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080" yWindow="1620" windowWidth="23955" windowHeight="11085" tabRatio="845" activeTab="2"/>
  </bookViews>
  <sheets>
    <sheet name="mapping" sheetId="2" r:id="rId1"/>
    <sheet name="Data" sheetId="1" r:id="rId2"/>
    <sheet name="Show" sheetId="25" r:id="rId3"/>
    <sheet name="Contest1" sheetId="19" r:id="rId4"/>
    <sheet name="Contest2" sheetId="21" r:id="rId5"/>
    <sheet name="Contest31" sheetId="24" r:id="rId6"/>
    <sheet name="Contest4" sheetId="17" r:id="rId7"/>
  </sheets>
  <functionGroups builtInGroupCount="17"/>
  <externalReferences>
    <externalReference r:id="rId8"/>
  </externalReferences>
  <definedNames>
    <definedName name="_xlnm._FilterDatabase" localSheetId="1" hidden="1">Data!$N$5:$Q$1888</definedName>
    <definedName name="lstContinent">#REF!</definedName>
    <definedName name="lstProdukt">#REF!</definedName>
    <definedName name="lstTeil">#REF!</definedName>
    <definedName name="optCheck">CHOOSE(Show!$G$1,optContest1,optContest2,optContest3,optContest4,optContest5,optContest6)</definedName>
    <definedName name="optContest1">Show!$A$35:$G$56</definedName>
    <definedName name="optContest2">Show!$A$58:$G$75</definedName>
    <definedName name="optContest3">Show!$B$76:$F$93</definedName>
    <definedName name="optContest4">Show!$B$97:$G$115</definedName>
    <definedName name="optContest5">Show!$A$117:$J$137</definedName>
    <definedName name="optContest6">Show!$I$35:$P$52</definedName>
    <definedName name="pmtContinent">Data!$M$6:$M$1888</definedName>
    <definedName name="pmtCountry">Data!$L$6:$L$1888</definedName>
    <definedName name="pmtHours">Data!$O$6:$O$1888</definedName>
    <definedName name="pmtJobtype">Data!$J$6:$J$1888</definedName>
    <definedName name="pmtSalary">Data!$G$6:$G$1888</definedName>
    <definedName name="pmtYER">Data!$Q$6:$Q$1888</definedName>
    <definedName name="scrNr">OFFSET(#REF!,#REF!,0,#REF!,1)</definedName>
    <definedName name="scrSalary">OFFSET(#REF!,#REF!,1,#REF!,1)</definedName>
    <definedName name="_xlnm.Criteria" localSheetId="1">Data!$S$5:$T$6</definedName>
    <definedName name="_xlnm.Extract" localSheetId="1">Data!$S$7:$T$7</definedName>
  </definedNames>
  <calcPr calcId="145621"/>
</workbook>
</file>

<file path=xl/calcChain.xml><?xml version="1.0" encoding="utf-8"?>
<calcChain xmlns="http://schemas.openxmlformats.org/spreadsheetml/2006/main">
  <c r="C3" i="24" l="1"/>
  <c r="C4" i="24"/>
  <c r="C5" i="24"/>
  <c r="C6" i="24"/>
  <c r="C7" i="24"/>
  <c r="C8" i="24"/>
  <c r="C9" i="24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C36" i="24"/>
  <c r="C37" i="24"/>
  <c r="C38" i="24"/>
  <c r="C39" i="24"/>
  <c r="C40" i="24"/>
  <c r="C41" i="24"/>
  <c r="C42" i="24"/>
  <c r="C43" i="24"/>
  <c r="C44" i="24"/>
  <c r="C45" i="24"/>
  <c r="C46" i="24"/>
  <c r="C47" i="24"/>
  <c r="C48" i="24"/>
  <c r="C49" i="24"/>
  <c r="C50" i="24"/>
  <c r="C51" i="24"/>
  <c r="C52" i="24"/>
  <c r="C53" i="24"/>
  <c r="C54" i="24"/>
  <c r="C55" i="24"/>
  <c r="C56" i="24"/>
  <c r="C57" i="24"/>
  <c r="C58" i="24"/>
  <c r="C59" i="24"/>
  <c r="C60" i="24"/>
  <c r="C61" i="24"/>
  <c r="C62" i="24"/>
  <c r="C63" i="24"/>
  <c r="C64" i="24"/>
  <c r="C65" i="24"/>
  <c r="C66" i="24"/>
  <c r="C67" i="24"/>
  <c r="C68" i="24"/>
  <c r="C69" i="24"/>
  <c r="C70" i="24"/>
  <c r="C71" i="24"/>
  <c r="C72" i="24"/>
  <c r="C73" i="24"/>
  <c r="C74" i="24"/>
  <c r="C75" i="24"/>
  <c r="C76" i="24"/>
  <c r="C77" i="24"/>
  <c r="C78" i="24"/>
  <c r="C79" i="24"/>
  <c r="C80" i="24"/>
  <c r="C81" i="24"/>
  <c r="C82" i="24"/>
  <c r="C83" i="24"/>
  <c r="C84" i="24"/>
  <c r="C85" i="24"/>
  <c r="C86" i="24"/>
  <c r="C87" i="24"/>
  <c r="C88" i="24"/>
  <c r="C89" i="24"/>
  <c r="C90" i="24"/>
  <c r="C91" i="24"/>
  <c r="C92" i="24"/>
  <c r="C93" i="24"/>
  <c r="C94" i="24"/>
  <c r="C95" i="24"/>
  <c r="C2" i="24"/>
  <c r="C96" i="24" l="1"/>
  <c r="M41" i="24"/>
  <c r="M28" i="24"/>
  <c r="M38" i="24"/>
  <c r="M33" i="24"/>
  <c r="M35" i="24"/>
  <c r="M32" i="24"/>
  <c r="M37" i="24"/>
  <c r="M40" i="24"/>
  <c r="M39" i="24"/>
  <c r="M34" i="24"/>
  <c r="M29" i="24"/>
  <c r="M36" i="24"/>
  <c r="M30" i="24"/>
  <c r="M31" i="24"/>
  <c r="D32" i="24" l="1"/>
  <c r="D51" i="24"/>
  <c r="D17" i="24"/>
  <c r="D21" i="24"/>
  <c r="D55" i="24"/>
  <c r="D95" i="24"/>
  <c r="D16" i="24"/>
  <c r="D44" i="24"/>
  <c r="D48" i="24"/>
  <c r="D45" i="24"/>
  <c r="D93" i="24"/>
  <c r="D86" i="24"/>
  <c r="D23" i="24"/>
  <c r="D10" i="24"/>
  <c r="D18" i="24"/>
  <c r="D46" i="24"/>
  <c r="D7" i="24"/>
  <c r="D47" i="24"/>
  <c r="D4" i="24"/>
  <c r="D75" i="24"/>
  <c r="D9" i="24"/>
  <c r="D53" i="24"/>
  <c r="D57" i="24"/>
  <c r="D2" i="24"/>
  <c r="D94" i="24"/>
  <c r="D67" i="24"/>
  <c r="D14" i="24"/>
  <c r="D66" i="24"/>
  <c r="D74" i="24"/>
  <c r="D91" i="24"/>
  <c r="D28" i="24"/>
  <c r="D56" i="24"/>
  <c r="D64" i="24"/>
  <c r="D76" i="24"/>
  <c r="D25" i="24"/>
  <c r="D65" i="24"/>
  <c r="D27" i="24"/>
  <c r="D71" i="24"/>
  <c r="D34" i="24"/>
  <c r="D38" i="24"/>
  <c r="D58" i="24"/>
  <c r="D70" i="24"/>
  <c r="D82" i="24"/>
  <c r="D59" i="24"/>
  <c r="D13" i="24"/>
  <c r="D37" i="24"/>
  <c r="D69" i="24"/>
  <c r="D85" i="24"/>
  <c r="D39" i="24"/>
  <c r="D43" i="24"/>
  <c r="D78" i="24"/>
  <c r="D90" i="24"/>
  <c r="D61" i="24"/>
  <c r="D73" i="24"/>
  <c r="D42" i="24"/>
  <c r="D80" i="24"/>
  <c r="D63" i="24"/>
  <c r="D11" i="24"/>
  <c r="D12" i="24"/>
  <c r="D88" i="24"/>
  <c r="D5" i="24"/>
  <c r="D26" i="24"/>
  <c r="D50" i="24"/>
  <c r="D36" i="24"/>
  <c r="D40" i="24"/>
  <c r="D52" i="24"/>
  <c r="D35" i="24"/>
  <c r="D29" i="24"/>
  <c r="D33" i="24"/>
  <c r="D41" i="24"/>
  <c r="D77" i="24"/>
  <c r="D6" i="24"/>
  <c r="D22" i="24"/>
  <c r="D30" i="24"/>
  <c r="D54" i="24"/>
  <c r="D62" i="24"/>
  <c r="D15" i="24"/>
  <c r="D8" i="24"/>
  <c r="D20" i="24"/>
  <c r="D72" i="24"/>
  <c r="D92" i="24"/>
  <c r="D19" i="24"/>
  <c r="D87" i="24"/>
  <c r="D49" i="24"/>
  <c r="D89" i="24"/>
  <c r="D3" i="24"/>
  <c r="D31" i="24"/>
  <c r="D24" i="24"/>
  <c r="D60" i="24"/>
  <c r="D68" i="24"/>
  <c r="D84" i="24"/>
  <c r="D81" i="24"/>
  <c r="D83" i="24"/>
  <c r="D79" i="24"/>
  <c r="D96" i="24"/>
  <c r="J4" i="21"/>
  <c r="J5" i="21"/>
  <c r="J6" i="21"/>
  <c r="J7" i="21"/>
  <c r="J8" i="21"/>
  <c r="J9" i="21"/>
  <c r="J10" i="21"/>
  <c r="J11" i="21"/>
  <c r="J12" i="21"/>
  <c r="J3" i="21"/>
  <c r="D3" i="21"/>
  <c r="E3" i="21"/>
  <c r="F3" i="21"/>
  <c r="G3" i="21"/>
  <c r="H3" i="21"/>
  <c r="I3" i="21"/>
  <c r="D4" i="21"/>
  <c r="E4" i="21"/>
  <c r="F4" i="21"/>
  <c r="G4" i="21"/>
  <c r="H4" i="21"/>
  <c r="I4" i="21"/>
  <c r="D5" i="21"/>
  <c r="E5" i="21"/>
  <c r="F5" i="21"/>
  <c r="G5" i="21"/>
  <c r="H5" i="21"/>
  <c r="I5" i="21"/>
  <c r="D6" i="21"/>
  <c r="E6" i="21"/>
  <c r="F6" i="21"/>
  <c r="G6" i="21"/>
  <c r="H6" i="21"/>
  <c r="I6" i="21"/>
  <c r="D7" i="21"/>
  <c r="E7" i="21"/>
  <c r="F7" i="21"/>
  <c r="G7" i="21"/>
  <c r="H7" i="21"/>
  <c r="I7" i="21"/>
  <c r="D8" i="21"/>
  <c r="E8" i="21"/>
  <c r="F8" i="21"/>
  <c r="G8" i="21"/>
  <c r="H8" i="21"/>
  <c r="I8" i="21"/>
  <c r="D9" i="21"/>
  <c r="E9" i="21"/>
  <c r="F9" i="21"/>
  <c r="G9" i="21"/>
  <c r="H9" i="21"/>
  <c r="I9" i="21"/>
  <c r="D10" i="21"/>
  <c r="E10" i="21"/>
  <c r="F10" i="21"/>
  <c r="G10" i="21"/>
  <c r="H10" i="21"/>
  <c r="I10" i="21"/>
  <c r="D11" i="21"/>
  <c r="E11" i="21"/>
  <c r="F11" i="21"/>
  <c r="G11" i="21"/>
  <c r="H11" i="21"/>
  <c r="I11" i="21"/>
  <c r="D12" i="21"/>
  <c r="E12" i="21"/>
  <c r="F12" i="21"/>
  <c r="G12" i="21"/>
  <c r="H12" i="21"/>
  <c r="I12" i="21"/>
  <c r="C4" i="21"/>
  <c r="C5" i="21"/>
  <c r="C6" i="21"/>
  <c r="C7" i="21"/>
  <c r="C8" i="21"/>
  <c r="C9" i="21"/>
  <c r="C10" i="21"/>
  <c r="C11" i="21"/>
  <c r="C12" i="21"/>
  <c r="C3" i="21"/>
  <c r="U6" i="19"/>
  <c r="U7" i="19"/>
  <c r="U8" i="19"/>
  <c r="U9" i="19"/>
  <c r="U10" i="19"/>
  <c r="U11" i="19"/>
  <c r="U12" i="19"/>
  <c r="U13" i="19"/>
  <c r="U14" i="19"/>
  <c r="U5" i="19"/>
  <c r="S6" i="19"/>
  <c r="S7" i="19"/>
  <c r="S8" i="19"/>
  <c r="S9" i="19"/>
  <c r="S10" i="19"/>
  <c r="S11" i="19"/>
  <c r="S12" i="19"/>
  <c r="S13" i="19"/>
  <c r="S14" i="19"/>
  <c r="S5" i="19"/>
  <c r="Q6" i="19"/>
  <c r="Q7" i="19"/>
  <c r="Q8" i="19"/>
  <c r="Q9" i="19"/>
  <c r="Q10" i="19"/>
  <c r="Q11" i="19"/>
  <c r="Q12" i="19"/>
  <c r="Q13" i="19"/>
  <c r="Q14" i="19"/>
  <c r="Q5" i="19"/>
  <c r="P6" i="19"/>
  <c r="P7" i="19"/>
  <c r="T7" i="19" s="1"/>
  <c r="P8" i="19"/>
  <c r="P9" i="19"/>
  <c r="P10" i="19"/>
  <c r="P11" i="19"/>
  <c r="T11" i="19" s="1"/>
  <c r="P12" i="19"/>
  <c r="P13" i="19"/>
  <c r="P14" i="19"/>
  <c r="P5" i="19"/>
  <c r="T5" i="19" s="1"/>
  <c r="V5" i="19" l="1"/>
  <c r="V7" i="19"/>
  <c r="V11" i="19"/>
  <c r="T12" i="19"/>
  <c r="K10" i="21"/>
  <c r="K6" i="21"/>
  <c r="V12" i="19"/>
  <c r="V8" i="19"/>
  <c r="E13" i="21"/>
  <c r="K3" i="21"/>
  <c r="K9" i="21"/>
  <c r="K4" i="21"/>
  <c r="J13" i="21"/>
  <c r="K5" i="21"/>
  <c r="K12" i="21"/>
  <c r="K8" i="21"/>
  <c r="R12" i="19"/>
  <c r="R8" i="19"/>
  <c r="V13" i="19"/>
  <c r="V9" i="19"/>
  <c r="K11" i="21"/>
  <c r="K7" i="21"/>
  <c r="T8" i="19"/>
  <c r="R13" i="19"/>
  <c r="R9" i="19"/>
  <c r="V14" i="19"/>
  <c r="V10" i="19"/>
  <c r="V6" i="19"/>
  <c r="F13" i="21"/>
  <c r="T14" i="19"/>
  <c r="G13" i="21"/>
  <c r="U15" i="19"/>
  <c r="T10" i="19"/>
  <c r="H13" i="21"/>
  <c r="T6" i="19"/>
  <c r="R5" i="19"/>
  <c r="R11" i="19"/>
  <c r="R7" i="19"/>
  <c r="T13" i="19"/>
  <c r="T9" i="19"/>
  <c r="R14" i="19"/>
  <c r="R10" i="19"/>
  <c r="R6" i="19"/>
  <c r="I13" i="21"/>
  <c r="D13" i="21"/>
  <c r="C13" i="21"/>
  <c r="Q15" i="19"/>
  <c r="S15" i="19"/>
  <c r="P15" i="19"/>
  <c r="C94" i="17"/>
  <c r="D94" i="17"/>
  <c r="E94" i="17"/>
  <c r="F94" i="17"/>
  <c r="G94" i="17"/>
  <c r="H94" i="17"/>
  <c r="I94" i="17"/>
  <c r="J94" i="17"/>
  <c r="K94" i="17"/>
  <c r="L94" i="17"/>
  <c r="C94" i="19"/>
  <c r="D94" i="19"/>
  <c r="E94" i="19"/>
  <c r="F94" i="19"/>
  <c r="G94" i="19"/>
  <c r="H94" i="19"/>
  <c r="I94" i="19"/>
  <c r="J94" i="19"/>
  <c r="K94" i="19"/>
  <c r="L94" i="19"/>
  <c r="AA23" i="1"/>
  <c r="C91" i="19"/>
  <c r="D91" i="19"/>
  <c r="E91" i="19"/>
  <c r="F91" i="19"/>
  <c r="G91" i="19"/>
  <c r="H91" i="19"/>
  <c r="I91" i="19"/>
  <c r="J91" i="19"/>
  <c r="K91" i="19"/>
  <c r="L91" i="19"/>
  <c r="C91" i="17"/>
  <c r="D91" i="17"/>
  <c r="E91" i="17"/>
  <c r="F91" i="17"/>
  <c r="G91" i="17"/>
  <c r="H91" i="17"/>
  <c r="I91" i="17"/>
  <c r="J91" i="17"/>
  <c r="K91" i="17"/>
  <c r="L91" i="17"/>
  <c r="C6" i="19"/>
  <c r="D6" i="19"/>
  <c r="E6" i="19"/>
  <c r="F6" i="19"/>
  <c r="G6" i="19"/>
  <c r="H6" i="19"/>
  <c r="I6" i="19"/>
  <c r="J6" i="19"/>
  <c r="K6" i="19"/>
  <c r="L6" i="19"/>
  <c r="C7" i="19"/>
  <c r="D7" i="19"/>
  <c r="E7" i="19"/>
  <c r="F7" i="19"/>
  <c r="G7" i="19"/>
  <c r="H7" i="19"/>
  <c r="I7" i="19"/>
  <c r="J7" i="19"/>
  <c r="K7" i="19"/>
  <c r="L7" i="19"/>
  <c r="C8" i="19"/>
  <c r="D8" i="19"/>
  <c r="E8" i="19"/>
  <c r="F8" i="19"/>
  <c r="G8" i="19"/>
  <c r="H8" i="19"/>
  <c r="I8" i="19"/>
  <c r="J8" i="19"/>
  <c r="K8" i="19"/>
  <c r="L8" i="19"/>
  <c r="C9" i="19"/>
  <c r="D9" i="19"/>
  <c r="E9" i="19"/>
  <c r="F9" i="19"/>
  <c r="G9" i="19"/>
  <c r="H9" i="19"/>
  <c r="I9" i="19"/>
  <c r="J9" i="19"/>
  <c r="K9" i="19"/>
  <c r="L9" i="19"/>
  <c r="C10" i="19"/>
  <c r="D10" i="19"/>
  <c r="E10" i="19"/>
  <c r="F10" i="19"/>
  <c r="G10" i="19"/>
  <c r="H10" i="19"/>
  <c r="I10" i="19"/>
  <c r="J10" i="19"/>
  <c r="K10" i="19"/>
  <c r="L10" i="19"/>
  <c r="C11" i="19"/>
  <c r="D11" i="19"/>
  <c r="E11" i="19"/>
  <c r="F11" i="19"/>
  <c r="G11" i="19"/>
  <c r="H11" i="19"/>
  <c r="I11" i="19"/>
  <c r="J11" i="19"/>
  <c r="K11" i="19"/>
  <c r="L11" i="19"/>
  <c r="C12" i="19"/>
  <c r="D12" i="19"/>
  <c r="E12" i="19"/>
  <c r="F12" i="19"/>
  <c r="G12" i="19"/>
  <c r="H12" i="19"/>
  <c r="I12" i="19"/>
  <c r="J12" i="19"/>
  <c r="K12" i="19"/>
  <c r="L12" i="19"/>
  <c r="C13" i="19"/>
  <c r="D13" i="19"/>
  <c r="E13" i="19"/>
  <c r="F13" i="19"/>
  <c r="G13" i="19"/>
  <c r="H13" i="19"/>
  <c r="I13" i="19"/>
  <c r="J13" i="19"/>
  <c r="K13" i="19"/>
  <c r="L13" i="19"/>
  <c r="C14" i="19"/>
  <c r="D14" i="19"/>
  <c r="E14" i="19"/>
  <c r="F14" i="19"/>
  <c r="G14" i="19"/>
  <c r="H14" i="19"/>
  <c r="I14" i="19"/>
  <c r="J14" i="19"/>
  <c r="K14" i="19"/>
  <c r="L14" i="19"/>
  <c r="C15" i="19"/>
  <c r="D15" i="19"/>
  <c r="E15" i="19"/>
  <c r="F15" i="19"/>
  <c r="G15" i="19"/>
  <c r="H15" i="19"/>
  <c r="I15" i="19"/>
  <c r="J15" i="19"/>
  <c r="K15" i="19"/>
  <c r="L15" i="19"/>
  <c r="C16" i="19"/>
  <c r="D16" i="19"/>
  <c r="E16" i="19"/>
  <c r="F16" i="19"/>
  <c r="G16" i="19"/>
  <c r="H16" i="19"/>
  <c r="I16" i="19"/>
  <c r="J16" i="19"/>
  <c r="K16" i="19"/>
  <c r="L16" i="19"/>
  <c r="C17" i="19"/>
  <c r="D17" i="19"/>
  <c r="E17" i="19"/>
  <c r="F17" i="19"/>
  <c r="G17" i="19"/>
  <c r="H17" i="19"/>
  <c r="I17" i="19"/>
  <c r="J17" i="19"/>
  <c r="K17" i="19"/>
  <c r="L17" i="19"/>
  <c r="C18" i="19"/>
  <c r="D18" i="19"/>
  <c r="E18" i="19"/>
  <c r="F18" i="19"/>
  <c r="G18" i="19"/>
  <c r="H18" i="19"/>
  <c r="I18" i="19"/>
  <c r="J18" i="19"/>
  <c r="K18" i="19"/>
  <c r="L18" i="19"/>
  <c r="C19" i="19"/>
  <c r="D19" i="19"/>
  <c r="E19" i="19"/>
  <c r="F19" i="19"/>
  <c r="G19" i="19"/>
  <c r="H19" i="19"/>
  <c r="I19" i="19"/>
  <c r="J19" i="19"/>
  <c r="K19" i="19"/>
  <c r="L19" i="19"/>
  <c r="C20" i="19"/>
  <c r="D20" i="19"/>
  <c r="E20" i="19"/>
  <c r="F20" i="19"/>
  <c r="G20" i="19"/>
  <c r="H20" i="19"/>
  <c r="I20" i="19"/>
  <c r="J20" i="19"/>
  <c r="K20" i="19"/>
  <c r="L20" i="19"/>
  <c r="C21" i="19"/>
  <c r="D21" i="19"/>
  <c r="E21" i="19"/>
  <c r="F21" i="19"/>
  <c r="G21" i="19"/>
  <c r="H21" i="19"/>
  <c r="I21" i="19"/>
  <c r="J21" i="19"/>
  <c r="K21" i="19"/>
  <c r="L21" i="19"/>
  <c r="C22" i="19"/>
  <c r="D22" i="19"/>
  <c r="E22" i="19"/>
  <c r="F22" i="19"/>
  <c r="G22" i="19"/>
  <c r="H22" i="19"/>
  <c r="I22" i="19"/>
  <c r="J22" i="19"/>
  <c r="K22" i="19"/>
  <c r="L22" i="19"/>
  <c r="C23" i="19"/>
  <c r="D23" i="19"/>
  <c r="E23" i="19"/>
  <c r="F23" i="19"/>
  <c r="G23" i="19"/>
  <c r="H23" i="19"/>
  <c r="I23" i="19"/>
  <c r="J23" i="19"/>
  <c r="K23" i="19"/>
  <c r="L23" i="19"/>
  <c r="C24" i="19"/>
  <c r="D24" i="19"/>
  <c r="E24" i="19"/>
  <c r="F24" i="19"/>
  <c r="G24" i="19"/>
  <c r="H24" i="19"/>
  <c r="I24" i="19"/>
  <c r="J24" i="19"/>
  <c r="K24" i="19"/>
  <c r="L24" i="19"/>
  <c r="C25" i="19"/>
  <c r="D25" i="19"/>
  <c r="E25" i="19"/>
  <c r="F25" i="19"/>
  <c r="G25" i="19"/>
  <c r="H25" i="19"/>
  <c r="I25" i="19"/>
  <c r="J25" i="19"/>
  <c r="K25" i="19"/>
  <c r="L25" i="19"/>
  <c r="C26" i="19"/>
  <c r="D26" i="19"/>
  <c r="E26" i="19"/>
  <c r="F26" i="19"/>
  <c r="G26" i="19"/>
  <c r="H26" i="19"/>
  <c r="I26" i="19"/>
  <c r="J26" i="19"/>
  <c r="K26" i="19"/>
  <c r="L26" i="19"/>
  <c r="C27" i="19"/>
  <c r="D27" i="19"/>
  <c r="E27" i="19"/>
  <c r="F27" i="19"/>
  <c r="G27" i="19"/>
  <c r="H27" i="19"/>
  <c r="I27" i="19"/>
  <c r="J27" i="19"/>
  <c r="K27" i="19"/>
  <c r="L27" i="19"/>
  <c r="C28" i="19"/>
  <c r="D28" i="19"/>
  <c r="E28" i="19"/>
  <c r="F28" i="19"/>
  <c r="G28" i="19"/>
  <c r="H28" i="19"/>
  <c r="I28" i="19"/>
  <c r="J28" i="19"/>
  <c r="K28" i="19"/>
  <c r="L28" i="19"/>
  <c r="C29" i="19"/>
  <c r="D29" i="19"/>
  <c r="E29" i="19"/>
  <c r="F29" i="19"/>
  <c r="G29" i="19"/>
  <c r="H29" i="19"/>
  <c r="I29" i="19"/>
  <c r="J29" i="19"/>
  <c r="K29" i="19"/>
  <c r="L29" i="19"/>
  <c r="C30" i="19"/>
  <c r="D30" i="19"/>
  <c r="E30" i="19"/>
  <c r="F30" i="19"/>
  <c r="G30" i="19"/>
  <c r="H30" i="19"/>
  <c r="I30" i="19"/>
  <c r="J30" i="19"/>
  <c r="K30" i="19"/>
  <c r="L30" i="19"/>
  <c r="C31" i="19"/>
  <c r="D31" i="19"/>
  <c r="E31" i="19"/>
  <c r="F31" i="19"/>
  <c r="G31" i="19"/>
  <c r="H31" i="19"/>
  <c r="I31" i="19"/>
  <c r="J31" i="19"/>
  <c r="K31" i="19"/>
  <c r="L31" i="19"/>
  <c r="C32" i="19"/>
  <c r="D32" i="19"/>
  <c r="E32" i="19"/>
  <c r="F32" i="19"/>
  <c r="G32" i="19"/>
  <c r="H32" i="19"/>
  <c r="I32" i="19"/>
  <c r="J32" i="19"/>
  <c r="K32" i="19"/>
  <c r="L32" i="19"/>
  <c r="C33" i="19"/>
  <c r="D33" i="19"/>
  <c r="E33" i="19"/>
  <c r="F33" i="19"/>
  <c r="G33" i="19"/>
  <c r="H33" i="19"/>
  <c r="I33" i="19"/>
  <c r="J33" i="19"/>
  <c r="K33" i="19"/>
  <c r="L33" i="19"/>
  <c r="C34" i="19"/>
  <c r="D34" i="19"/>
  <c r="E34" i="19"/>
  <c r="F34" i="19"/>
  <c r="G34" i="19"/>
  <c r="H34" i="19"/>
  <c r="I34" i="19"/>
  <c r="J34" i="19"/>
  <c r="K34" i="19"/>
  <c r="L34" i="19"/>
  <c r="C35" i="19"/>
  <c r="D35" i="19"/>
  <c r="E35" i="19"/>
  <c r="F35" i="19"/>
  <c r="G35" i="19"/>
  <c r="H35" i="19"/>
  <c r="I35" i="19"/>
  <c r="J35" i="19"/>
  <c r="K35" i="19"/>
  <c r="L35" i="19"/>
  <c r="C36" i="19"/>
  <c r="D36" i="19"/>
  <c r="E36" i="19"/>
  <c r="F36" i="19"/>
  <c r="G36" i="19"/>
  <c r="H36" i="19"/>
  <c r="I36" i="19"/>
  <c r="J36" i="19"/>
  <c r="K36" i="19"/>
  <c r="L36" i="19"/>
  <c r="C37" i="19"/>
  <c r="D37" i="19"/>
  <c r="E37" i="19"/>
  <c r="F37" i="19"/>
  <c r="G37" i="19"/>
  <c r="H37" i="19"/>
  <c r="I37" i="19"/>
  <c r="J37" i="19"/>
  <c r="K37" i="19"/>
  <c r="L37" i="19"/>
  <c r="C38" i="19"/>
  <c r="D38" i="19"/>
  <c r="E38" i="19"/>
  <c r="F38" i="19"/>
  <c r="G38" i="19"/>
  <c r="H38" i="19"/>
  <c r="I38" i="19"/>
  <c r="J38" i="19"/>
  <c r="K38" i="19"/>
  <c r="L38" i="19"/>
  <c r="C39" i="19"/>
  <c r="D39" i="19"/>
  <c r="E39" i="19"/>
  <c r="F39" i="19"/>
  <c r="G39" i="19"/>
  <c r="H39" i="19"/>
  <c r="I39" i="19"/>
  <c r="J39" i="19"/>
  <c r="K39" i="19"/>
  <c r="L39" i="19"/>
  <c r="C40" i="19"/>
  <c r="D40" i="19"/>
  <c r="E40" i="19"/>
  <c r="F40" i="19"/>
  <c r="G40" i="19"/>
  <c r="H40" i="19"/>
  <c r="I40" i="19"/>
  <c r="J40" i="19"/>
  <c r="K40" i="19"/>
  <c r="L40" i="19"/>
  <c r="C41" i="19"/>
  <c r="D41" i="19"/>
  <c r="E41" i="19"/>
  <c r="F41" i="19"/>
  <c r="G41" i="19"/>
  <c r="H41" i="19"/>
  <c r="I41" i="19"/>
  <c r="J41" i="19"/>
  <c r="K41" i="19"/>
  <c r="L41" i="19"/>
  <c r="C42" i="19"/>
  <c r="D42" i="19"/>
  <c r="E42" i="19"/>
  <c r="F42" i="19"/>
  <c r="G42" i="19"/>
  <c r="H42" i="19"/>
  <c r="I42" i="19"/>
  <c r="J42" i="19"/>
  <c r="K42" i="19"/>
  <c r="L42" i="19"/>
  <c r="C43" i="19"/>
  <c r="D43" i="19"/>
  <c r="E43" i="19"/>
  <c r="F43" i="19"/>
  <c r="G43" i="19"/>
  <c r="H43" i="19"/>
  <c r="I43" i="19"/>
  <c r="J43" i="19"/>
  <c r="K43" i="19"/>
  <c r="L43" i="19"/>
  <c r="C44" i="19"/>
  <c r="D44" i="19"/>
  <c r="E44" i="19"/>
  <c r="F44" i="19"/>
  <c r="G44" i="19"/>
  <c r="H44" i="19"/>
  <c r="I44" i="19"/>
  <c r="J44" i="19"/>
  <c r="K44" i="19"/>
  <c r="L44" i="19"/>
  <c r="C45" i="19"/>
  <c r="D45" i="19"/>
  <c r="E45" i="19"/>
  <c r="F45" i="19"/>
  <c r="G45" i="19"/>
  <c r="H45" i="19"/>
  <c r="I45" i="19"/>
  <c r="J45" i="19"/>
  <c r="K45" i="19"/>
  <c r="L45" i="19"/>
  <c r="C46" i="19"/>
  <c r="D46" i="19"/>
  <c r="E46" i="19"/>
  <c r="F46" i="19"/>
  <c r="G46" i="19"/>
  <c r="H46" i="19"/>
  <c r="I46" i="19"/>
  <c r="J46" i="19"/>
  <c r="K46" i="19"/>
  <c r="L46" i="19"/>
  <c r="C47" i="19"/>
  <c r="D47" i="19"/>
  <c r="E47" i="19"/>
  <c r="F47" i="19"/>
  <c r="G47" i="19"/>
  <c r="H47" i="19"/>
  <c r="I47" i="19"/>
  <c r="J47" i="19"/>
  <c r="K47" i="19"/>
  <c r="L47" i="19"/>
  <c r="C48" i="19"/>
  <c r="D48" i="19"/>
  <c r="E48" i="19"/>
  <c r="F48" i="19"/>
  <c r="G48" i="19"/>
  <c r="H48" i="19"/>
  <c r="I48" i="19"/>
  <c r="J48" i="19"/>
  <c r="K48" i="19"/>
  <c r="L48" i="19"/>
  <c r="C49" i="19"/>
  <c r="D49" i="19"/>
  <c r="E49" i="19"/>
  <c r="F49" i="19"/>
  <c r="G49" i="19"/>
  <c r="H49" i="19"/>
  <c r="I49" i="19"/>
  <c r="J49" i="19"/>
  <c r="K49" i="19"/>
  <c r="L49" i="19"/>
  <c r="C50" i="19"/>
  <c r="D50" i="19"/>
  <c r="E50" i="19"/>
  <c r="F50" i="19"/>
  <c r="G50" i="19"/>
  <c r="H50" i="19"/>
  <c r="I50" i="19"/>
  <c r="J50" i="19"/>
  <c r="K50" i="19"/>
  <c r="L50" i="19"/>
  <c r="C51" i="19"/>
  <c r="D51" i="19"/>
  <c r="E51" i="19"/>
  <c r="F51" i="19"/>
  <c r="G51" i="19"/>
  <c r="H51" i="19"/>
  <c r="I51" i="19"/>
  <c r="J51" i="19"/>
  <c r="K51" i="19"/>
  <c r="L51" i="19"/>
  <c r="C52" i="19"/>
  <c r="D52" i="19"/>
  <c r="E52" i="19"/>
  <c r="F52" i="19"/>
  <c r="G52" i="19"/>
  <c r="H52" i="19"/>
  <c r="I52" i="19"/>
  <c r="J52" i="19"/>
  <c r="K52" i="19"/>
  <c r="L52" i="19"/>
  <c r="C53" i="19"/>
  <c r="D53" i="19"/>
  <c r="E53" i="19"/>
  <c r="F53" i="19"/>
  <c r="G53" i="19"/>
  <c r="H53" i="19"/>
  <c r="I53" i="19"/>
  <c r="J53" i="19"/>
  <c r="K53" i="19"/>
  <c r="L53" i="19"/>
  <c r="C54" i="19"/>
  <c r="D54" i="19"/>
  <c r="E54" i="19"/>
  <c r="F54" i="19"/>
  <c r="G54" i="19"/>
  <c r="H54" i="19"/>
  <c r="I54" i="19"/>
  <c r="J54" i="19"/>
  <c r="K54" i="19"/>
  <c r="L54" i="19"/>
  <c r="C55" i="19"/>
  <c r="D55" i="19"/>
  <c r="E55" i="19"/>
  <c r="F55" i="19"/>
  <c r="G55" i="19"/>
  <c r="H55" i="19"/>
  <c r="I55" i="19"/>
  <c r="J55" i="19"/>
  <c r="K55" i="19"/>
  <c r="L55" i="19"/>
  <c r="C56" i="19"/>
  <c r="D56" i="19"/>
  <c r="E56" i="19"/>
  <c r="F56" i="19"/>
  <c r="G56" i="19"/>
  <c r="H56" i="19"/>
  <c r="I56" i="19"/>
  <c r="J56" i="19"/>
  <c r="K56" i="19"/>
  <c r="L56" i="19"/>
  <c r="C57" i="19"/>
  <c r="D57" i="19"/>
  <c r="E57" i="19"/>
  <c r="F57" i="19"/>
  <c r="G57" i="19"/>
  <c r="H57" i="19"/>
  <c r="I57" i="19"/>
  <c r="J57" i="19"/>
  <c r="K57" i="19"/>
  <c r="L57" i="19"/>
  <c r="C58" i="19"/>
  <c r="D58" i="19"/>
  <c r="E58" i="19"/>
  <c r="F58" i="19"/>
  <c r="G58" i="19"/>
  <c r="H58" i="19"/>
  <c r="I58" i="19"/>
  <c r="J58" i="19"/>
  <c r="K58" i="19"/>
  <c r="L58" i="19"/>
  <c r="C59" i="19"/>
  <c r="D59" i="19"/>
  <c r="E59" i="19"/>
  <c r="F59" i="19"/>
  <c r="G59" i="19"/>
  <c r="H59" i="19"/>
  <c r="I59" i="19"/>
  <c r="J59" i="19"/>
  <c r="K59" i="19"/>
  <c r="L59" i="19"/>
  <c r="C60" i="19"/>
  <c r="D60" i="19"/>
  <c r="E60" i="19"/>
  <c r="F60" i="19"/>
  <c r="G60" i="19"/>
  <c r="H60" i="19"/>
  <c r="I60" i="19"/>
  <c r="J60" i="19"/>
  <c r="K60" i="19"/>
  <c r="L60" i="19"/>
  <c r="C61" i="19"/>
  <c r="D61" i="19"/>
  <c r="E61" i="19"/>
  <c r="F61" i="19"/>
  <c r="G61" i="19"/>
  <c r="H61" i="19"/>
  <c r="I61" i="19"/>
  <c r="J61" i="19"/>
  <c r="K61" i="19"/>
  <c r="L61" i="19"/>
  <c r="C62" i="19"/>
  <c r="D62" i="19"/>
  <c r="E62" i="19"/>
  <c r="F62" i="19"/>
  <c r="G62" i="19"/>
  <c r="H62" i="19"/>
  <c r="I62" i="19"/>
  <c r="J62" i="19"/>
  <c r="K62" i="19"/>
  <c r="L62" i="19"/>
  <c r="C63" i="19"/>
  <c r="D63" i="19"/>
  <c r="E63" i="19"/>
  <c r="F63" i="19"/>
  <c r="G63" i="19"/>
  <c r="H63" i="19"/>
  <c r="I63" i="19"/>
  <c r="J63" i="19"/>
  <c r="K63" i="19"/>
  <c r="L63" i="19"/>
  <c r="C64" i="19"/>
  <c r="D64" i="19"/>
  <c r="E64" i="19"/>
  <c r="F64" i="19"/>
  <c r="G64" i="19"/>
  <c r="H64" i="19"/>
  <c r="I64" i="19"/>
  <c r="J64" i="19"/>
  <c r="K64" i="19"/>
  <c r="L64" i="19"/>
  <c r="C65" i="19"/>
  <c r="D65" i="19"/>
  <c r="E65" i="19"/>
  <c r="F65" i="19"/>
  <c r="G65" i="19"/>
  <c r="H65" i="19"/>
  <c r="I65" i="19"/>
  <c r="J65" i="19"/>
  <c r="K65" i="19"/>
  <c r="L65" i="19"/>
  <c r="C66" i="19"/>
  <c r="D66" i="19"/>
  <c r="E66" i="19"/>
  <c r="F66" i="19"/>
  <c r="G66" i="19"/>
  <c r="H66" i="19"/>
  <c r="I66" i="19"/>
  <c r="J66" i="19"/>
  <c r="K66" i="19"/>
  <c r="L66" i="19"/>
  <c r="C67" i="19"/>
  <c r="D67" i="19"/>
  <c r="E67" i="19"/>
  <c r="F67" i="19"/>
  <c r="G67" i="19"/>
  <c r="H67" i="19"/>
  <c r="I67" i="19"/>
  <c r="J67" i="19"/>
  <c r="K67" i="19"/>
  <c r="L67" i="19"/>
  <c r="C68" i="19"/>
  <c r="D68" i="19"/>
  <c r="E68" i="19"/>
  <c r="F68" i="19"/>
  <c r="G68" i="19"/>
  <c r="H68" i="19"/>
  <c r="I68" i="19"/>
  <c r="J68" i="19"/>
  <c r="K68" i="19"/>
  <c r="L68" i="19"/>
  <c r="C69" i="19"/>
  <c r="D69" i="19"/>
  <c r="E69" i="19"/>
  <c r="F69" i="19"/>
  <c r="G69" i="19"/>
  <c r="H69" i="19"/>
  <c r="I69" i="19"/>
  <c r="J69" i="19"/>
  <c r="K69" i="19"/>
  <c r="L69" i="19"/>
  <c r="C70" i="19"/>
  <c r="D70" i="19"/>
  <c r="E70" i="19"/>
  <c r="F70" i="19"/>
  <c r="G70" i="19"/>
  <c r="H70" i="19"/>
  <c r="I70" i="19"/>
  <c r="J70" i="19"/>
  <c r="K70" i="19"/>
  <c r="L70" i="19"/>
  <c r="C71" i="19"/>
  <c r="D71" i="19"/>
  <c r="E71" i="19"/>
  <c r="F71" i="19"/>
  <c r="G71" i="19"/>
  <c r="H71" i="19"/>
  <c r="I71" i="19"/>
  <c r="J71" i="19"/>
  <c r="K71" i="19"/>
  <c r="L71" i="19"/>
  <c r="C72" i="19"/>
  <c r="D72" i="19"/>
  <c r="E72" i="19"/>
  <c r="F72" i="19"/>
  <c r="G72" i="19"/>
  <c r="H72" i="19"/>
  <c r="I72" i="19"/>
  <c r="J72" i="19"/>
  <c r="K72" i="19"/>
  <c r="L72" i="19"/>
  <c r="C73" i="19"/>
  <c r="D73" i="19"/>
  <c r="E73" i="19"/>
  <c r="F73" i="19"/>
  <c r="G73" i="19"/>
  <c r="H73" i="19"/>
  <c r="I73" i="19"/>
  <c r="J73" i="19"/>
  <c r="K73" i="19"/>
  <c r="L73" i="19"/>
  <c r="C74" i="19"/>
  <c r="D74" i="19"/>
  <c r="E74" i="19"/>
  <c r="F74" i="19"/>
  <c r="G74" i="19"/>
  <c r="H74" i="19"/>
  <c r="I74" i="19"/>
  <c r="J74" i="19"/>
  <c r="K74" i="19"/>
  <c r="L74" i="19"/>
  <c r="C75" i="19"/>
  <c r="D75" i="19"/>
  <c r="E75" i="19"/>
  <c r="F75" i="19"/>
  <c r="G75" i="19"/>
  <c r="H75" i="19"/>
  <c r="I75" i="19"/>
  <c r="J75" i="19"/>
  <c r="K75" i="19"/>
  <c r="L75" i="19"/>
  <c r="C76" i="19"/>
  <c r="D76" i="19"/>
  <c r="E76" i="19"/>
  <c r="F76" i="19"/>
  <c r="G76" i="19"/>
  <c r="H76" i="19"/>
  <c r="I76" i="19"/>
  <c r="J76" i="19"/>
  <c r="K76" i="19"/>
  <c r="L76" i="19"/>
  <c r="C77" i="19"/>
  <c r="D77" i="19"/>
  <c r="E77" i="19"/>
  <c r="F77" i="19"/>
  <c r="G77" i="19"/>
  <c r="H77" i="19"/>
  <c r="I77" i="19"/>
  <c r="J77" i="19"/>
  <c r="K77" i="19"/>
  <c r="L77" i="19"/>
  <c r="C78" i="19"/>
  <c r="D78" i="19"/>
  <c r="E78" i="19"/>
  <c r="F78" i="19"/>
  <c r="G78" i="19"/>
  <c r="H78" i="19"/>
  <c r="I78" i="19"/>
  <c r="J78" i="19"/>
  <c r="K78" i="19"/>
  <c r="L78" i="19"/>
  <c r="C79" i="19"/>
  <c r="D79" i="19"/>
  <c r="E79" i="19"/>
  <c r="F79" i="19"/>
  <c r="G79" i="19"/>
  <c r="H79" i="19"/>
  <c r="I79" i="19"/>
  <c r="J79" i="19"/>
  <c r="K79" i="19"/>
  <c r="L79" i="19"/>
  <c r="C80" i="19"/>
  <c r="D80" i="19"/>
  <c r="E80" i="19"/>
  <c r="F80" i="19"/>
  <c r="G80" i="19"/>
  <c r="H80" i="19"/>
  <c r="I80" i="19"/>
  <c r="J80" i="19"/>
  <c r="K80" i="19"/>
  <c r="L80" i="19"/>
  <c r="C81" i="19"/>
  <c r="D81" i="19"/>
  <c r="E81" i="19"/>
  <c r="F81" i="19"/>
  <c r="G81" i="19"/>
  <c r="H81" i="19"/>
  <c r="I81" i="19"/>
  <c r="J81" i="19"/>
  <c r="K81" i="19"/>
  <c r="L81" i="19"/>
  <c r="C82" i="19"/>
  <c r="D82" i="19"/>
  <c r="E82" i="19"/>
  <c r="F82" i="19"/>
  <c r="G82" i="19"/>
  <c r="H82" i="19"/>
  <c r="I82" i="19"/>
  <c r="J82" i="19"/>
  <c r="K82" i="19"/>
  <c r="L82" i="19"/>
  <c r="C83" i="19"/>
  <c r="D83" i="19"/>
  <c r="E83" i="19"/>
  <c r="F83" i="19"/>
  <c r="G83" i="19"/>
  <c r="H83" i="19"/>
  <c r="I83" i="19"/>
  <c r="J83" i="19"/>
  <c r="K83" i="19"/>
  <c r="L83" i="19"/>
  <c r="C84" i="19"/>
  <c r="D84" i="19"/>
  <c r="E84" i="19"/>
  <c r="F84" i="19"/>
  <c r="G84" i="19"/>
  <c r="H84" i="19"/>
  <c r="I84" i="19"/>
  <c r="J84" i="19"/>
  <c r="K84" i="19"/>
  <c r="L84" i="19"/>
  <c r="C85" i="19"/>
  <c r="D85" i="19"/>
  <c r="E85" i="19"/>
  <c r="F85" i="19"/>
  <c r="G85" i="19"/>
  <c r="H85" i="19"/>
  <c r="I85" i="19"/>
  <c r="J85" i="19"/>
  <c r="K85" i="19"/>
  <c r="L85" i="19"/>
  <c r="C86" i="19"/>
  <c r="D86" i="19"/>
  <c r="E86" i="19"/>
  <c r="F86" i="19"/>
  <c r="G86" i="19"/>
  <c r="H86" i="19"/>
  <c r="I86" i="19"/>
  <c r="J86" i="19"/>
  <c r="K86" i="19"/>
  <c r="L86" i="19"/>
  <c r="C87" i="19"/>
  <c r="D87" i="19"/>
  <c r="E87" i="19"/>
  <c r="F87" i="19"/>
  <c r="G87" i="19"/>
  <c r="H87" i="19"/>
  <c r="I87" i="19"/>
  <c r="J87" i="19"/>
  <c r="K87" i="19"/>
  <c r="L87" i="19"/>
  <c r="C88" i="19"/>
  <c r="D88" i="19"/>
  <c r="E88" i="19"/>
  <c r="F88" i="19"/>
  <c r="G88" i="19"/>
  <c r="H88" i="19"/>
  <c r="I88" i="19"/>
  <c r="J88" i="19"/>
  <c r="K88" i="19"/>
  <c r="L88" i="19"/>
  <c r="C89" i="19"/>
  <c r="D89" i="19"/>
  <c r="E89" i="19"/>
  <c r="F89" i="19"/>
  <c r="G89" i="19"/>
  <c r="H89" i="19"/>
  <c r="I89" i="19"/>
  <c r="J89" i="19"/>
  <c r="K89" i="19"/>
  <c r="L89" i="19"/>
  <c r="C90" i="19"/>
  <c r="D90" i="19"/>
  <c r="E90" i="19"/>
  <c r="F90" i="19"/>
  <c r="G90" i="19"/>
  <c r="H90" i="19"/>
  <c r="I90" i="19"/>
  <c r="J90" i="19"/>
  <c r="K90" i="19"/>
  <c r="L90" i="19"/>
  <c r="C92" i="19"/>
  <c r="D92" i="19"/>
  <c r="E92" i="19"/>
  <c r="F92" i="19"/>
  <c r="G92" i="19"/>
  <c r="H92" i="19"/>
  <c r="I92" i="19"/>
  <c r="J92" i="19"/>
  <c r="K92" i="19"/>
  <c r="L92" i="19"/>
  <c r="C93" i="19"/>
  <c r="D93" i="19"/>
  <c r="E93" i="19"/>
  <c r="F93" i="19"/>
  <c r="G93" i="19"/>
  <c r="H93" i="19"/>
  <c r="I93" i="19"/>
  <c r="J93" i="19"/>
  <c r="K93" i="19"/>
  <c r="L93" i="19"/>
  <c r="C95" i="19"/>
  <c r="D95" i="19"/>
  <c r="E95" i="19"/>
  <c r="F95" i="19"/>
  <c r="G95" i="19"/>
  <c r="H95" i="19"/>
  <c r="I95" i="19"/>
  <c r="J95" i="19"/>
  <c r="K95" i="19"/>
  <c r="L95" i="19"/>
  <c r="C96" i="19"/>
  <c r="D96" i="19"/>
  <c r="E96" i="19"/>
  <c r="F96" i="19"/>
  <c r="G96" i="19"/>
  <c r="H96" i="19"/>
  <c r="I96" i="19"/>
  <c r="J96" i="19"/>
  <c r="K96" i="19"/>
  <c r="L96" i="19"/>
  <c r="C97" i="19"/>
  <c r="D97" i="19"/>
  <c r="E97" i="19"/>
  <c r="F97" i="19"/>
  <c r="G97" i="19"/>
  <c r="H97" i="19"/>
  <c r="I97" i="19"/>
  <c r="J97" i="19"/>
  <c r="K97" i="19"/>
  <c r="L97" i="19"/>
  <c r="C98" i="19"/>
  <c r="D98" i="19"/>
  <c r="E98" i="19"/>
  <c r="F98" i="19"/>
  <c r="G98" i="19"/>
  <c r="H98" i="19"/>
  <c r="I98" i="19"/>
  <c r="J98" i="19"/>
  <c r="K98" i="19"/>
  <c r="L98" i="19"/>
  <c r="C99" i="19"/>
  <c r="D99" i="19"/>
  <c r="E99" i="19"/>
  <c r="F99" i="19"/>
  <c r="G99" i="19"/>
  <c r="H99" i="19"/>
  <c r="I99" i="19"/>
  <c r="J99" i="19"/>
  <c r="K99" i="19"/>
  <c r="L99" i="19"/>
  <c r="C100" i="19"/>
  <c r="D100" i="19"/>
  <c r="E100" i="19"/>
  <c r="F100" i="19"/>
  <c r="G100" i="19"/>
  <c r="H100" i="19"/>
  <c r="I100" i="19"/>
  <c r="J100" i="19"/>
  <c r="K100" i="19"/>
  <c r="L100" i="19"/>
  <c r="C101" i="19"/>
  <c r="D101" i="19"/>
  <c r="E101" i="19"/>
  <c r="F101" i="19"/>
  <c r="G101" i="19"/>
  <c r="H101" i="19"/>
  <c r="I101" i="19"/>
  <c r="J101" i="19"/>
  <c r="K101" i="19"/>
  <c r="L101" i="19"/>
  <c r="C102" i="19"/>
  <c r="D102" i="19"/>
  <c r="E102" i="19"/>
  <c r="F102" i="19"/>
  <c r="G102" i="19"/>
  <c r="H102" i="19"/>
  <c r="I102" i="19"/>
  <c r="J102" i="19"/>
  <c r="K102" i="19"/>
  <c r="L102" i="19"/>
  <c r="C103" i="19"/>
  <c r="D103" i="19"/>
  <c r="E103" i="19"/>
  <c r="F103" i="19"/>
  <c r="G103" i="19"/>
  <c r="H103" i="19"/>
  <c r="I103" i="19"/>
  <c r="J103" i="19"/>
  <c r="K103" i="19"/>
  <c r="L103" i="19"/>
  <c r="C104" i="19"/>
  <c r="D104" i="19"/>
  <c r="E104" i="19"/>
  <c r="F104" i="19"/>
  <c r="G104" i="19"/>
  <c r="H104" i="19"/>
  <c r="I104" i="19"/>
  <c r="J104" i="19"/>
  <c r="K104" i="19"/>
  <c r="L104" i="19"/>
  <c r="C105" i="19"/>
  <c r="D105" i="19"/>
  <c r="E105" i="19"/>
  <c r="F105" i="19"/>
  <c r="G105" i="19"/>
  <c r="H105" i="19"/>
  <c r="I105" i="19"/>
  <c r="J105" i="19"/>
  <c r="K105" i="19"/>
  <c r="L105" i="19"/>
  <c r="C106" i="19"/>
  <c r="D106" i="19"/>
  <c r="E106" i="19"/>
  <c r="F106" i="19"/>
  <c r="G106" i="19"/>
  <c r="H106" i="19"/>
  <c r="I106" i="19"/>
  <c r="J106" i="19"/>
  <c r="K106" i="19"/>
  <c r="L106" i="19"/>
  <c r="D5" i="19"/>
  <c r="E5" i="19"/>
  <c r="F5" i="19"/>
  <c r="G5" i="19"/>
  <c r="H5" i="19"/>
  <c r="I5" i="19"/>
  <c r="J5" i="19"/>
  <c r="K5" i="19"/>
  <c r="L5" i="19"/>
  <c r="C5" i="19"/>
  <c r="M34" i="19"/>
  <c r="M33" i="19"/>
  <c r="M23" i="19"/>
  <c r="M21" i="19"/>
  <c r="M17" i="19"/>
  <c r="M16" i="19"/>
  <c r="M12" i="19"/>
  <c r="M10" i="19"/>
  <c r="M8" i="19"/>
  <c r="M6" i="19"/>
  <c r="V15" i="19" l="1"/>
  <c r="T15" i="19"/>
  <c r="R15" i="19"/>
  <c r="K13" i="21"/>
  <c r="M27" i="19"/>
  <c r="M20" i="19"/>
  <c r="M19" i="19"/>
  <c r="M42" i="19"/>
  <c r="M30" i="19"/>
  <c r="M44" i="19"/>
  <c r="M41" i="19"/>
  <c r="M37" i="19"/>
  <c r="M46" i="19"/>
  <c r="M38" i="19"/>
  <c r="M94" i="17"/>
  <c r="M94" i="19"/>
  <c r="M48" i="19"/>
  <c r="M91" i="17"/>
  <c r="M91" i="19"/>
  <c r="M76" i="19"/>
  <c r="M80" i="19"/>
  <c r="M104" i="19"/>
  <c r="M24" i="19"/>
  <c r="M26" i="19"/>
  <c r="M40" i="19"/>
  <c r="M7" i="19"/>
  <c r="M9" i="19"/>
  <c r="M11" i="19"/>
  <c r="M13" i="19"/>
  <c r="M29" i="19"/>
  <c r="M31" i="19"/>
  <c r="M35" i="19"/>
  <c r="M39" i="19"/>
  <c r="M43" i="19"/>
  <c r="M45" i="19"/>
  <c r="M47" i="19"/>
  <c r="M49" i="19"/>
  <c r="M51" i="19"/>
  <c r="M53" i="19"/>
  <c r="M56" i="19"/>
  <c r="M57" i="19"/>
  <c r="M60" i="19"/>
  <c r="M61" i="19"/>
  <c r="M64" i="19"/>
  <c r="M65" i="19"/>
  <c r="M68" i="19"/>
  <c r="M71" i="19"/>
  <c r="M75" i="19"/>
  <c r="M79" i="19"/>
  <c r="M84" i="19"/>
  <c r="M85" i="19"/>
  <c r="M88" i="19"/>
  <c r="M89" i="19"/>
  <c r="M93" i="19"/>
  <c r="M95" i="19"/>
  <c r="M98" i="19"/>
  <c r="M99" i="19"/>
  <c r="M103" i="19"/>
  <c r="M55" i="19"/>
  <c r="M59" i="19"/>
  <c r="M63" i="19"/>
  <c r="M67" i="19"/>
  <c r="M83" i="19"/>
  <c r="M87" i="19"/>
  <c r="M92" i="19"/>
  <c r="M97" i="19"/>
  <c r="M101" i="19"/>
  <c r="M50" i="19"/>
  <c r="M52" i="19"/>
  <c r="M54" i="19"/>
  <c r="M58" i="19"/>
  <c r="M62" i="19"/>
  <c r="M66" i="19"/>
  <c r="M69" i="19"/>
  <c r="M70" i="19"/>
  <c r="M72" i="19"/>
  <c r="M73" i="19"/>
  <c r="M74" i="19"/>
  <c r="M77" i="19"/>
  <c r="M78" i="19"/>
  <c r="M81" i="19"/>
  <c r="M82" i="19"/>
  <c r="M86" i="19"/>
  <c r="M90" i="19"/>
  <c r="M96" i="19"/>
  <c r="M100" i="19"/>
  <c r="M102" i="19"/>
  <c r="M105" i="19"/>
  <c r="M106" i="19"/>
  <c r="M18" i="19"/>
  <c r="M22" i="19"/>
  <c r="M32" i="19"/>
  <c r="M36" i="19"/>
  <c r="C112" i="19"/>
  <c r="C109" i="19"/>
  <c r="C110" i="19"/>
  <c r="C113" i="19"/>
  <c r="C111" i="19"/>
  <c r="C108" i="19"/>
  <c r="C107" i="19"/>
  <c r="L110" i="19"/>
  <c r="L113" i="19"/>
  <c r="L111" i="19"/>
  <c r="L108" i="19"/>
  <c r="L107" i="19"/>
  <c r="L112" i="19"/>
  <c r="L109" i="19"/>
  <c r="D110" i="19"/>
  <c r="D113" i="19"/>
  <c r="D111" i="19"/>
  <c r="D108" i="19"/>
  <c r="D107" i="19"/>
  <c r="D112" i="19"/>
  <c r="D109" i="19"/>
  <c r="I113" i="19"/>
  <c r="I111" i="19"/>
  <c r="I108" i="19"/>
  <c r="I107" i="19"/>
  <c r="I112" i="19"/>
  <c r="I109" i="19"/>
  <c r="I110" i="19"/>
  <c r="M5" i="19"/>
  <c r="M14" i="19"/>
  <c r="M15" i="19"/>
  <c r="M28" i="19"/>
  <c r="H110" i="19"/>
  <c r="H113" i="19"/>
  <c r="H111" i="19"/>
  <c r="H108" i="19"/>
  <c r="H107" i="19"/>
  <c r="H112" i="19"/>
  <c r="H109" i="19"/>
  <c r="E113" i="19"/>
  <c r="E111" i="19"/>
  <c r="E108" i="19"/>
  <c r="E107" i="19"/>
  <c r="E112" i="19"/>
  <c r="E109" i="19"/>
  <c r="E110" i="19"/>
  <c r="F108" i="19"/>
  <c r="F107" i="19"/>
  <c r="F112" i="19"/>
  <c r="F109" i="19"/>
  <c r="F110" i="19"/>
  <c r="F113" i="19"/>
  <c r="F111" i="19"/>
  <c r="J108" i="19"/>
  <c r="J107" i="19"/>
  <c r="J112" i="19"/>
  <c r="J109" i="19"/>
  <c r="J110" i="19"/>
  <c r="J113" i="19"/>
  <c r="J111" i="19"/>
  <c r="G112" i="19"/>
  <c r="G109" i="19"/>
  <c r="G110" i="19"/>
  <c r="G113" i="19"/>
  <c r="G111" i="19"/>
  <c r="G108" i="19"/>
  <c r="G107" i="19"/>
  <c r="K112" i="19"/>
  <c r="K109" i="19"/>
  <c r="K110" i="19"/>
  <c r="K113" i="19"/>
  <c r="K111" i="19"/>
  <c r="K108" i="19"/>
  <c r="K107" i="19"/>
  <c r="M25" i="19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2" i="17"/>
  <c r="C93" i="17"/>
  <c r="C95" i="17"/>
  <c r="C96" i="17"/>
  <c r="C97" i="17"/>
  <c r="C98" i="17"/>
  <c r="C99" i="17"/>
  <c r="C100" i="17"/>
  <c r="C101" i="17"/>
  <c r="C102" i="17"/>
  <c r="C103" i="17"/>
  <c r="C104" i="17"/>
  <c r="C105" i="17"/>
  <c r="C106" i="17"/>
  <c r="D5" i="17"/>
  <c r="E5" i="17"/>
  <c r="F5" i="17"/>
  <c r="G5" i="17"/>
  <c r="H5" i="17"/>
  <c r="I5" i="17"/>
  <c r="J5" i="17"/>
  <c r="K5" i="17"/>
  <c r="L5" i="17"/>
  <c r="D6" i="17"/>
  <c r="E6" i="17"/>
  <c r="F6" i="17"/>
  <c r="G6" i="17"/>
  <c r="H6" i="17"/>
  <c r="I6" i="17"/>
  <c r="J6" i="17"/>
  <c r="K6" i="17"/>
  <c r="L6" i="17"/>
  <c r="D7" i="17"/>
  <c r="E7" i="17"/>
  <c r="F7" i="17"/>
  <c r="G7" i="17"/>
  <c r="H7" i="17"/>
  <c r="I7" i="17"/>
  <c r="J7" i="17"/>
  <c r="K7" i="17"/>
  <c r="L7" i="17"/>
  <c r="D8" i="17"/>
  <c r="E8" i="17"/>
  <c r="F8" i="17"/>
  <c r="G8" i="17"/>
  <c r="H8" i="17"/>
  <c r="I8" i="17"/>
  <c r="J8" i="17"/>
  <c r="K8" i="17"/>
  <c r="L8" i="17"/>
  <c r="D9" i="17"/>
  <c r="E9" i="17"/>
  <c r="F9" i="17"/>
  <c r="G9" i="17"/>
  <c r="H9" i="17"/>
  <c r="I9" i="17"/>
  <c r="J9" i="17"/>
  <c r="K9" i="17"/>
  <c r="L9" i="17"/>
  <c r="D10" i="17"/>
  <c r="E10" i="17"/>
  <c r="F10" i="17"/>
  <c r="G10" i="17"/>
  <c r="H10" i="17"/>
  <c r="I10" i="17"/>
  <c r="J10" i="17"/>
  <c r="K10" i="17"/>
  <c r="L10" i="17"/>
  <c r="D11" i="17"/>
  <c r="E11" i="17"/>
  <c r="F11" i="17"/>
  <c r="G11" i="17"/>
  <c r="H11" i="17"/>
  <c r="I11" i="17"/>
  <c r="J11" i="17"/>
  <c r="K11" i="17"/>
  <c r="L11" i="17"/>
  <c r="D12" i="17"/>
  <c r="E12" i="17"/>
  <c r="F12" i="17"/>
  <c r="G12" i="17"/>
  <c r="H12" i="17"/>
  <c r="I12" i="17"/>
  <c r="J12" i="17"/>
  <c r="K12" i="17"/>
  <c r="L12" i="17"/>
  <c r="D13" i="17"/>
  <c r="E13" i="17"/>
  <c r="F13" i="17"/>
  <c r="G13" i="17"/>
  <c r="H13" i="17"/>
  <c r="I13" i="17"/>
  <c r="J13" i="17"/>
  <c r="K13" i="17"/>
  <c r="L13" i="17"/>
  <c r="D14" i="17"/>
  <c r="E14" i="17"/>
  <c r="F14" i="17"/>
  <c r="G14" i="17"/>
  <c r="H14" i="17"/>
  <c r="I14" i="17"/>
  <c r="J14" i="17"/>
  <c r="K14" i="17"/>
  <c r="L14" i="17"/>
  <c r="D15" i="17"/>
  <c r="E15" i="17"/>
  <c r="F15" i="17"/>
  <c r="G15" i="17"/>
  <c r="H15" i="17"/>
  <c r="I15" i="17"/>
  <c r="J15" i="17"/>
  <c r="K15" i="17"/>
  <c r="L15" i="17"/>
  <c r="D16" i="17"/>
  <c r="E16" i="17"/>
  <c r="F16" i="17"/>
  <c r="G16" i="17"/>
  <c r="H16" i="17"/>
  <c r="I16" i="17"/>
  <c r="J16" i="17"/>
  <c r="K16" i="17"/>
  <c r="L16" i="17"/>
  <c r="D17" i="17"/>
  <c r="E17" i="17"/>
  <c r="F17" i="17"/>
  <c r="G17" i="17"/>
  <c r="H17" i="17"/>
  <c r="I17" i="17"/>
  <c r="J17" i="17"/>
  <c r="K17" i="17"/>
  <c r="L17" i="17"/>
  <c r="D18" i="17"/>
  <c r="E18" i="17"/>
  <c r="F18" i="17"/>
  <c r="G18" i="17"/>
  <c r="H18" i="17"/>
  <c r="I18" i="17"/>
  <c r="J18" i="17"/>
  <c r="K18" i="17"/>
  <c r="L18" i="17"/>
  <c r="D19" i="17"/>
  <c r="E19" i="17"/>
  <c r="F19" i="17"/>
  <c r="G19" i="17"/>
  <c r="H19" i="17"/>
  <c r="I19" i="17"/>
  <c r="J19" i="17"/>
  <c r="K19" i="17"/>
  <c r="L19" i="17"/>
  <c r="D20" i="17"/>
  <c r="E20" i="17"/>
  <c r="F20" i="17"/>
  <c r="G20" i="17"/>
  <c r="H20" i="17"/>
  <c r="I20" i="17"/>
  <c r="J20" i="17"/>
  <c r="K20" i="17"/>
  <c r="L20" i="17"/>
  <c r="D21" i="17"/>
  <c r="E21" i="17"/>
  <c r="F21" i="17"/>
  <c r="G21" i="17"/>
  <c r="H21" i="17"/>
  <c r="I21" i="17"/>
  <c r="J21" i="17"/>
  <c r="K21" i="17"/>
  <c r="L21" i="17"/>
  <c r="D22" i="17"/>
  <c r="E22" i="17"/>
  <c r="F22" i="17"/>
  <c r="G22" i="17"/>
  <c r="H22" i="17"/>
  <c r="I22" i="17"/>
  <c r="J22" i="17"/>
  <c r="K22" i="17"/>
  <c r="L22" i="17"/>
  <c r="D23" i="17"/>
  <c r="E23" i="17"/>
  <c r="F23" i="17"/>
  <c r="G23" i="17"/>
  <c r="H23" i="17"/>
  <c r="I23" i="17"/>
  <c r="J23" i="17"/>
  <c r="K23" i="17"/>
  <c r="L23" i="17"/>
  <c r="D24" i="17"/>
  <c r="E24" i="17"/>
  <c r="F24" i="17"/>
  <c r="G24" i="17"/>
  <c r="H24" i="17"/>
  <c r="I24" i="17"/>
  <c r="J24" i="17"/>
  <c r="K24" i="17"/>
  <c r="L24" i="17"/>
  <c r="D25" i="17"/>
  <c r="E25" i="17"/>
  <c r="F25" i="17"/>
  <c r="G25" i="17"/>
  <c r="H25" i="17"/>
  <c r="I25" i="17"/>
  <c r="J25" i="17"/>
  <c r="K25" i="17"/>
  <c r="L25" i="17"/>
  <c r="D26" i="17"/>
  <c r="E26" i="17"/>
  <c r="F26" i="17"/>
  <c r="G26" i="17"/>
  <c r="H26" i="17"/>
  <c r="I26" i="17"/>
  <c r="J26" i="17"/>
  <c r="K26" i="17"/>
  <c r="L26" i="17"/>
  <c r="D27" i="17"/>
  <c r="E27" i="17"/>
  <c r="F27" i="17"/>
  <c r="G27" i="17"/>
  <c r="H27" i="17"/>
  <c r="I27" i="17"/>
  <c r="J27" i="17"/>
  <c r="K27" i="17"/>
  <c r="L27" i="17"/>
  <c r="D28" i="17"/>
  <c r="E28" i="17"/>
  <c r="F28" i="17"/>
  <c r="G28" i="17"/>
  <c r="H28" i="17"/>
  <c r="I28" i="17"/>
  <c r="J28" i="17"/>
  <c r="K28" i="17"/>
  <c r="L28" i="17"/>
  <c r="D29" i="17"/>
  <c r="E29" i="17"/>
  <c r="F29" i="17"/>
  <c r="G29" i="17"/>
  <c r="H29" i="17"/>
  <c r="I29" i="17"/>
  <c r="J29" i="17"/>
  <c r="K29" i="17"/>
  <c r="L29" i="17"/>
  <c r="D30" i="17"/>
  <c r="E30" i="17"/>
  <c r="F30" i="17"/>
  <c r="G30" i="17"/>
  <c r="H30" i="17"/>
  <c r="I30" i="17"/>
  <c r="J30" i="17"/>
  <c r="K30" i="17"/>
  <c r="L30" i="17"/>
  <c r="D31" i="17"/>
  <c r="E31" i="17"/>
  <c r="F31" i="17"/>
  <c r="G31" i="17"/>
  <c r="H31" i="17"/>
  <c r="I31" i="17"/>
  <c r="J31" i="17"/>
  <c r="K31" i="17"/>
  <c r="L31" i="17"/>
  <c r="D32" i="17"/>
  <c r="E32" i="17"/>
  <c r="F32" i="17"/>
  <c r="G32" i="17"/>
  <c r="H32" i="17"/>
  <c r="I32" i="17"/>
  <c r="J32" i="17"/>
  <c r="K32" i="17"/>
  <c r="L32" i="17"/>
  <c r="D33" i="17"/>
  <c r="E33" i="17"/>
  <c r="F33" i="17"/>
  <c r="G33" i="17"/>
  <c r="H33" i="17"/>
  <c r="I33" i="17"/>
  <c r="J33" i="17"/>
  <c r="K33" i="17"/>
  <c r="L33" i="17"/>
  <c r="D34" i="17"/>
  <c r="E34" i="17"/>
  <c r="F34" i="17"/>
  <c r="G34" i="17"/>
  <c r="H34" i="17"/>
  <c r="I34" i="17"/>
  <c r="J34" i="17"/>
  <c r="K34" i="17"/>
  <c r="L34" i="17"/>
  <c r="D35" i="17"/>
  <c r="E35" i="17"/>
  <c r="F35" i="17"/>
  <c r="G35" i="17"/>
  <c r="H35" i="17"/>
  <c r="I35" i="17"/>
  <c r="J35" i="17"/>
  <c r="K35" i="17"/>
  <c r="L35" i="17"/>
  <c r="D36" i="17"/>
  <c r="E36" i="17"/>
  <c r="F36" i="17"/>
  <c r="G36" i="17"/>
  <c r="H36" i="17"/>
  <c r="I36" i="17"/>
  <c r="J36" i="17"/>
  <c r="K36" i="17"/>
  <c r="L36" i="17"/>
  <c r="D37" i="17"/>
  <c r="E37" i="17"/>
  <c r="F37" i="17"/>
  <c r="G37" i="17"/>
  <c r="H37" i="17"/>
  <c r="I37" i="17"/>
  <c r="J37" i="17"/>
  <c r="K37" i="17"/>
  <c r="L37" i="17"/>
  <c r="D38" i="17"/>
  <c r="E38" i="17"/>
  <c r="F38" i="17"/>
  <c r="G38" i="17"/>
  <c r="H38" i="17"/>
  <c r="I38" i="17"/>
  <c r="J38" i="17"/>
  <c r="K38" i="17"/>
  <c r="L38" i="17"/>
  <c r="D39" i="17"/>
  <c r="E39" i="17"/>
  <c r="F39" i="17"/>
  <c r="G39" i="17"/>
  <c r="H39" i="17"/>
  <c r="I39" i="17"/>
  <c r="J39" i="17"/>
  <c r="K39" i="17"/>
  <c r="L39" i="17"/>
  <c r="D40" i="17"/>
  <c r="E40" i="17"/>
  <c r="F40" i="17"/>
  <c r="G40" i="17"/>
  <c r="H40" i="17"/>
  <c r="I40" i="17"/>
  <c r="J40" i="17"/>
  <c r="K40" i="17"/>
  <c r="L40" i="17"/>
  <c r="D41" i="17"/>
  <c r="E41" i="17"/>
  <c r="F41" i="17"/>
  <c r="G41" i="17"/>
  <c r="H41" i="17"/>
  <c r="I41" i="17"/>
  <c r="J41" i="17"/>
  <c r="K41" i="17"/>
  <c r="L41" i="17"/>
  <c r="D42" i="17"/>
  <c r="E42" i="17"/>
  <c r="F42" i="17"/>
  <c r="G42" i="17"/>
  <c r="H42" i="17"/>
  <c r="I42" i="17"/>
  <c r="J42" i="17"/>
  <c r="K42" i="17"/>
  <c r="L42" i="17"/>
  <c r="D43" i="17"/>
  <c r="E43" i="17"/>
  <c r="F43" i="17"/>
  <c r="G43" i="17"/>
  <c r="H43" i="17"/>
  <c r="I43" i="17"/>
  <c r="J43" i="17"/>
  <c r="K43" i="17"/>
  <c r="L43" i="17"/>
  <c r="D44" i="17"/>
  <c r="E44" i="17"/>
  <c r="F44" i="17"/>
  <c r="G44" i="17"/>
  <c r="H44" i="17"/>
  <c r="I44" i="17"/>
  <c r="J44" i="17"/>
  <c r="K44" i="17"/>
  <c r="L44" i="17"/>
  <c r="D45" i="17"/>
  <c r="E45" i="17"/>
  <c r="F45" i="17"/>
  <c r="G45" i="17"/>
  <c r="H45" i="17"/>
  <c r="I45" i="17"/>
  <c r="J45" i="17"/>
  <c r="K45" i="17"/>
  <c r="L45" i="17"/>
  <c r="D46" i="17"/>
  <c r="E46" i="17"/>
  <c r="F46" i="17"/>
  <c r="G46" i="17"/>
  <c r="H46" i="17"/>
  <c r="I46" i="17"/>
  <c r="J46" i="17"/>
  <c r="K46" i="17"/>
  <c r="L46" i="17"/>
  <c r="D47" i="17"/>
  <c r="E47" i="17"/>
  <c r="F47" i="17"/>
  <c r="G47" i="17"/>
  <c r="H47" i="17"/>
  <c r="I47" i="17"/>
  <c r="J47" i="17"/>
  <c r="K47" i="17"/>
  <c r="L47" i="17"/>
  <c r="D48" i="17"/>
  <c r="E48" i="17"/>
  <c r="F48" i="17"/>
  <c r="G48" i="17"/>
  <c r="H48" i="17"/>
  <c r="I48" i="17"/>
  <c r="J48" i="17"/>
  <c r="K48" i="17"/>
  <c r="L48" i="17"/>
  <c r="D49" i="17"/>
  <c r="E49" i="17"/>
  <c r="F49" i="17"/>
  <c r="G49" i="17"/>
  <c r="H49" i="17"/>
  <c r="I49" i="17"/>
  <c r="J49" i="17"/>
  <c r="K49" i="17"/>
  <c r="L49" i="17"/>
  <c r="D50" i="17"/>
  <c r="E50" i="17"/>
  <c r="F50" i="17"/>
  <c r="G50" i="17"/>
  <c r="H50" i="17"/>
  <c r="I50" i="17"/>
  <c r="J50" i="17"/>
  <c r="K50" i="17"/>
  <c r="L50" i="17"/>
  <c r="D51" i="17"/>
  <c r="E51" i="17"/>
  <c r="F51" i="17"/>
  <c r="G51" i="17"/>
  <c r="H51" i="17"/>
  <c r="I51" i="17"/>
  <c r="J51" i="17"/>
  <c r="K51" i="17"/>
  <c r="L51" i="17"/>
  <c r="D52" i="17"/>
  <c r="E52" i="17"/>
  <c r="F52" i="17"/>
  <c r="G52" i="17"/>
  <c r="H52" i="17"/>
  <c r="I52" i="17"/>
  <c r="J52" i="17"/>
  <c r="K52" i="17"/>
  <c r="L52" i="17"/>
  <c r="D53" i="17"/>
  <c r="E53" i="17"/>
  <c r="F53" i="17"/>
  <c r="G53" i="17"/>
  <c r="H53" i="17"/>
  <c r="I53" i="17"/>
  <c r="J53" i="17"/>
  <c r="K53" i="17"/>
  <c r="L53" i="17"/>
  <c r="D54" i="17"/>
  <c r="E54" i="17"/>
  <c r="F54" i="17"/>
  <c r="G54" i="17"/>
  <c r="H54" i="17"/>
  <c r="I54" i="17"/>
  <c r="J54" i="17"/>
  <c r="K54" i="17"/>
  <c r="L54" i="17"/>
  <c r="D55" i="17"/>
  <c r="E55" i="17"/>
  <c r="F55" i="17"/>
  <c r="G55" i="17"/>
  <c r="H55" i="17"/>
  <c r="I55" i="17"/>
  <c r="J55" i="17"/>
  <c r="K55" i="17"/>
  <c r="L55" i="17"/>
  <c r="D56" i="17"/>
  <c r="E56" i="17"/>
  <c r="F56" i="17"/>
  <c r="G56" i="17"/>
  <c r="H56" i="17"/>
  <c r="I56" i="17"/>
  <c r="J56" i="17"/>
  <c r="K56" i="17"/>
  <c r="L56" i="17"/>
  <c r="D57" i="17"/>
  <c r="E57" i="17"/>
  <c r="F57" i="17"/>
  <c r="G57" i="17"/>
  <c r="H57" i="17"/>
  <c r="I57" i="17"/>
  <c r="J57" i="17"/>
  <c r="K57" i="17"/>
  <c r="L57" i="17"/>
  <c r="D58" i="17"/>
  <c r="E58" i="17"/>
  <c r="F58" i="17"/>
  <c r="G58" i="17"/>
  <c r="H58" i="17"/>
  <c r="I58" i="17"/>
  <c r="J58" i="17"/>
  <c r="K58" i="17"/>
  <c r="L58" i="17"/>
  <c r="D59" i="17"/>
  <c r="E59" i="17"/>
  <c r="F59" i="17"/>
  <c r="G59" i="17"/>
  <c r="H59" i="17"/>
  <c r="I59" i="17"/>
  <c r="J59" i="17"/>
  <c r="K59" i="17"/>
  <c r="L59" i="17"/>
  <c r="D60" i="17"/>
  <c r="E60" i="17"/>
  <c r="F60" i="17"/>
  <c r="G60" i="17"/>
  <c r="H60" i="17"/>
  <c r="I60" i="17"/>
  <c r="J60" i="17"/>
  <c r="K60" i="17"/>
  <c r="L60" i="17"/>
  <c r="D61" i="17"/>
  <c r="E61" i="17"/>
  <c r="F61" i="17"/>
  <c r="G61" i="17"/>
  <c r="H61" i="17"/>
  <c r="I61" i="17"/>
  <c r="J61" i="17"/>
  <c r="K61" i="17"/>
  <c r="L61" i="17"/>
  <c r="D62" i="17"/>
  <c r="E62" i="17"/>
  <c r="F62" i="17"/>
  <c r="G62" i="17"/>
  <c r="H62" i="17"/>
  <c r="I62" i="17"/>
  <c r="J62" i="17"/>
  <c r="K62" i="17"/>
  <c r="L62" i="17"/>
  <c r="D63" i="17"/>
  <c r="E63" i="17"/>
  <c r="F63" i="17"/>
  <c r="G63" i="17"/>
  <c r="H63" i="17"/>
  <c r="I63" i="17"/>
  <c r="J63" i="17"/>
  <c r="K63" i="17"/>
  <c r="L63" i="17"/>
  <c r="D64" i="17"/>
  <c r="E64" i="17"/>
  <c r="F64" i="17"/>
  <c r="G64" i="17"/>
  <c r="H64" i="17"/>
  <c r="I64" i="17"/>
  <c r="J64" i="17"/>
  <c r="K64" i="17"/>
  <c r="L64" i="17"/>
  <c r="D65" i="17"/>
  <c r="E65" i="17"/>
  <c r="F65" i="17"/>
  <c r="G65" i="17"/>
  <c r="H65" i="17"/>
  <c r="I65" i="17"/>
  <c r="J65" i="17"/>
  <c r="K65" i="17"/>
  <c r="L65" i="17"/>
  <c r="D66" i="17"/>
  <c r="E66" i="17"/>
  <c r="F66" i="17"/>
  <c r="G66" i="17"/>
  <c r="H66" i="17"/>
  <c r="I66" i="17"/>
  <c r="J66" i="17"/>
  <c r="K66" i="17"/>
  <c r="L66" i="17"/>
  <c r="D67" i="17"/>
  <c r="E67" i="17"/>
  <c r="F67" i="17"/>
  <c r="G67" i="17"/>
  <c r="H67" i="17"/>
  <c r="I67" i="17"/>
  <c r="J67" i="17"/>
  <c r="K67" i="17"/>
  <c r="L67" i="17"/>
  <c r="D68" i="17"/>
  <c r="E68" i="17"/>
  <c r="F68" i="17"/>
  <c r="G68" i="17"/>
  <c r="H68" i="17"/>
  <c r="I68" i="17"/>
  <c r="J68" i="17"/>
  <c r="K68" i="17"/>
  <c r="L68" i="17"/>
  <c r="D69" i="17"/>
  <c r="E69" i="17"/>
  <c r="F69" i="17"/>
  <c r="G69" i="17"/>
  <c r="H69" i="17"/>
  <c r="I69" i="17"/>
  <c r="J69" i="17"/>
  <c r="K69" i="17"/>
  <c r="L69" i="17"/>
  <c r="D70" i="17"/>
  <c r="E70" i="17"/>
  <c r="F70" i="17"/>
  <c r="G70" i="17"/>
  <c r="H70" i="17"/>
  <c r="I70" i="17"/>
  <c r="J70" i="17"/>
  <c r="K70" i="17"/>
  <c r="L70" i="17"/>
  <c r="D71" i="17"/>
  <c r="E71" i="17"/>
  <c r="F71" i="17"/>
  <c r="G71" i="17"/>
  <c r="H71" i="17"/>
  <c r="I71" i="17"/>
  <c r="J71" i="17"/>
  <c r="K71" i="17"/>
  <c r="L71" i="17"/>
  <c r="D72" i="17"/>
  <c r="E72" i="17"/>
  <c r="F72" i="17"/>
  <c r="G72" i="17"/>
  <c r="H72" i="17"/>
  <c r="I72" i="17"/>
  <c r="J72" i="17"/>
  <c r="K72" i="17"/>
  <c r="L72" i="17"/>
  <c r="D73" i="17"/>
  <c r="E73" i="17"/>
  <c r="F73" i="17"/>
  <c r="G73" i="17"/>
  <c r="H73" i="17"/>
  <c r="I73" i="17"/>
  <c r="J73" i="17"/>
  <c r="K73" i="17"/>
  <c r="L73" i="17"/>
  <c r="D74" i="17"/>
  <c r="E74" i="17"/>
  <c r="F74" i="17"/>
  <c r="G74" i="17"/>
  <c r="H74" i="17"/>
  <c r="I74" i="17"/>
  <c r="J74" i="17"/>
  <c r="K74" i="17"/>
  <c r="L74" i="17"/>
  <c r="D75" i="17"/>
  <c r="E75" i="17"/>
  <c r="F75" i="17"/>
  <c r="G75" i="17"/>
  <c r="H75" i="17"/>
  <c r="I75" i="17"/>
  <c r="J75" i="17"/>
  <c r="K75" i="17"/>
  <c r="L75" i="17"/>
  <c r="D76" i="17"/>
  <c r="E76" i="17"/>
  <c r="F76" i="17"/>
  <c r="G76" i="17"/>
  <c r="H76" i="17"/>
  <c r="I76" i="17"/>
  <c r="J76" i="17"/>
  <c r="K76" i="17"/>
  <c r="L76" i="17"/>
  <c r="D77" i="17"/>
  <c r="E77" i="17"/>
  <c r="F77" i="17"/>
  <c r="G77" i="17"/>
  <c r="H77" i="17"/>
  <c r="I77" i="17"/>
  <c r="J77" i="17"/>
  <c r="K77" i="17"/>
  <c r="L77" i="17"/>
  <c r="D78" i="17"/>
  <c r="E78" i="17"/>
  <c r="F78" i="17"/>
  <c r="G78" i="17"/>
  <c r="H78" i="17"/>
  <c r="I78" i="17"/>
  <c r="J78" i="17"/>
  <c r="K78" i="17"/>
  <c r="L78" i="17"/>
  <c r="D79" i="17"/>
  <c r="E79" i="17"/>
  <c r="F79" i="17"/>
  <c r="G79" i="17"/>
  <c r="H79" i="17"/>
  <c r="I79" i="17"/>
  <c r="J79" i="17"/>
  <c r="K79" i="17"/>
  <c r="L79" i="17"/>
  <c r="D80" i="17"/>
  <c r="E80" i="17"/>
  <c r="F80" i="17"/>
  <c r="G80" i="17"/>
  <c r="H80" i="17"/>
  <c r="I80" i="17"/>
  <c r="J80" i="17"/>
  <c r="K80" i="17"/>
  <c r="L80" i="17"/>
  <c r="D81" i="17"/>
  <c r="E81" i="17"/>
  <c r="F81" i="17"/>
  <c r="G81" i="17"/>
  <c r="H81" i="17"/>
  <c r="I81" i="17"/>
  <c r="J81" i="17"/>
  <c r="K81" i="17"/>
  <c r="L81" i="17"/>
  <c r="D82" i="17"/>
  <c r="E82" i="17"/>
  <c r="F82" i="17"/>
  <c r="G82" i="17"/>
  <c r="H82" i="17"/>
  <c r="I82" i="17"/>
  <c r="J82" i="17"/>
  <c r="K82" i="17"/>
  <c r="L82" i="17"/>
  <c r="D83" i="17"/>
  <c r="E83" i="17"/>
  <c r="F83" i="17"/>
  <c r="G83" i="17"/>
  <c r="H83" i="17"/>
  <c r="I83" i="17"/>
  <c r="J83" i="17"/>
  <c r="K83" i="17"/>
  <c r="L83" i="17"/>
  <c r="D84" i="17"/>
  <c r="E84" i="17"/>
  <c r="F84" i="17"/>
  <c r="G84" i="17"/>
  <c r="H84" i="17"/>
  <c r="I84" i="17"/>
  <c r="J84" i="17"/>
  <c r="K84" i="17"/>
  <c r="L84" i="17"/>
  <c r="D85" i="17"/>
  <c r="E85" i="17"/>
  <c r="F85" i="17"/>
  <c r="G85" i="17"/>
  <c r="H85" i="17"/>
  <c r="I85" i="17"/>
  <c r="J85" i="17"/>
  <c r="K85" i="17"/>
  <c r="L85" i="17"/>
  <c r="D86" i="17"/>
  <c r="E86" i="17"/>
  <c r="F86" i="17"/>
  <c r="G86" i="17"/>
  <c r="H86" i="17"/>
  <c r="I86" i="17"/>
  <c r="J86" i="17"/>
  <c r="K86" i="17"/>
  <c r="L86" i="17"/>
  <c r="D87" i="17"/>
  <c r="E87" i="17"/>
  <c r="F87" i="17"/>
  <c r="G87" i="17"/>
  <c r="H87" i="17"/>
  <c r="I87" i="17"/>
  <c r="J87" i="17"/>
  <c r="K87" i="17"/>
  <c r="L87" i="17"/>
  <c r="D88" i="17"/>
  <c r="E88" i="17"/>
  <c r="F88" i="17"/>
  <c r="G88" i="17"/>
  <c r="H88" i="17"/>
  <c r="I88" i="17"/>
  <c r="J88" i="17"/>
  <c r="K88" i="17"/>
  <c r="L88" i="17"/>
  <c r="D89" i="17"/>
  <c r="E89" i="17"/>
  <c r="F89" i="17"/>
  <c r="G89" i="17"/>
  <c r="H89" i="17"/>
  <c r="I89" i="17"/>
  <c r="J89" i="17"/>
  <c r="K89" i="17"/>
  <c r="L89" i="17"/>
  <c r="D90" i="17"/>
  <c r="E90" i="17"/>
  <c r="F90" i="17"/>
  <c r="G90" i="17"/>
  <c r="H90" i="17"/>
  <c r="I90" i="17"/>
  <c r="J90" i="17"/>
  <c r="K90" i="17"/>
  <c r="L90" i="17"/>
  <c r="D92" i="17"/>
  <c r="E92" i="17"/>
  <c r="F92" i="17"/>
  <c r="G92" i="17"/>
  <c r="H92" i="17"/>
  <c r="I92" i="17"/>
  <c r="J92" i="17"/>
  <c r="K92" i="17"/>
  <c r="L92" i="17"/>
  <c r="D93" i="17"/>
  <c r="E93" i="17"/>
  <c r="F93" i="17"/>
  <c r="G93" i="17"/>
  <c r="H93" i="17"/>
  <c r="I93" i="17"/>
  <c r="J93" i="17"/>
  <c r="K93" i="17"/>
  <c r="L93" i="17"/>
  <c r="D95" i="17"/>
  <c r="E95" i="17"/>
  <c r="F95" i="17"/>
  <c r="G95" i="17"/>
  <c r="H95" i="17"/>
  <c r="I95" i="17"/>
  <c r="J95" i="17"/>
  <c r="K95" i="17"/>
  <c r="L95" i="17"/>
  <c r="D96" i="17"/>
  <c r="E96" i="17"/>
  <c r="F96" i="17"/>
  <c r="G96" i="17"/>
  <c r="H96" i="17"/>
  <c r="I96" i="17"/>
  <c r="J96" i="17"/>
  <c r="K96" i="17"/>
  <c r="L96" i="17"/>
  <c r="D97" i="17"/>
  <c r="E97" i="17"/>
  <c r="F97" i="17"/>
  <c r="G97" i="17"/>
  <c r="H97" i="17"/>
  <c r="I97" i="17"/>
  <c r="J97" i="17"/>
  <c r="K97" i="17"/>
  <c r="L97" i="17"/>
  <c r="D98" i="17"/>
  <c r="E98" i="17"/>
  <c r="F98" i="17"/>
  <c r="G98" i="17"/>
  <c r="H98" i="17"/>
  <c r="I98" i="17"/>
  <c r="J98" i="17"/>
  <c r="K98" i="17"/>
  <c r="L98" i="17"/>
  <c r="D99" i="17"/>
  <c r="E99" i="17"/>
  <c r="F99" i="17"/>
  <c r="G99" i="17"/>
  <c r="H99" i="17"/>
  <c r="I99" i="17"/>
  <c r="J99" i="17"/>
  <c r="K99" i="17"/>
  <c r="L99" i="17"/>
  <c r="D100" i="17"/>
  <c r="E100" i="17"/>
  <c r="F100" i="17"/>
  <c r="G100" i="17"/>
  <c r="H100" i="17"/>
  <c r="I100" i="17"/>
  <c r="J100" i="17"/>
  <c r="K100" i="17"/>
  <c r="L100" i="17"/>
  <c r="D101" i="17"/>
  <c r="E101" i="17"/>
  <c r="F101" i="17"/>
  <c r="G101" i="17"/>
  <c r="H101" i="17"/>
  <c r="I101" i="17"/>
  <c r="J101" i="17"/>
  <c r="K101" i="17"/>
  <c r="L101" i="17"/>
  <c r="D102" i="17"/>
  <c r="E102" i="17"/>
  <c r="F102" i="17"/>
  <c r="G102" i="17"/>
  <c r="H102" i="17"/>
  <c r="I102" i="17"/>
  <c r="J102" i="17"/>
  <c r="K102" i="17"/>
  <c r="L102" i="17"/>
  <c r="D103" i="17"/>
  <c r="E103" i="17"/>
  <c r="F103" i="17"/>
  <c r="G103" i="17"/>
  <c r="H103" i="17"/>
  <c r="I103" i="17"/>
  <c r="J103" i="17"/>
  <c r="K103" i="17"/>
  <c r="L103" i="17"/>
  <c r="D104" i="17"/>
  <c r="E104" i="17"/>
  <c r="F104" i="17"/>
  <c r="G104" i="17"/>
  <c r="H104" i="17"/>
  <c r="I104" i="17"/>
  <c r="J104" i="17"/>
  <c r="K104" i="17"/>
  <c r="L104" i="17"/>
  <c r="D105" i="17"/>
  <c r="E105" i="17"/>
  <c r="F105" i="17"/>
  <c r="G105" i="17"/>
  <c r="H105" i="17"/>
  <c r="I105" i="17"/>
  <c r="J105" i="17"/>
  <c r="K105" i="17"/>
  <c r="L105" i="17"/>
  <c r="D106" i="17"/>
  <c r="E106" i="17"/>
  <c r="F106" i="17"/>
  <c r="G106" i="17"/>
  <c r="H106" i="17"/>
  <c r="I106" i="17"/>
  <c r="J106" i="17"/>
  <c r="K106" i="17"/>
  <c r="L106" i="17"/>
  <c r="L115" i="19" l="1"/>
  <c r="N89" i="19"/>
  <c r="M104" i="17"/>
  <c r="M100" i="17"/>
  <c r="M96" i="17"/>
  <c r="M90" i="17"/>
  <c r="M86" i="17"/>
  <c r="M82" i="17"/>
  <c r="M78" i="17"/>
  <c r="M74" i="17"/>
  <c r="M70" i="17"/>
  <c r="M66" i="17"/>
  <c r="M62" i="17"/>
  <c r="M58" i="17"/>
  <c r="M54" i="17"/>
  <c r="M50" i="17"/>
  <c r="M46" i="17"/>
  <c r="M42" i="17"/>
  <c r="M38" i="17"/>
  <c r="M34" i="17"/>
  <c r="M30" i="17"/>
  <c r="M26" i="17"/>
  <c r="M22" i="17"/>
  <c r="M18" i="17"/>
  <c r="M14" i="17"/>
  <c r="M10" i="17"/>
  <c r="M6" i="17"/>
  <c r="M103" i="17"/>
  <c r="M99" i="17"/>
  <c r="M95" i="17"/>
  <c r="M89" i="17"/>
  <c r="M85" i="17"/>
  <c r="M81" i="17"/>
  <c r="M77" i="17"/>
  <c r="M73" i="17"/>
  <c r="M69" i="17"/>
  <c r="M65" i="17"/>
  <c r="M61" i="17"/>
  <c r="M57" i="17"/>
  <c r="M53" i="17"/>
  <c r="M49" i="17"/>
  <c r="M45" i="17"/>
  <c r="M41" i="17"/>
  <c r="M37" i="17"/>
  <c r="M33" i="17"/>
  <c r="M29" i="17"/>
  <c r="M25" i="17"/>
  <c r="M21" i="17"/>
  <c r="M17" i="17"/>
  <c r="M13" i="17"/>
  <c r="M9" i="17"/>
  <c r="M5" i="17"/>
  <c r="M106" i="17"/>
  <c r="M102" i="17"/>
  <c r="M98" i="17"/>
  <c r="M93" i="17"/>
  <c r="M88" i="17"/>
  <c r="M84" i="17"/>
  <c r="M80" i="17"/>
  <c r="M76" i="17"/>
  <c r="M72" i="17"/>
  <c r="M68" i="17"/>
  <c r="M64" i="17"/>
  <c r="M60" i="17"/>
  <c r="M56" i="17"/>
  <c r="M52" i="17"/>
  <c r="M48" i="17"/>
  <c r="M44" i="17"/>
  <c r="M40" i="17"/>
  <c r="M36" i="17"/>
  <c r="M32" i="17"/>
  <c r="M28" i="17"/>
  <c r="M24" i="17"/>
  <c r="M20" i="17"/>
  <c r="M16" i="17"/>
  <c r="M12" i="17"/>
  <c r="M8" i="17"/>
  <c r="E118" i="19"/>
  <c r="M105" i="17"/>
  <c r="M101" i="17"/>
  <c r="M97" i="17"/>
  <c r="M92" i="17"/>
  <c r="M87" i="17"/>
  <c r="M83" i="17"/>
  <c r="M79" i="17"/>
  <c r="M75" i="17"/>
  <c r="M71" i="17"/>
  <c r="M67" i="17"/>
  <c r="M63" i="17"/>
  <c r="M59" i="17"/>
  <c r="M55" i="17"/>
  <c r="M51" i="17"/>
  <c r="M47" i="17"/>
  <c r="M43" i="17"/>
  <c r="M39" i="17"/>
  <c r="M35" i="17"/>
  <c r="M31" i="17"/>
  <c r="M27" i="17"/>
  <c r="M23" i="17"/>
  <c r="M19" i="17"/>
  <c r="M15" i="17"/>
  <c r="M11" i="17"/>
  <c r="M7" i="17"/>
  <c r="K118" i="19"/>
  <c r="J118" i="19"/>
  <c r="H115" i="19"/>
  <c r="I115" i="19"/>
  <c r="G115" i="19"/>
  <c r="F115" i="19"/>
  <c r="C115" i="19"/>
  <c r="K116" i="19"/>
  <c r="G118" i="19"/>
  <c r="F118" i="19"/>
  <c r="K114" i="19"/>
  <c r="K117" i="19"/>
  <c r="G114" i="19"/>
  <c r="G117" i="19"/>
  <c r="J116" i="19"/>
  <c r="F114" i="19"/>
  <c r="F117" i="19"/>
  <c r="E115" i="19"/>
  <c r="E116" i="19"/>
  <c r="H118" i="19"/>
  <c r="I118" i="19"/>
  <c r="D118" i="19"/>
  <c r="L117" i="19"/>
  <c r="L114" i="19"/>
  <c r="K115" i="19"/>
  <c r="G116" i="19"/>
  <c r="J115" i="19"/>
  <c r="F116" i="19"/>
  <c r="H117" i="19"/>
  <c r="H114" i="19"/>
  <c r="I117" i="19"/>
  <c r="I114" i="19"/>
  <c r="L116" i="19"/>
  <c r="C114" i="19"/>
  <c r="C117" i="19"/>
  <c r="C118" i="19"/>
  <c r="H116" i="19"/>
  <c r="M108" i="19"/>
  <c r="M107" i="19"/>
  <c r="M109" i="19"/>
  <c r="M110" i="19"/>
  <c r="I116" i="19"/>
  <c r="D117" i="19"/>
  <c r="D114" i="19"/>
  <c r="L118" i="19"/>
  <c r="C116" i="19"/>
  <c r="J114" i="19"/>
  <c r="J117" i="19"/>
  <c r="E117" i="19"/>
  <c r="E114" i="19"/>
  <c r="D115" i="19"/>
  <c r="D116" i="19"/>
  <c r="M109" i="17" l="1"/>
  <c r="M110" i="17"/>
  <c r="M108" i="17"/>
  <c r="M107" i="17"/>
  <c r="Q9" i="17"/>
  <c r="P10" i="17"/>
  <c r="P13" i="17"/>
  <c r="Q7" i="17"/>
  <c r="Q11" i="17"/>
  <c r="R5" i="17"/>
  <c r="R9" i="17"/>
  <c r="R13" i="17"/>
  <c r="S7" i="17"/>
  <c r="S11" i="17"/>
  <c r="T5" i="17"/>
  <c r="T9" i="17"/>
  <c r="T13" i="17"/>
  <c r="U7" i="17"/>
  <c r="U11" i="17"/>
  <c r="V5" i="17"/>
  <c r="V9" i="17"/>
  <c r="V13" i="17"/>
  <c r="C108" i="17"/>
  <c r="P6" i="17"/>
  <c r="P9" i="17"/>
  <c r="P14" i="17"/>
  <c r="Q8" i="17"/>
  <c r="Q12" i="17"/>
  <c r="R6" i="17"/>
  <c r="R10" i="17"/>
  <c r="R14" i="17"/>
  <c r="S8" i="17"/>
  <c r="S12" i="17"/>
  <c r="T6" i="17"/>
  <c r="T10" i="17"/>
  <c r="T14" i="17"/>
  <c r="U8" i="17"/>
  <c r="U12" i="17"/>
  <c r="V6" i="17"/>
  <c r="V10" i="17"/>
  <c r="V14" i="17"/>
  <c r="P7" i="17"/>
  <c r="P11" i="17"/>
  <c r="Q5" i="17"/>
  <c r="Q10" i="17"/>
  <c r="Q13" i="17"/>
  <c r="R7" i="17"/>
  <c r="R11" i="17"/>
  <c r="S5" i="17"/>
  <c r="S9" i="17"/>
  <c r="S13" i="17"/>
  <c r="T7" i="17"/>
  <c r="T11" i="17"/>
  <c r="U5" i="17"/>
  <c r="U9" i="17"/>
  <c r="U13" i="17"/>
  <c r="V7" i="17"/>
  <c r="V11" i="17"/>
  <c r="P8" i="17"/>
  <c r="P12" i="17"/>
  <c r="Q6" i="17"/>
  <c r="Q14" i="17"/>
  <c r="R8" i="17"/>
  <c r="R12" i="17"/>
  <c r="S6" i="17"/>
  <c r="S10" i="17"/>
  <c r="S14" i="17"/>
  <c r="T8" i="17"/>
  <c r="T12" i="17"/>
  <c r="U6" i="17"/>
  <c r="U10" i="17"/>
  <c r="U14" i="17"/>
  <c r="V8" i="17"/>
  <c r="V12" i="17"/>
  <c r="E110" i="17"/>
  <c r="I107" i="17"/>
  <c r="F108" i="17"/>
  <c r="I113" i="17"/>
  <c r="L111" i="17"/>
  <c r="K113" i="17"/>
  <c r="G109" i="17"/>
  <c r="G111" i="17"/>
  <c r="G114" i="17" s="1"/>
  <c r="L110" i="17"/>
  <c r="I111" i="17"/>
  <c r="E111" i="17"/>
  <c r="F113" i="17"/>
  <c r="F110" i="17"/>
  <c r="E109" i="17"/>
  <c r="L112" i="17"/>
  <c r="D112" i="17"/>
  <c r="K112" i="17"/>
  <c r="D111" i="17"/>
  <c r="F109" i="17"/>
  <c r="I109" i="17"/>
  <c r="D110" i="17"/>
  <c r="F107" i="17"/>
  <c r="I110" i="17"/>
  <c r="L109" i="17"/>
  <c r="E113" i="17"/>
  <c r="E118" i="17" s="1"/>
  <c r="L107" i="17"/>
  <c r="H107" i="17"/>
  <c r="D107" i="17"/>
  <c r="I108" i="17"/>
  <c r="E108" i="17"/>
  <c r="L113" i="17"/>
  <c r="L116" i="17" s="1"/>
  <c r="D113" i="17"/>
  <c r="D116" i="17" s="1"/>
  <c r="I112" i="17"/>
  <c r="E112" i="17"/>
  <c r="F111" i="17"/>
  <c r="H109" i="17"/>
  <c r="D109" i="17"/>
  <c r="L108" i="17"/>
  <c r="H108" i="17"/>
  <c r="D108" i="17"/>
  <c r="AA5" i="17" l="1"/>
  <c r="AA10" i="17"/>
  <c r="E115" i="17"/>
  <c r="AA6" i="17"/>
  <c r="AA13" i="17"/>
  <c r="AA9" i="17"/>
  <c r="AA14" i="17"/>
  <c r="D115" i="17"/>
  <c r="L115" i="17"/>
  <c r="AA12" i="17"/>
  <c r="AA7" i="17"/>
  <c r="AA8" i="17"/>
  <c r="AA11" i="17"/>
  <c r="I115" i="17"/>
  <c r="I118" i="17"/>
  <c r="K116" i="17"/>
  <c r="F118" i="17"/>
  <c r="G112" i="17"/>
  <c r="G115" i="17" s="1"/>
  <c r="F117" i="17"/>
  <c r="F114" i="17"/>
  <c r="E116" i="17"/>
  <c r="J113" i="17"/>
  <c r="I114" i="17"/>
  <c r="I117" i="17"/>
  <c r="G107" i="17"/>
  <c r="K110" i="17"/>
  <c r="K118" i="17" s="1"/>
  <c r="L114" i="17"/>
  <c r="L117" i="17"/>
  <c r="J111" i="17"/>
  <c r="H113" i="17"/>
  <c r="G108" i="17"/>
  <c r="G117" i="17" s="1"/>
  <c r="D118" i="17"/>
  <c r="D117" i="17"/>
  <c r="D114" i="17"/>
  <c r="H112" i="17"/>
  <c r="J110" i="17"/>
  <c r="K108" i="17"/>
  <c r="L118" i="17"/>
  <c r="G113" i="17"/>
  <c r="K107" i="17"/>
  <c r="I116" i="17"/>
  <c r="J112" i="17"/>
  <c r="E107" i="17"/>
  <c r="J109" i="17"/>
  <c r="J107" i="17"/>
  <c r="J108" i="17"/>
  <c r="H111" i="17"/>
  <c r="E114" i="17"/>
  <c r="E117" i="17"/>
  <c r="G110" i="17"/>
  <c r="K111" i="17"/>
  <c r="K109" i="17"/>
  <c r="F112" i="17"/>
  <c r="F115" i="17" s="1"/>
  <c r="H110" i="17"/>
  <c r="C111" i="17"/>
  <c r="C109" i="17"/>
  <c r="C107" i="17"/>
  <c r="C110" i="17"/>
  <c r="C113" i="17"/>
  <c r="C112" i="17"/>
  <c r="W10" i="17"/>
  <c r="W6" i="17"/>
  <c r="W14" i="17"/>
  <c r="W9" i="17"/>
  <c r="W13" i="17"/>
  <c r="W8" i="17"/>
  <c r="W12" i="17"/>
  <c r="W7" i="17"/>
  <c r="W11" i="17"/>
  <c r="Y12" i="17"/>
  <c r="J115" i="17" l="1"/>
  <c r="X6" i="17"/>
  <c r="H116" i="17"/>
  <c r="J118" i="17"/>
  <c r="F116" i="17"/>
  <c r="K114" i="17"/>
  <c r="K117" i="17"/>
  <c r="H114" i="17"/>
  <c r="H117" i="17"/>
  <c r="J114" i="17"/>
  <c r="J117" i="17"/>
  <c r="J116" i="17"/>
  <c r="H118" i="17"/>
  <c r="K115" i="17"/>
  <c r="Z7" i="17"/>
  <c r="G118" i="17"/>
  <c r="G116" i="17"/>
  <c r="H115" i="17"/>
  <c r="X9" i="17"/>
  <c r="X13" i="17"/>
  <c r="X10" i="17"/>
  <c r="Z9" i="17"/>
  <c r="Y11" i="17"/>
  <c r="Z14" i="17"/>
  <c r="Y8" i="17"/>
  <c r="Y7" i="17"/>
  <c r="Z10" i="17"/>
  <c r="Z6" i="17"/>
  <c r="Z13" i="17"/>
  <c r="X14" i="17"/>
  <c r="X8" i="17"/>
  <c r="Z8" i="17"/>
  <c r="X7" i="17"/>
  <c r="Z12" i="17"/>
  <c r="Z11" i="17"/>
  <c r="X11" i="17"/>
  <c r="Y9" i="17"/>
  <c r="Y14" i="17"/>
  <c r="X12" i="17"/>
  <c r="Y13" i="17"/>
  <c r="Y6" i="17"/>
  <c r="Y10" i="17"/>
  <c r="G1893" i="1" l="1"/>
  <c r="G1892" i="1" l="1"/>
  <c r="X1890" i="1" l="1"/>
  <c r="W1890" i="1"/>
  <c r="X1889" i="1"/>
  <c r="W1889" i="1"/>
  <c r="C6" i="2" l="1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5" i="2"/>
  <c r="P5" i="17" l="1"/>
  <c r="P15" i="17" s="1"/>
  <c r="C116" i="17"/>
  <c r="Y5" i="17" l="1"/>
  <c r="C115" i="17"/>
  <c r="X5" i="17"/>
  <c r="C117" i="17"/>
  <c r="C114" i="17"/>
  <c r="C118" i="17"/>
  <c r="Z5" i="17"/>
  <c r="W5" i="17"/>
</calcChain>
</file>

<file path=xl/sharedStrings.xml><?xml version="1.0" encoding="utf-8"?>
<sst xmlns="http://schemas.openxmlformats.org/spreadsheetml/2006/main" count="17096" uniqueCount="4088">
  <si>
    <t>Timestamp</t>
  </si>
  <si>
    <t>Your Salary</t>
  </si>
  <si>
    <t>Currency</t>
  </si>
  <si>
    <t>Your Job Title</t>
  </si>
  <si>
    <t>Where do you work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</si>
  <si>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</si>
  <si>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</si>
  <si>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</si>
  <si>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</si>
  <si>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</si>
  <si>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</si>
  <si>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</si>
  <si>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</si>
  <si>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</si>
  <si>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</si>
  <si>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</si>
  <si>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</si>
  <si>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</si>
  <si>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</si>
  <si>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</si>
  <si>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</si>
  <si>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</si>
  <si>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</si>
  <si>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</si>
  <si>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</si>
  <si>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</si>
  <si>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</si>
  <si>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</si>
  <si>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</si>
  <si>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</si>
  <si>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</si>
  <si>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</si>
  <si>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</si>
  <si>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</si>
  <si>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</si>
  <si>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</si>
  <si>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</si>
  <si>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</si>
  <si>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</si>
  <si>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</si>
  <si>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</si>
  <si>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</si>
  <si>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</si>
  <si>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</si>
  <si>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</si>
  <si>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</si>
  <si>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</si>
  <si>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</si>
  <si>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</si>
  <si>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</si>
  <si>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</si>
  <si>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</si>
  <si>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</si>
  <si>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</si>
  <si>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</si>
  <si>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</si>
  <si>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</si>
  <si>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</si>
  <si>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</si>
  <si>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</si>
  <si>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</si>
  <si>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</si>
  <si>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</si>
  <si>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</si>
  <si>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</si>
  <si>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</si>
  <si>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</si>
  <si>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</si>
  <si>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</si>
  <si>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</si>
  <si>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</si>
  <si>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</si>
  <si>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</si>
  <si>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</si>
  <si>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</si>
  <si>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</si>
  <si>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</si>
  <si>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</si>
  <si>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</si>
  <si>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</si>
  <si>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</si>
  <si>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</si>
  <si>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</si>
  <si>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</si>
  <si>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</si>
  <si>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</si>
  <si>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</si>
  <si>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</si>
  <si>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</si>
  <si>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</si>
  <si>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</si>
  <si>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</si>
  <si>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</si>
  <si>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</si>
  <si>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</si>
  <si>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</si>
  <si>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</si>
  <si>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</si>
  <si>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</si>
  <si>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</si>
  <si>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</si>
  <si>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</si>
  <si>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</si>
  <si>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</si>
  <si>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</si>
  <si>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</si>
  <si>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</si>
  <si>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</si>
  <si>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</si>
  <si>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</si>
  <si>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</si>
  <si>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</si>
  <si>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</si>
  <si>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</si>
  <si>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</si>
  <si>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</si>
  <si>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</si>
  <si>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</si>
  <si>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</si>
  <si>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</si>
  <si>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</si>
  <si>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</si>
  <si>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</si>
  <si>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</si>
  <si>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</si>
  <si>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</si>
  <si>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</si>
  <si>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</si>
  <si>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</si>
  <si>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</si>
  <si>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</si>
  <si>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</si>
  <si>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</si>
  <si>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</si>
  <si>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</si>
  <si>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</si>
  <si>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</si>
  <si>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</si>
  <si>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</si>
  <si>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</si>
  <si>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</si>
  <si>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</si>
  <si>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</si>
  <si>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</si>
  <si>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</si>
  <si>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</si>
  <si>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</si>
  <si>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</si>
  <si>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</si>
  <si>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</si>
  <si>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</si>
  <si>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</si>
  <si>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</si>
  <si>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</si>
  <si>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</si>
  <si>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</si>
  <si>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</si>
  <si>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</si>
  <si>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</si>
  <si>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</si>
  <si>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</si>
  <si>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</si>
  <si>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</si>
  <si>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</si>
  <si>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</si>
  <si>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</si>
  <si>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</si>
  <si>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</si>
  <si>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</si>
  <si>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</si>
  <si>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</si>
  <si>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</si>
  <si>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</si>
  <si>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</si>
  <si>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</si>
  <si>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</si>
  <si>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</si>
  <si>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</si>
  <si>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</si>
  <si>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</si>
  <si>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</si>
  <si>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</si>
  <si>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</si>
  <si>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</si>
  <si>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</si>
  <si>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</si>
  <si>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</si>
  <si>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</si>
  <si>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</si>
  <si>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</si>
  <si>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</si>
  <si>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</si>
  <si>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</si>
  <si>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</si>
  <si>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</si>
  <si>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</si>
  <si>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</si>
  <si>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</si>
  <si>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</si>
  <si>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</si>
  <si>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</si>
  <si>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</si>
  <si>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</si>
  <si>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</si>
  <si>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</si>
  <si>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</si>
  <si>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</si>
  <si>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</si>
  <si>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</si>
  <si>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</si>
  <si>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</si>
  <si>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</si>
  <si>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</si>
  <si>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</si>
  <si>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</si>
  <si>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</si>
  <si>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</si>
  <si>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</si>
  <si>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</si>
  <si>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</si>
  <si>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</si>
  <si>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</si>
  <si>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</si>
  <si>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</si>
  <si>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</si>
  <si>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</si>
  <si>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</si>
  <si>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</si>
  <si>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</si>
  <si>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</si>
  <si>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</si>
  <si>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</si>
  <si>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</si>
  <si>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</si>
  <si>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</si>
  <si>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</si>
  <si>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</si>
  <si>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</si>
  <si>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</si>
  <si>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</si>
  <si>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</si>
  <si>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</si>
  <si>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</si>
  <si>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</si>
  <si>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</si>
  <si>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</si>
  <si>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</si>
  <si>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</si>
  <si>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</si>
  <si>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</si>
  <si>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</si>
  <si>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</si>
  <si>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</si>
  <si>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</si>
  <si>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</si>
  <si>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</si>
  <si>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</si>
  <si>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</si>
  <si>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</si>
  <si>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</si>
  <si>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</si>
  <si>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</si>
  <si>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</si>
  <si>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</si>
  <si>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</si>
  <si>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</si>
  <si>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</si>
  <si>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</si>
  <si>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</si>
  <si>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</si>
  <si>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</si>
  <si>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</si>
  <si>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</si>
  <si>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</si>
  <si>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</si>
  <si>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</si>
  <si>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</si>
  <si>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</si>
  <si>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</si>
  <si>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</si>
  <si>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</si>
  <si>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</si>
  <si>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</si>
  <si>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</si>
  <si>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</si>
  <si>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</si>
  <si>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</si>
  <si>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</si>
  <si>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</si>
  <si>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</si>
  <si>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</si>
  <si>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</si>
  <si>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</si>
  <si>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</si>
  <si>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</si>
  <si>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</si>
  <si>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</si>
  <si>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</si>
  <si>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</si>
  <si>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</si>
  <si>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</si>
  <si>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</si>
  <si>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</si>
  <si>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</si>
  <si>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</si>
  <si>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</si>
  <si>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</si>
  <si>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</si>
  <si>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</si>
  <si>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</si>
  <si>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</si>
  <si>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</si>
  <si>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</si>
  <si>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</si>
  <si>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</si>
  <si>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</si>
  <si>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</si>
  <si>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</si>
  <si>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</si>
  <si>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</si>
  <si>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</si>
  <si>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</si>
  <si>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</si>
  <si>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</si>
  <si>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</si>
  <si>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</si>
  <si>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</si>
  <si>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</si>
  <si>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</si>
  <si>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</si>
  <si>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</si>
  <si>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</si>
  <si>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</si>
  <si>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</si>
  <si>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</si>
  <si>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</si>
  <si>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</si>
  <si>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</si>
  <si>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</si>
  <si>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</si>
  <si>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</si>
  <si>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</si>
  <si>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</si>
  <si>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</si>
  <si>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</si>
  <si>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</si>
  <si>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</si>
  <si>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</si>
  <si>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</si>
  <si>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</si>
  <si>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</si>
  <si>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</si>
  <si>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</si>
  <si>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</si>
  <si>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</si>
  <si>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</si>
  <si>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</si>
  <si>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</si>
  <si>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</si>
  <si>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</si>
  <si>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</si>
  <si>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</si>
  <si>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</si>
  <si>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</si>
  <si>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</si>
  <si>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</si>
  <si>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</si>
  <si>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</si>
  <si>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</si>
  <si>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</si>
  <si>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</si>
  <si>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</si>
  <si>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</si>
  <si>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</si>
  <si>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</si>
  <si>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</si>
  <si>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</si>
  <si>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</si>
  <si>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</si>
  <si>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</si>
  <si>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</si>
  <si>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</si>
  <si>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</si>
  <si>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</si>
  <si>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</si>
  <si>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</si>
  <si>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</si>
  <si>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</si>
  <si>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</si>
  <si>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</si>
  <si>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</si>
  <si>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</si>
  <si>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</si>
  <si>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</si>
  <si>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</si>
  <si>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</si>
  <si>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</si>
  <si>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</si>
  <si>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</si>
  <si>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</si>
  <si>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</si>
  <si>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</si>
  <si>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</si>
  <si>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</si>
  <si>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</si>
  <si>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</si>
  <si>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</si>
  <si>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</si>
  <si>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</si>
  <si>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</si>
  <si>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</si>
  <si>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</si>
  <si>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</si>
  <si>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</si>
  <si>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</si>
  <si>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</si>
  <si>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</si>
  <si>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</si>
  <si>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</si>
  <si>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</si>
  <si>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</si>
  <si>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</si>
  <si>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</si>
  <si>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</si>
  <si>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</si>
  <si>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</si>
  <si>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</si>
  <si>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</si>
  <si>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</si>
  <si>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</si>
  <si>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</si>
  <si>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</si>
  <si>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</si>
  <si>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</si>
  <si>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</si>
  <si>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</si>
  <si>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</si>
  <si>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</si>
  <si>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</si>
  <si>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</si>
  <si>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</si>
  <si>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</si>
  <si>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</si>
  <si>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</si>
  <si>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</si>
  <si>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</si>
  <si>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</si>
  <si>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</si>
  <si>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</si>
  <si>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</si>
  <si>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</si>
  <si>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</si>
  <si>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</si>
  <si>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</si>
  <si>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</si>
  <si>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</si>
  <si>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</si>
  <si>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</si>
  <si>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</si>
  <si>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</si>
  <si>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</si>
  <si>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</si>
  <si>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</si>
  <si>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</si>
  <si>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</si>
  <si>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</si>
  <si>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</si>
  <si>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</si>
  <si>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</si>
  <si>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</si>
  <si>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</si>
  <si>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</si>
  <si>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</si>
  <si>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</si>
  <si>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</si>
  <si>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</si>
  <si>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</si>
  <si>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</si>
  <si>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</si>
  <si>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</si>
  <si>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</si>
  <si>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</si>
  <si>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</si>
  <si>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</si>
  <si>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</si>
  <si>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</si>
  <si>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</si>
  <si>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</si>
  <si>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</si>
  <si>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</si>
  <si>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</si>
  <si>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</si>
  <si>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</si>
  <si>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</si>
  <si>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</si>
  <si>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</si>
  <si>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</si>
  <si>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</si>
  <si>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</si>
  <si>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</si>
  <si>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</si>
  <si>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</si>
  <si>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</si>
  <si>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</si>
  <si>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</si>
  <si>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</si>
  <si>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</si>
  <si>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</si>
  <si>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</si>
  <si>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</si>
  <si>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</si>
  <si>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</si>
  <si>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</si>
  <si>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</si>
  <si>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</si>
  <si>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</si>
  <si>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</si>
  <si>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</si>
  <si>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</si>
  <si>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</si>
  <si>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</si>
  <si>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</si>
  <si>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</si>
  <si>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</si>
  <si>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</si>
  <si>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</si>
  <si>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</si>
  <si>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</si>
  <si>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</si>
  <si>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</si>
  <si>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</si>
  <si>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</si>
  <si>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</si>
  <si>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</si>
  <si>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</si>
  <si>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</si>
  <si>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</si>
  <si>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</si>
  <si>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</si>
  <si>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</si>
  <si>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</si>
  <si>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</si>
  <si>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</si>
  <si>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</si>
  <si>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</si>
  <si>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</si>
  <si>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</si>
  <si>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</si>
  <si>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</si>
  <si>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</si>
  <si>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</si>
  <si>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</si>
  <si>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</si>
  <si>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</si>
  <si>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</si>
  <si>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</si>
  <si>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</si>
  <si>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</si>
  <si>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</si>
  <si>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</si>
  <si>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</si>
  <si>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</si>
  <si>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</si>
  <si>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</si>
  <si>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</si>
  <si>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</si>
  <si>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</si>
  <si>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</si>
  <si>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</si>
  <si>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</si>
  <si>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</si>
  <si>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</si>
  <si>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</si>
  <si>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</si>
  <si>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</si>
  <si>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</si>
  <si>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</si>
  <si>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</si>
  <si>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</si>
  <si>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</si>
  <si>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</si>
  <si>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</si>
  <si>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</si>
  <si>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</si>
  <si>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</si>
  <si>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</si>
  <si>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</si>
  <si>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</si>
  <si>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</si>
  <si>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</si>
  <si>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</si>
  <si>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</si>
  <si>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</si>
  <si>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</si>
  <si>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</si>
  <si>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</si>
  <si>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</si>
  <si>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</si>
  <si>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</si>
  <si>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</si>
  <si>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</si>
  <si>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</si>
  <si>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</si>
  <si>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</si>
  <si>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</si>
  <si>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</si>
  <si>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</si>
  <si>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</si>
  <si>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</si>
  <si>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</si>
  <si>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</si>
  <si>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</si>
  <si>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</si>
  <si>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</si>
  <si>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</si>
  <si>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</si>
  <si>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</si>
  <si>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</si>
  <si>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</si>
  <si>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</si>
  <si>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</si>
  <si>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</si>
  <si>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</si>
  <si>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</si>
  <si>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</si>
  <si>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</si>
  <si>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</si>
  <si>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</si>
  <si>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</si>
  <si>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</si>
  <si>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</si>
  <si>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</si>
  <si>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</si>
  <si>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</si>
  <si>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</si>
  <si>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</si>
  <si>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</si>
  <si>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</si>
  <si>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</si>
  <si>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</si>
  <si>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</si>
  <si>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</si>
  <si>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</si>
  <si>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</si>
  <si>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</si>
  <si>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</si>
  <si>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</si>
  <si>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</si>
  <si>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</si>
  <si>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</si>
  <si>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</si>
  <si>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</si>
  <si>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</si>
  <si>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</si>
  <si>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</si>
  <si>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</si>
  <si>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</si>
  <si>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</si>
  <si>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</si>
  <si>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</si>
  <si>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</si>
  <si>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</si>
  <si>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</si>
  <si>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</si>
  <si>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</si>
  <si>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</si>
  <si>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</si>
  <si>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</si>
  <si>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</si>
  <si>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</si>
  <si>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</si>
  <si>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</si>
  <si>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</si>
  <si>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</si>
  <si>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</si>
  <si>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</si>
  <si>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</si>
  <si>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</si>
  <si>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</si>
  <si>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</si>
  <si>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</si>
  <si>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</si>
  <si>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</si>
  <si>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</si>
  <si>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</si>
  <si>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</si>
  <si>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</si>
  <si>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</si>
  <si>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</si>
  <si>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</si>
  <si>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</si>
  <si>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</si>
  <si>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</si>
  <si>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</si>
  <si>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</si>
  <si>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</si>
  <si>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</si>
  <si>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</si>
  <si>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</si>
  <si>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</si>
  <si>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</si>
  <si>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</si>
  <si>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</si>
  <si>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</si>
  <si>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</si>
  <si>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</si>
  <si>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</si>
  <si>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</si>
  <si>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</si>
  <si>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</si>
  <si>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</si>
  <si>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</si>
  <si>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</si>
  <si>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</si>
  <si>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</si>
  <si>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</si>
  <si>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</si>
  <si>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</si>
  <si>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</si>
  <si>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</si>
  <si>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</si>
  <si>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</si>
  <si>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</si>
  <si>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</si>
  <si>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</si>
  <si>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</si>
  <si>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</si>
  <si>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</si>
  <si>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</si>
  <si>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</si>
  <si>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</si>
  <si>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</si>
  <si>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</si>
  <si>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</si>
  <si>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</si>
  <si>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</si>
  <si>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</si>
  <si>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</si>
  <si>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</si>
  <si>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</si>
  <si>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</si>
  <si>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</si>
  <si>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</si>
  <si>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</si>
  <si>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</si>
  <si>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</si>
  <si>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</si>
  <si>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</si>
  <si>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</si>
  <si>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</si>
  <si>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</si>
  <si>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</si>
  <si>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</si>
  <si>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</si>
  <si>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</si>
  <si>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</si>
  <si>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</si>
  <si>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</si>
  <si>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</si>
  <si>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</si>
  <si>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</si>
  <si>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</si>
  <si>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</si>
  <si>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</si>
  <si>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</si>
  <si>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</si>
  <si>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</si>
  <si>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</si>
  <si>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</si>
  <si>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</si>
  <si>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</si>
  <si>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</si>
  <si>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</si>
  <si>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</si>
  <si>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</si>
  <si>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</si>
  <si>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</si>
  <si>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</si>
  <si>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</si>
  <si>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</si>
  <si>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</si>
  <si>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</si>
  <si>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</si>
  <si>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</si>
  <si>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</si>
  <si>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</si>
  <si>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</si>
  <si>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</si>
  <si>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</si>
  <si>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</si>
  <si>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</si>
  <si>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</si>
  <si>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</si>
  <si>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</si>
  <si>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</si>
  <si>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</si>
  <si>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</si>
  <si>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</si>
  <si>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</si>
  <si>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</si>
  <si>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</si>
  <si>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</si>
  <si>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</si>
  <si>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</si>
  <si>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</si>
  <si>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</si>
  <si>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</si>
  <si>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</si>
  <si>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</si>
  <si>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</si>
  <si>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</si>
  <si>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</si>
  <si>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</si>
  <si>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</si>
  <si>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</si>
  <si>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</si>
  <si>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</si>
  <si>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</si>
  <si>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</si>
  <si>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</si>
  <si>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</si>
  <si>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</si>
  <si>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</si>
  <si>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</si>
  <si>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</si>
  <si>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</si>
  <si>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</si>
  <si>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</si>
  <si>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</si>
  <si>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</si>
  <si>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</si>
  <si>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</si>
  <si>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</si>
  <si>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</si>
  <si>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</si>
  <si>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</si>
  <si>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</si>
  <si>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</si>
  <si>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</si>
  <si>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</si>
  <si>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</si>
  <si>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</si>
  <si>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</si>
  <si>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</si>
  <si>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</si>
  <si>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</si>
  <si>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</si>
  <si>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</si>
  <si>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</si>
  <si>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</si>
  <si>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</si>
  <si>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</si>
  <si>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</si>
  <si>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</si>
  <si>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</si>
  <si>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</si>
  <si>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</si>
  <si>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</si>
  <si>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</si>
  <si>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</si>
  <si>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</si>
  <si>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</si>
  <si>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</si>
  <si>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</si>
  <si>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</si>
  <si>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</si>
  <si>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</si>
  <si>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</si>
  <si>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</si>
  <si>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</si>
  <si>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</si>
  <si>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</si>
  <si>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</si>
  <si>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</si>
  <si>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</si>
  <si>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</si>
  <si>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</si>
  <si>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</si>
  <si>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</si>
  <si>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</si>
  <si>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</si>
  <si>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</si>
  <si>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</si>
  <si>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</si>
  <si>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</si>
  <si>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</si>
  <si>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</si>
  <si>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</si>
  <si>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</si>
  <si>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</si>
  <si>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</si>
  <si>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</si>
  <si>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</si>
  <si>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</si>
  <si>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</si>
  <si>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</si>
  <si>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</si>
  <si>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</si>
  <si>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</si>
  <si>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</si>
  <si>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</si>
  <si>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</si>
  <si>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</si>
  <si>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</si>
  <si>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</si>
  <si>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</si>
  <si>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</si>
  <si>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</si>
  <si>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</si>
  <si>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</si>
  <si>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</si>
  <si>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</si>
  <si>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</si>
  <si>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</si>
  <si>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</si>
  <si>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</si>
  <si>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</si>
  <si>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</si>
  <si>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</si>
  <si>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</si>
  <si>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</si>
  <si>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</si>
  <si>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</si>
  <si>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</si>
  <si>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</si>
  <si>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</si>
  <si>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</si>
  <si>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</si>
  <si>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</si>
  <si>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</si>
  <si>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</si>
  <si>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</si>
  <si>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</si>
  <si>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</si>
  <si>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</si>
  <si>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</si>
  <si>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</si>
  <si>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</si>
  <si>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</si>
  <si>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</si>
  <si>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</si>
  <si>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</si>
  <si>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</si>
  <si>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</si>
  <si>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</si>
  <si>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</si>
  <si>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</si>
  <si>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</si>
  <si>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</si>
  <si>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</si>
  <si>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</si>
  <si>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</si>
  <si>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</si>
  <si>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</si>
  <si>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</si>
  <si>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</si>
  <si>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</si>
  <si>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</si>
  <si>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</si>
  <si>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</si>
  <si>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</si>
  <si>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</si>
  <si>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</si>
  <si>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</si>
  <si>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</si>
  <si>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</si>
  <si>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</si>
  <si>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</si>
  <si>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</si>
  <si>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</si>
  <si>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</si>
  <si>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</si>
  <si>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</si>
  <si>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</si>
  <si>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</si>
  <si>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</si>
  <si>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</si>
  <si>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</si>
  <si>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</si>
  <si>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</si>
  <si>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</si>
  <si>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</si>
  <si>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</si>
  <si>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</si>
  <si>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</si>
  <si>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</si>
  <si>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</si>
  <si>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</si>
  <si>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</si>
  <si>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</si>
  <si>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</si>
  <si>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</si>
  <si>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</si>
  <si>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</si>
  <si>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</si>
  <si>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</si>
  <si>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</si>
  <si>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</si>
  <si>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</si>
  <si>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</si>
  <si>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</si>
  <si>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</si>
  <si>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</si>
  <si>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</si>
  <si>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</si>
  <si>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</si>
  <si>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</si>
  <si>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</si>
  <si>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</si>
  <si>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</si>
  <si>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</si>
  <si>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</si>
  <si>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</si>
  <si>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</si>
  <si>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</si>
  <si>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</si>
  <si>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</si>
  <si>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</si>
  <si>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</si>
  <si>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</si>
  <si>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</si>
  <si>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</si>
  <si>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</si>
  <si>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</si>
  <si>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</si>
  <si>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</si>
  <si>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</si>
  <si>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</si>
  <si>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</si>
  <si>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</si>
  <si>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</si>
  <si>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</si>
  <si>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</si>
  <si>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</si>
  <si>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</si>
  <si>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</si>
  <si>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</si>
  <si>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</si>
  <si>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</si>
  <si>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</si>
  <si>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</si>
  <si>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</si>
  <si>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</si>
  <si>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</si>
  <si>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</si>
  <si>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</si>
  <si>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</si>
  <si>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</si>
  <si>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</si>
  <si>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</si>
  <si>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</si>
  <si>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</si>
  <si>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</si>
  <si>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</si>
  <si>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</si>
  <si>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</si>
  <si>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</si>
  <si>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</si>
  <si>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</si>
  <si>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</si>
  <si>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</si>
  <si>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</si>
  <si>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</si>
  <si>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</si>
  <si>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</si>
  <si>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</si>
  <si>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</si>
  <si>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</si>
  <si>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</si>
  <si>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</si>
  <si>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</si>
  <si>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</si>
  <si>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</si>
  <si>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</si>
  <si>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</si>
  <si>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</si>
  <si>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</si>
  <si>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</si>
  <si>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</si>
  <si>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</si>
  <si>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</si>
  <si>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</si>
  <si>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</si>
  <si>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</si>
  <si>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</si>
  <si>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</si>
  <si>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</si>
  <si>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</si>
  <si>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</si>
  <si>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</si>
  <si>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</si>
  <si>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</si>
  <si>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</si>
  <si>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</si>
  <si>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</si>
  <si>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</si>
  <si>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</si>
  <si>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</si>
  <si>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</si>
  <si>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</si>
  <si>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</si>
  <si>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</si>
  <si>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</si>
  <si>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</si>
  <si>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</si>
  <si>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</si>
  <si>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</si>
  <si>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</si>
  <si>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</si>
  <si>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</si>
  <si>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</si>
  <si>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</si>
  <si>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</si>
  <si>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</si>
  <si>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</si>
  <si>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</si>
  <si>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</si>
  <si>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</si>
  <si>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</si>
  <si>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</si>
  <si>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</si>
  <si>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</si>
  <si>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</si>
  <si>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</si>
  <si>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</si>
  <si>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</si>
  <si>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</si>
  <si>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</si>
  <si>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</si>
  <si>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</si>
  <si>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</si>
  <si>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</si>
  <si>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</si>
  <si>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</si>
  <si>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</si>
  <si>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</si>
  <si>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</si>
  <si>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</si>
  <si>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</si>
  <si>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</si>
  <si>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</si>
  <si>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</si>
  <si>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</si>
  <si>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</si>
  <si>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</si>
  <si>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</si>
  <si>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</si>
  <si>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</si>
  <si>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</si>
  <si>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</si>
  <si>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</si>
  <si>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</si>
  <si>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</si>
  <si>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</si>
  <si>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</si>
  <si>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</si>
  <si>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</si>
  <si>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</si>
  <si>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</si>
  <si>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</si>
  <si>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</si>
  <si>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</si>
  <si>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</si>
  <si>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</si>
  <si>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</si>
  <si>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</si>
  <si>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</si>
  <si>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</si>
  <si>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</si>
  <si>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</si>
  <si>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</si>
  <si>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</si>
  <si>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</si>
  <si>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</si>
  <si>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</si>
  <si>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</si>
  <si>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</si>
  <si>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</si>
  <si>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</si>
  <si>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</si>
  <si>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</si>
  <si>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</si>
  <si>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</si>
  <si>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</si>
  <si>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</si>
  <si>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</si>
  <si>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</si>
  <si>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</si>
  <si>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</si>
  <si>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</si>
  <si>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</si>
  <si>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</si>
  <si>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</si>
  <si>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</si>
  <si>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</si>
  <si>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</si>
  <si>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</si>
  <si>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</si>
  <si>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</si>
  <si>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</si>
  <si>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</si>
  <si>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</si>
  <si>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</si>
  <si>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</si>
  <si>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</si>
  <si>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</si>
  <si>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</si>
  <si>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</si>
  <si>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</si>
  <si>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</si>
  <si>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</si>
  <si>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</si>
  <si>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</si>
  <si>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</si>
  <si>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</si>
  <si>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</si>
  <si>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</si>
  <si>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</si>
  <si>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</si>
  <si>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</si>
  <si>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</si>
  <si>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</si>
  <si>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</si>
  <si>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</si>
  <si>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</si>
  <si>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</si>
  <si>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</si>
  <si>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</si>
  <si>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</si>
  <si>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</si>
  <si>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</si>
  <si>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</si>
  <si>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</si>
  <si>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</si>
  <si>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</si>
  <si>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</si>
  <si>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</si>
  <si>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</si>
  <si>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</si>
  <si>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</si>
  <si>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</si>
  <si>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</si>
  <si>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</si>
  <si>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</si>
  <si>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</si>
  <si>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</si>
  <si>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</si>
  <si>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</si>
  <si>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</si>
  <si>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</si>
  <si>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</si>
  <si>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</si>
  <si>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</si>
  <si>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</si>
  <si>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</si>
  <si>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</si>
  <si>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</si>
  <si>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</si>
  <si>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</si>
  <si>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</si>
  <si>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</si>
  <si>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</si>
  <si>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</si>
  <si>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</si>
  <si>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</si>
  <si>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</si>
  <si>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</si>
  <si>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</si>
  <si>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</si>
  <si>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</si>
  <si>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</si>
  <si>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</si>
  <si>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</si>
  <si>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</si>
  <si>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</si>
  <si>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</si>
  <si>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</si>
  <si>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</si>
  <si>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</si>
  <si>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</si>
  <si>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</si>
  <si>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</si>
  <si>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</si>
  <si>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</si>
  <si>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</si>
  <si>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</si>
  <si>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</si>
  <si>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</si>
  <si>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</si>
  <si>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</si>
  <si>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</si>
  <si>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</si>
  <si>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</si>
  <si>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</si>
  <si>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</si>
  <si>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</si>
  <si>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</si>
  <si>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</si>
  <si>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</si>
  <si>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</si>
  <si>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</si>
  <si>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</si>
  <si>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</si>
  <si>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</si>
  <si>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</si>
  <si>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</si>
  <si>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</si>
  <si>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</si>
  <si>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</si>
  <si>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</si>
  <si>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</si>
  <si>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</si>
  <si>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</si>
  <si>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</si>
  <si>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</si>
  <si>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</si>
  <si>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</si>
  <si>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</si>
  <si>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</si>
  <si>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</si>
  <si>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</si>
  <si>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</si>
  <si>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</si>
  <si>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</si>
  <si>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</si>
  <si>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</si>
  <si>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</si>
  <si>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</si>
  <si>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</si>
  <si>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</si>
  <si>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</si>
  <si>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</si>
  <si>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</si>
  <si>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</si>
  <si>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</si>
  <si>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</si>
  <si>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</si>
  <si>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</si>
  <si>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</si>
  <si>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</si>
  <si>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</si>
  <si>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</si>
  <si>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</si>
  <si>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</si>
  <si>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</si>
  <si>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</si>
  <si>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</si>
  <si>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</si>
  <si>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</si>
  <si>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</si>
  <si>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</si>
  <si>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</si>
  <si>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</si>
  <si>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</si>
  <si>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</si>
  <si>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</si>
  <si>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</si>
  <si>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</si>
  <si>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</si>
  <si>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</si>
  <si>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</si>
  <si>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</si>
  <si>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</si>
  <si>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</si>
  <si>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</si>
  <si>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</si>
  <si>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</si>
  <si>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</si>
  <si>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</si>
  <si>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</si>
  <si>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</si>
  <si>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</si>
  <si>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</si>
  <si>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</si>
  <si>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</si>
  <si>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</si>
  <si>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</si>
  <si>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</si>
  <si>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</si>
  <si>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</si>
  <si>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</si>
  <si>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</si>
  <si>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</si>
  <si>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</si>
  <si>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</si>
  <si>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</si>
  <si>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</si>
  <si>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</si>
  <si>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</si>
  <si>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</si>
  <si>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</si>
  <si>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</si>
  <si>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</si>
  <si>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</si>
  <si>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</si>
  <si>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</si>
  <si>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</si>
  <si>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</si>
  <si>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</si>
  <si>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</si>
  <si>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</si>
  <si>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</si>
  <si>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</si>
  <si>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</si>
  <si>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</si>
  <si>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</si>
  <si>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</si>
  <si>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</si>
  <si>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</si>
  <si>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</si>
  <si>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</si>
  <si>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</si>
  <si>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</si>
  <si>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</si>
  <si>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</si>
  <si>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</si>
  <si>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</si>
  <si>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</si>
  <si>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</si>
  <si>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</si>
  <si>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</si>
  <si>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</si>
  <si>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</si>
  <si>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</si>
  <si>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</si>
  <si>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</si>
  <si>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</si>
  <si>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</si>
  <si>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</si>
  <si>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</si>
  <si>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</si>
  <si>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</si>
  <si>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</si>
  <si>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</si>
  <si>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</si>
  <si>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</si>
  <si>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</si>
  <si>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</si>
  <si>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</si>
  <si>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</si>
  <si>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</si>
  <si>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</si>
  <si>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</si>
  <si>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</si>
  <si>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</si>
  <si>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</si>
  <si>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</si>
  <si>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</si>
  <si>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</si>
  <si>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</si>
  <si>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</si>
  <si>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</si>
  <si>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</si>
  <si>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</si>
  <si>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</si>
  <si>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</si>
  <si>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</si>
  <si>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</si>
  <si>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</si>
  <si>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</si>
  <si>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</si>
  <si>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</si>
  <si>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</si>
  <si>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</si>
  <si>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</si>
  <si>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</si>
  <si>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</si>
  <si>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</si>
  <si>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</si>
  <si>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</si>
  <si>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</si>
  <si>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</si>
  <si>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</si>
  <si>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</si>
  <si>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</si>
  <si>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</si>
  <si>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</si>
  <si>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</si>
  <si>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</si>
  <si>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</si>
  <si>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</si>
  <si>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</si>
  <si>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</si>
  <si>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</si>
  <si>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</si>
  <si>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</si>
  <si>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</si>
  <si>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</si>
  <si>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</si>
  <si>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</si>
  <si>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</si>
  <si>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</si>
  <si>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</si>
  <si>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</si>
  <si>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</si>
  <si>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</si>
  <si>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</si>
  <si>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</si>
  <si>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</si>
  <si>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</si>
  <si>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</si>
  <si>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</si>
  <si>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</si>
  <si>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</si>
  <si>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</si>
  <si>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</si>
  <si>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</si>
  <si>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</si>
  <si>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</si>
  <si>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</si>
  <si>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</si>
  <si>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</si>
  <si>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</si>
  <si>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</si>
  <si>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</si>
  <si>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</si>
  <si>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</si>
  <si>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</si>
  <si>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</si>
  <si>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</si>
  <si>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</si>
  <si>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</si>
  <si>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</si>
  <si>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</si>
  <si>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</si>
  <si>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</si>
  <si>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</si>
  <si>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</si>
  <si>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</si>
  <si>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</si>
  <si>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</si>
  <si>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</si>
  <si>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</si>
  <si>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</si>
  <si>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</si>
  <si>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</si>
  <si>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</si>
  <si>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</si>
  <si>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</si>
  <si>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</si>
  <si>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</si>
  <si>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</si>
  <si>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</si>
  <si>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</si>
  <si>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</si>
  <si>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</si>
  <si>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</si>
  <si>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</si>
  <si>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</si>
  <si>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</si>
  <si>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</si>
  <si>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</si>
  <si>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</si>
  <si>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</si>
  <si>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</si>
  <si>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</si>
  <si>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</si>
  <si>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</si>
  <si>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</si>
  <si>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</si>
  <si>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</si>
  <si>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</si>
  <si>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</si>
  <si>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</si>
  <si>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</si>
  <si>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</si>
  <si>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</si>
  <si>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</si>
  <si>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</si>
  <si>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</si>
  <si>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</si>
  <si>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</si>
  <si>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</si>
  <si>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</si>
  <si>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</si>
  <si>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</si>
  <si>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</si>
  <si>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</si>
  <si>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</si>
  <si>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</si>
  <si>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</si>
  <si>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</si>
  <si>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</si>
  <si>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</si>
  <si>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</si>
  <si>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</si>
  <si>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</si>
  <si>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</si>
  <si>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</si>
  <si>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</si>
  <si>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</si>
  <si>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</si>
  <si>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</si>
  <si>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</si>
  <si>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</si>
  <si>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</si>
  <si>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</si>
  <si>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</si>
  <si>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</si>
  <si>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</si>
  <si>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</si>
  <si>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</si>
  <si>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</si>
  <si>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</si>
  <si>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</si>
  <si>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</si>
  <si>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</si>
  <si>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</si>
  <si>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</si>
  <si>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</si>
  <si>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</si>
  <si>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</si>
  <si>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</si>
  <si>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</si>
  <si>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</si>
  <si>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</si>
  <si>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</si>
  <si>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</si>
  <si>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</si>
  <si>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</si>
  <si>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</si>
  <si>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</si>
  <si>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</si>
  <si>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</si>
  <si>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</si>
  <si>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</si>
  <si>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</si>
  <si>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</si>
  <si>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</si>
  <si>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</si>
  <si>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</si>
  <si>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</si>
  <si>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</si>
  <si>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</si>
  <si>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</si>
  <si>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</si>
  <si>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</si>
  <si>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</si>
  <si>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</si>
  <si>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</si>
  <si>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</si>
  <si>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</si>
  <si>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</si>
  <si>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</si>
  <si>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</si>
  <si>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</si>
  <si>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</si>
  <si>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</si>
  <si>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</si>
  <si>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</si>
  <si>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</si>
  <si>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</si>
  <si>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</si>
  <si>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</si>
  <si>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</si>
  <si>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</si>
  <si>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</si>
  <si>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</si>
  <si>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</si>
  <si>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</si>
  <si>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</si>
  <si>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</si>
  <si>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</si>
  <si>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</si>
  <si>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</si>
  <si>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</si>
  <si>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</si>
  <si>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</si>
  <si>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</si>
  <si>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</si>
  <si>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</si>
  <si>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</si>
  <si>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</si>
  <si>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</si>
  <si>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</si>
  <si>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</si>
  <si>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</si>
  <si>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</si>
  <si>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</si>
  <si>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</si>
  <si>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</si>
  <si>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</si>
  <si>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</si>
  <si>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</si>
  <si>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</si>
  <si>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</si>
  <si>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</si>
  <si>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</si>
  <si>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</si>
  <si>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</si>
  <si>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</si>
  <si>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</si>
  <si>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</si>
  <si>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</si>
  <si>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</si>
  <si>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</si>
  <si>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</si>
  <si>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</si>
  <si>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</si>
  <si>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</si>
  <si>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</si>
  <si>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</si>
  <si>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</si>
  <si>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</si>
  <si>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</si>
  <si>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</si>
  <si>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</si>
  <si>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</si>
  <si>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</si>
  <si>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</si>
  <si>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</si>
  <si>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</si>
  <si>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</si>
  <si>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</si>
  <si>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</si>
  <si>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</si>
  <si>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</si>
  <si>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</si>
  <si>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</si>
  <si>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</si>
  <si>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</si>
  <si>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</si>
  <si>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</si>
  <si>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</si>
  <si>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</si>
  <si>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</si>
  <si>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</si>
  <si>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</si>
  <si>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</si>
  <si>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</si>
  <si>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</si>
  <si>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</si>
  <si>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</si>
  <si>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</si>
  <si>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</si>
  <si>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</si>
  <si>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</si>
  <si>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</si>
  <si>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</si>
  <si>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</si>
  <si>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</si>
  <si>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</si>
  <si>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</si>
  <si>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</si>
  <si>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</si>
  <si>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</si>
  <si>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</si>
  <si>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</si>
  <si>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</si>
  <si>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</si>
  <si>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</si>
  <si>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</si>
  <si>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</si>
  <si>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</si>
  <si>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</si>
  <si>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</si>
  <si>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</si>
  <si>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</si>
  <si>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</si>
  <si>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</si>
  <si>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</si>
  <si>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</si>
  <si>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</si>
  <si>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</si>
  <si>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</si>
  <si>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</si>
  <si>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</si>
  <si>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</si>
  <si>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</si>
  <si>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</si>
  <si>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</si>
  <si>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</si>
  <si>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</si>
  <si>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</si>
  <si>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</si>
  <si>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</si>
  <si>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</si>
  <si>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</si>
  <si>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</si>
  <si>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</si>
  <si>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</si>
  <si>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</si>
  <si>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</si>
  <si>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</si>
  <si>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</si>
  <si>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</si>
  <si>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</si>
  <si>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</si>
  <si>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</si>
  <si>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</si>
  <si>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</si>
  <si>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</si>
  <si>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</si>
  <si>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</si>
  <si>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</si>
  <si>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</si>
  <si>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</si>
  <si>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</si>
  <si>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</si>
  <si>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</si>
  <si>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</si>
  <si>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</si>
  <si>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</si>
  <si>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</si>
  <si>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</si>
  <si>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</si>
  <si>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</si>
  <si>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</si>
  <si>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</si>
  <si>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</si>
  <si>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</si>
  <si>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</si>
  <si>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</si>
  <si>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</si>
  <si>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</si>
  <si>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</si>
  <si>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</si>
  <si>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</si>
  <si>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</si>
  <si>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</si>
  <si>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</si>
  <si>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</si>
  <si>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</si>
  <si>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</si>
  <si>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</si>
  <si>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</si>
  <si>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</si>
  <si>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</si>
  <si>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</si>
  <si>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</si>
  <si>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</si>
  <si>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</si>
  <si>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</si>
  <si>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</si>
  <si>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</si>
  <si>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</si>
  <si>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</si>
  <si>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</si>
  <si>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</si>
  <si>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</si>
  <si>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</si>
  <si>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</si>
  <si>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</si>
  <si>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</si>
  <si>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</si>
  <si>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</si>
  <si>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</si>
  <si>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</si>
  <si>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</si>
  <si>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</si>
  <si>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</si>
  <si>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</si>
  <si>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</si>
  <si>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</si>
  <si>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</si>
  <si>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</si>
  <si>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</si>
  <si>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</si>
  <si>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</si>
  <si>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</si>
  <si>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</si>
  <si>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</si>
  <si>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</si>
  <si>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</si>
  <si>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</si>
  <si>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</si>
  <si>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</si>
  <si>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</si>
  <si>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</si>
  <si>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</si>
  <si>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</si>
  <si>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</si>
  <si>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</si>
  <si>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</si>
  <si>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</si>
  <si>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</si>
  <si>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</si>
  <si>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</si>
  <si>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</si>
  <si>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</si>
  <si>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</si>
  <si>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</si>
  <si>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</si>
  <si>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</si>
  <si>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</si>
  <si>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</si>
  <si>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</si>
  <si>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</si>
  <si>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</si>
  <si>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</si>
  <si>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</si>
  <si>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</si>
  <si>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</si>
  <si>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</si>
  <si>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</si>
  <si>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</si>
  <si>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</si>
  <si>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</si>
  <si>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</si>
  <si>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</si>
  <si>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</si>
  <si>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</si>
  <si>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</si>
  <si>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</si>
  <si>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</si>
  <si>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</si>
  <si>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</si>
  <si>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</si>
  <si>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</si>
  <si>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</si>
  <si>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</si>
  <si>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</si>
  <si>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</si>
  <si>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</si>
  <si>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</si>
  <si>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</si>
  <si>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</si>
  <si>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</si>
  <si>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</si>
  <si>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</si>
  <si>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</si>
  <si>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</si>
  <si>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</si>
  <si>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</si>
  <si>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</si>
  <si>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</si>
  <si>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</si>
  <si>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</si>
  <si>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</si>
  <si>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</si>
  <si>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</si>
  <si>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</si>
  <si>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</si>
  <si>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</si>
  <si>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</si>
  <si>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</si>
  <si>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</si>
  <si>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</si>
  <si>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</si>
  <si>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</si>
  <si>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</si>
  <si>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</si>
  <si>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</si>
  <si>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</si>
  <si>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</si>
  <si>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</si>
  <si>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</si>
  <si>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</si>
  <si>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</si>
  <si>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</si>
  <si>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</si>
  <si>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</si>
  <si>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</si>
  <si>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</si>
  <si>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</si>
  <si>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</si>
  <si>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</si>
  <si>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</si>
  <si>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</si>
  <si>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</si>
  <si>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</si>
  <si>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</si>
  <si>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</si>
  <si>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</si>
  <si>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</si>
  <si>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</si>
  <si>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</si>
  <si>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</si>
  <si>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</si>
  <si>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</si>
  <si>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</si>
  <si>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</si>
  <si>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</si>
  <si>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</si>
  <si>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</si>
  <si>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</si>
  <si>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</si>
  <si>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</si>
  <si>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</si>
  <si>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</si>
  <si>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</si>
  <si>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</si>
  <si>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</si>
  <si>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</si>
  <si>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</si>
  <si>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</si>
  <si>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</si>
  <si>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</si>
  <si>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</si>
  <si>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</si>
  <si>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</si>
  <si>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</si>
  <si>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</si>
  <si>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</si>
  <si>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</si>
  <si>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</si>
  <si>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</si>
  <si>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</si>
  <si>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</si>
  <si>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</si>
  <si>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</si>
  <si>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</si>
  <si>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</si>
  <si>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</si>
  <si>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</si>
  <si>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</si>
  <si>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</si>
  <si>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</si>
  <si>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</si>
  <si>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</si>
  <si>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</si>
  <si>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</si>
  <si>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</si>
  <si>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</si>
  <si>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</si>
  <si>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</si>
  <si>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</si>
  <si>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</si>
  <si>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</si>
  <si>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</si>
  <si>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</si>
  <si>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</si>
  <si>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</si>
  <si>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</si>
  <si>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</si>
  <si>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</si>
  <si>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</si>
  <si>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</si>
  <si>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</si>
  <si>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</si>
  <si>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</si>
  <si>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</si>
  <si>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</si>
  <si>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</si>
  <si>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</si>
  <si>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</si>
  <si>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</si>
  <si>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</si>
  <si>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</si>
  <si>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</si>
  <si>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</si>
  <si>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</si>
  <si>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</si>
  <si>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</si>
  <si>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</si>
  <si>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</si>
  <si>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</si>
  <si>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</si>
  <si>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</si>
  <si>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</si>
  <si>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</si>
  <si>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</si>
  <si>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</si>
  <si>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</si>
  <si>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</si>
  <si>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</si>
  <si>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</si>
  <si>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</si>
  <si>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</si>
  <si>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</si>
  <si>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</si>
  <si>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</si>
  <si>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</si>
  <si>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</si>
  <si>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</si>
  <si>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</si>
  <si>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</si>
  <si>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</si>
  <si>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</si>
  <si>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</si>
  <si>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</si>
  <si>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</si>
  <si>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</si>
  <si>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</si>
  <si>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</si>
  <si>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</si>
  <si>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</si>
  <si>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</si>
  <si>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</si>
  <si>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</si>
  <si>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</si>
  <si>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</si>
  <si>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</si>
  <si>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</si>
  <si>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</si>
  <si>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</si>
  <si>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</si>
  <si>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</si>
  <si>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</si>
  <si>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</si>
  <si>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</si>
  <si>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</si>
  <si>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</si>
  <si>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</si>
  <si>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</si>
  <si>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</si>
  <si>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</si>
  <si>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</si>
  <si>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</si>
  <si>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</si>
  <si>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</si>
  <si>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</si>
  <si>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</si>
  <si>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</si>
  <si>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</si>
  <si>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</si>
  <si>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</si>
  <si>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</si>
  <si>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</si>
  <si>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</si>
  <si>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</si>
  <si>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</si>
  <si>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</si>
  <si>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</si>
  <si>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</si>
  <si>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</si>
  <si>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</si>
  <si>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</si>
  <si>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</si>
  <si>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</si>
  <si>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</si>
  <si>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</si>
  <si>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</si>
  <si>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</si>
  <si>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</si>
  <si>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</si>
  <si>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</si>
  <si>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</si>
  <si>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</si>
  <si>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</si>
  <si>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</si>
  <si>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</si>
  <si>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</si>
  <si>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</si>
  <si>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</si>
  <si>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</si>
  <si>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</si>
  <si>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</si>
  <si>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</si>
  <si>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</si>
  <si>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</si>
  <si>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</si>
  <si>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</si>
  <si>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</si>
  <si>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</si>
  <si>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</si>
  <si>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</si>
  <si>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</si>
  <si>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</si>
  <si>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</si>
  <si>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</si>
  <si>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</si>
  <si>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</si>
  <si>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</si>
  <si>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</si>
  <si>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</si>
  <si>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</si>
  <si>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</si>
  <si>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</si>
  <si>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</si>
  <si>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</si>
  <si>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</si>
  <si>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</si>
  <si>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</si>
  <si>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</si>
  <si>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</si>
  <si>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</si>
  <si>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</si>
  <si>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</si>
  <si>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</si>
  <si>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</si>
  <si>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</si>
  <si>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</si>
  <si>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</si>
  <si>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</si>
  <si>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</si>
  <si>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</si>
  <si>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</si>
  <si>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</si>
  <si>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</si>
  <si>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</si>
  <si>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</si>
  <si>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</si>
  <si>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</si>
  <si>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</si>
  <si>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</si>
  <si>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</si>
  <si>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</si>
  <si>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</si>
  <si>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</si>
  <si>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</si>
  <si>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</si>
  <si>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</si>
  <si>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</si>
  <si>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</si>
  <si>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</si>
  <si>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</si>
  <si>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</si>
  <si>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</si>
  <si>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</si>
  <si>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</si>
  <si>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</si>
  <si>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</si>
  <si>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</si>
  <si>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</si>
  <si>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</si>
  <si>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</si>
  <si>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</si>
  <si>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</si>
  <si>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</si>
  <si>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</si>
  <si>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</si>
  <si>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</si>
  <si>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</si>
  <si>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</si>
  <si>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</si>
  <si>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</si>
  <si>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</si>
  <si>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</si>
  <si>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</si>
  <si>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</si>
  <si>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</si>
  <si>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</si>
  <si>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</si>
  <si>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</si>
  <si>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</si>
  <si>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</si>
  <si>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</si>
  <si>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</si>
  <si>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</si>
  <si>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</si>
  <si>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</si>
  <si>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</si>
  <si>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</si>
  <si>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</si>
  <si>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</si>
  <si>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</si>
  <si>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</si>
  <si>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</si>
  <si>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</si>
  <si>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</si>
  <si>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</si>
  <si>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</si>
  <si>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</si>
  <si>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</si>
  <si>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</si>
  <si>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</si>
  <si>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</si>
  <si>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</si>
  <si>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</si>
  <si>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</si>
  <si>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</si>
  <si>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</si>
  <si>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</si>
  <si>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</si>
  <si>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</si>
  <si>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</si>
  <si>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</si>
  <si>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</si>
  <si>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</si>
  <si>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</si>
  <si>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</si>
  <si>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</si>
  <si>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</si>
  <si>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</si>
  <si>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</si>
  <si>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</si>
  <si>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</si>
  <si>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</si>
  <si>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</si>
  <si>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</si>
  <si>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</si>
  <si>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</si>
  <si>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</si>
  <si>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</si>
  <si>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</si>
  <si>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</si>
  <si>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</si>
  <si>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</si>
  <si>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</si>
  <si>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</si>
  <si>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</si>
  <si>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</si>
  <si>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</si>
  <si>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</si>
  <si>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</si>
  <si>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</si>
  <si>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</si>
  <si>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</si>
  <si>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</si>
  <si>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</si>
  <si>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</si>
  <si>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</si>
  <si>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</si>
  <si>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</si>
  <si>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</si>
  <si>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</si>
  <si>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</si>
  <si>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</si>
  <si>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</si>
  <si>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</si>
  <si>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</si>
  <si>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</si>
  <si>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</si>
  <si>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</si>
  <si>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</si>
  <si>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</si>
  <si>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</si>
  <si>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</si>
  <si>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</si>
  <si>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</si>
  <si>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</si>
  <si>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</si>
  <si>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</si>
  <si>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</si>
  <si>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</si>
  <si>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</si>
  <si>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</si>
  <si>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</si>
  <si>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</si>
  <si>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</si>
  <si>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</si>
  <si>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</si>
  <si>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</si>
  <si>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</si>
  <si>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</si>
  <si>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</si>
  <si>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</si>
  <si>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</si>
  <si>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</si>
  <si>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</si>
  <si>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</si>
  <si>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</si>
  <si>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</si>
  <si>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</si>
  <si>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</si>
  <si>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</si>
  <si>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</si>
  <si>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</si>
  <si>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</si>
  <si>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</si>
  <si>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</si>
  <si>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</si>
  <si>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</si>
  <si>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</si>
  <si>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</si>
  <si>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</si>
  <si>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</si>
  <si>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</si>
  <si>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</si>
  <si>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</si>
  <si>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</si>
  <si>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</si>
  <si>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</si>
  <si>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</si>
  <si>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</si>
  <si>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</si>
  <si>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</si>
  <si>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</si>
  <si>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</si>
  <si>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</si>
  <si>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</si>
  <si>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</si>
  <si>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</si>
  <si>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</si>
  <si>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</si>
  <si>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</si>
  <si>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</si>
  <si>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</si>
  <si>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</si>
  <si>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</si>
  <si>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</si>
  <si>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</si>
  <si>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</si>
  <si>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</si>
  <si>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</si>
  <si>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</si>
  <si>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</si>
  <si>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</si>
  <si>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</si>
  <si>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</si>
  <si>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</si>
  <si>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</si>
  <si>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</si>
  <si>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</si>
  <si>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</si>
  <si>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</si>
  <si>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</si>
  <si>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</si>
  <si>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</si>
  <si>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</si>
  <si>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</si>
  <si>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</si>
  <si>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</si>
  <si>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</si>
  <si>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</si>
  <si>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</si>
  <si>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</si>
  <si>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</si>
  <si>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</si>
  <si>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</si>
  <si>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</si>
  <si>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</si>
  <si>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</si>
  <si>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</si>
  <si>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</si>
  <si>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</si>
  <si>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</si>
  <si>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</si>
  <si>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</si>
  <si>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</si>
  <si>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</si>
  <si>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</si>
  <si>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</si>
  <si>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</si>
  <si>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</si>
  <si>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</si>
  <si>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</si>
  <si>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</si>
  <si>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</si>
  <si>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</si>
  <si>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</si>
  <si>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</si>
  <si>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</si>
  <si>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</si>
  <si>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</si>
  <si>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</si>
  <si>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</si>
  <si>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</si>
  <si>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</si>
  <si>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</si>
  <si>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</si>
  <si>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</si>
  <si>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</si>
  <si>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</si>
  <si>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</si>
  <si>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</si>
  <si>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</si>
  <si>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</si>
  <si>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</si>
  <si>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</si>
  <si>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</si>
  <si>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</si>
  <si>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</si>
  <si>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</si>
  <si>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</si>
  <si>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</si>
  <si>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</si>
  <si>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</si>
  <si>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</si>
  <si>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</si>
  <si>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</si>
  <si>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</si>
  <si>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</si>
  <si>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</si>
  <si>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</si>
  <si>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</si>
  <si>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</si>
  <si>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</si>
  <si>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</si>
  <si>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</si>
  <si>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</si>
  <si>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</si>
  <si>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</si>
  <si>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</si>
  <si>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</si>
  <si>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</si>
  <si>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</si>
  <si>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</si>
  <si>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</si>
  <si>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</si>
  <si>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</si>
  <si>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</si>
  <si>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</si>
  <si>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</si>
  <si>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</si>
  <si>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</si>
  <si>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</si>
  <si>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</si>
  <si>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</si>
  <si>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</si>
  <si>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</si>
  <si>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</si>
  <si>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</si>
  <si>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</si>
  <si>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</si>
  <si>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</si>
  <si>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</si>
  <si>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</si>
  <si>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</si>
  <si>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</si>
  <si>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</si>
  <si>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</si>
  <si>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</si>
  <si>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</si>
  <si>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</si>
  <si>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</si>
  <si>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</si>
  <si>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</si>
  <si>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</si>
  <si>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</si>
  <si>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</si>
  <si>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</si>
  <si>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</si>
  <si>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</si>
  <si>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</si>
  <si>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</si>
  <si>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</si>
  <si>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</si>
  <si>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</si>
  <si>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</si>
  <si>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</si>
  <si>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</si>
  <si>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</si>
  <si>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</si>
  <si>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</si>
  <si>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</si>
  <si>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</si>
  <si>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</si>
  <si>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</si>
  <si>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</si>
  <si>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</si>
  <si>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</si>
  <si>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</si>
  <si>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</si>
  <si>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</si>
  <si>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</si>
  <si>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</si>
  <si>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</si>
  <si>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</si>
  <si>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</si>
  <si>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</si>
  <si>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</si>
  <si>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</si>
  <si>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</si>
  <si>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</si>
  <si>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</si>
  <si>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</si>
  <si>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</si>
  <si>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</si>
  <si>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</si>
  <si>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</si>
  <si>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</si>
  <si>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</si>
  <si>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</si>
  <si>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</si>
  <si>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</si>
  <si>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</si>
  <si>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</si>
  <si>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</si>
  <si>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</si>
  <si>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</si>
  <si>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</si>
  <si>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</si>
  <si>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</si>
  <si>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</si>
  <si>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</si>
  <si>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</si>
  <si>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</si>
  <si>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</si>
  <si>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</si>
  <si>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</si>
  <si>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</si>
  <si>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</si>
  <si>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</si>
  <si>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</si>
  <si>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</si>
  <si>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</si>
  <si>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</si>
  <si>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</si>
  <si>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</si>
  <si>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</si>
  <si>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</si>
  <si>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</si>
  <si>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</si>
  <si>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</si>
  <si>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</si>
  <si>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</si>
  <si>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</si>
  <si>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</si>
  <si>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</si>
  <si>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</si>
  <si>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</si>
  <si>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</si>
  <si>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</si>
  <si>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</si>
  <si>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</si>
  <si>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</si>
  <si>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</si>
  <si>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</si>
  <si>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</si>
  <si>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</si>
  <si>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</si>
  <si>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</si>
  <si>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</si>
  <si>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</si>
  <si>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</si>
  <si>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</si>
  <si>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</si>
  <si>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</si>
  <si>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</si>
  <si>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</si>
  <si>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</si>
  <si>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</si>
  <si>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</si>
  <si>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</si>
  <si>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</si>
  <si>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</si>
  <si>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</si>
  <si>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</si>
  <si>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</si>
  <si>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</si>
  <si>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</si>
  <si>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</si>
  <si>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</si>
  <si>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</si>
  <si>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</si>
  <si>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</si>
  <si>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</si>
  <si>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</si>
  <si>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</si>
  <si>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</si>
  <si>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</si>
  <si>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</si>
  <si>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</si>
  <si>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</si>
  <si>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</si>
  <si>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</si>
  <si>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</si>
  <si>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</si>
  <si>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</si>
  <si>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</si>
  <si>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</si>
  <si>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</si>
  <si>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</si>
  <si>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</si>
  <si>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</si>
  <si>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</si>
  <si>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</si>
  <si>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</si>
  <si>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</si>
  <si>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</si>
  <si>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</si>
  <si>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</si>
  <si>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</si>
  <si>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</si>
  <si>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</si>
  <si>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</si>
  <si>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</si>
  <si>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</si>
  <si>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</si>
  <si>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</si>
  <si>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</si>
  <si>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</si>
  <si>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</si>
  <si>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</si>
  <si>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</si>
  <si>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</si>
  <si>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</si>
  <si>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</si>
  <si>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</si>
  <si>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</si>
  <si>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</si>
  <si>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</si>
  <si>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</si>
  <si>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</si>
  <si>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</si>
  <si>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</si>
  <si>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</si>
  <si>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</si>
  <si>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</si>
  <si>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</si>
  <si>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</si>
  <si>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</si>
  <si>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</si>
  <si>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</si>
  <si>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</si>
  <si>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</si>
  <si>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</si>
  <si>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</si>
  <si>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</si>
  <si>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</si>
  <si>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</si>
  <si>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</si>
  <si>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</si>
  <si>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</si>
  <si>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</si>
  <si>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</si>
  <si>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</si>
  <si>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</si>
  <si>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</si>
  <si>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</si>
  <si>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</si>
  <si>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</si>
  <si>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</si>
  <si>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</si>
  <si>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</si>
  <si>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</si>
  <si>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</si>
  <si>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</si>
  <si>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</si>
  <si>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</si>
  <si>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</si>
  <si>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</si>
  <si>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</si>
  <si>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</si>
  <si>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</si>
  <si>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</si>
  <si>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</si>
  <si>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</si>
  <si>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</si>
  <si>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</si>
  <si>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</si>
  <si>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</si>
  <si>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</si>
  <si>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</si>
  <si>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</si>
  <si>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</si>
  <si>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</si>
  <si>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</si>
  <si>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</si>
  <si>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</si>
  <si>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</si>
  <si>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</si>
  <si>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</si>
  <si>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</si>
  <si>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</si>
  <si>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</si>
  <si>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</si>
  <si>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</si>
  <si>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</si>
  <si>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</si>
  <si>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</si>
  <si>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</si>
  <si>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</si>
  <si>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</si>
  <si>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</si>
  <si>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</si>
  <si>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</si>
  <si>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</si>
  <si>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</si>
  <si>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</si>
  <si>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</si>
  <si>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</si>
  <si>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</si>
  <si>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</si>
  <si>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</si>
  <si>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</si>
  <si>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</si>
  <si>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</si>
  <si>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</si>
  <si>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</si>
  <si>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</si>
  <si>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</si>
  <si>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</si>
  <si>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</si>
  <si>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</si>
  <si>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</si>
  <si>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</si>
  <si>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</si>
  <si>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</si>
  <si>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</si>
  <si>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</si>
  <si>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</si>
  <si>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</si>
  <si>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</si>
  <si>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</si>
  <si>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</si>
  <si>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</si>
  <si>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</si>
  <si>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</si>
  <si>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</si>
  <si>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</si>
  <si>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</si>
  <si>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</si>
  <si>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</si>
  <si>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</si>
  <si>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</si>
  <si>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</si>
  <si>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</si>
  <si>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</si>
  <si>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</si>
  <si>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</si>
  <si>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</si>
  <si>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</si>
  <si>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</si>
  <si>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</si>
  <si>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</si>
  <si>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</si>
  <si>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</si>
  <si>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</si>
  <si>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</si>
  <si>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</si>
  <si>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</si>
  <si>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</si>
  <si>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</si>
  <si>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</si>
  <si>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</si>
  <si>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</si>
  <si>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</si>
  <si>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</si>
  <si>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</si>
  <si>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</si>
  <si>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</si>
  <si>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</si>
  <si>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</si>
  <si>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</si>
  <si>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</si>
  <si>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</si>
  <si>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</si>
  <si>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</si>
  <si>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</si>
  <si>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</si>
  <si>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</si>
  <si>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</si>
  <si>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</si>
  <si>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</si>
  <si>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</si>
  <si>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</si>
  <si>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</si>
  <si>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</si>
  <si>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</si>
  <si>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</si>
  <si>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</si>
  <si>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</si>
  <si>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</si>
  <si>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</si>
  <si>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</si>
  <si>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</si>
  <si>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</si>
  <si>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</si>
  <si>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</si>
  <si>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</si>
  <si>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</si>
  <si>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</si>
  <si>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</si>
  <si>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</si>
  <si>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</si>
  <si>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</si>
  <si>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</si>
  <si>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</si>
  <si>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</si>
  <si>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</si>
  <si>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</si>
  <si>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</si>
  <si>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</si>
  <si>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</si>
  <si>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</si>
  <si>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</si>
  <si>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</si>
  <si>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</si>
  <si>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</si>
  <si>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</si>
  <si>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</si>
  <si>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</si>
  <si>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</si>
  <si>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</si>
  <si>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</si>
  <si>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</si>
  <si>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</si>
  <si>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</si>
  <si>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</si>
  <si>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</si>
  <si>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</si>
  <si>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</si>
  <si>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</si>
  <si>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</si>
  <si>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</si>
  <si>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</si>
  <si>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</si>
  <si>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</si>
  <si>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</si>
  <si>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</si>
  <si>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</si>
  <si>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</si>
  <si>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</si>
  <si>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</si>
  <si>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</si>
  <si>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</si>
  <si>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</si>
  <si>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</si>
  <si>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</si>
  <si>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</si>
  <si>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</si>
  <si>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</si>
  <si>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</si>
  <si>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</si>
  <si>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</si>
  <si>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</si>
  <si>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</si>
  <si>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</si>
  <si>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</si>
  <si>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</si>
  <si>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</si>
  <si>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</si>
  <si>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</si>
  <si>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</si>
  <si>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</si>
  <si>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</si>
  <si>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</si>
  <si>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</si>
  <si>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</si>
  <si>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</si>
  <si>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</si>
  <si>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</si>
  <si>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</si>
  <si>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</si>
  <si>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</si>
  <si>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</si>
  <si>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</si>
  <si>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</si>
  <si>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</si>
  <si>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</si>
  <si>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</si>
  <si>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</si>
  <si>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</si>
  <si>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</si>
  <si>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</si>
  <si>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</si>
  <si>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</si>
  <si>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</si>
  <si>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</si>
  <si>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</si>
  <si>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</si>
  <si>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</si>
  <si>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</si>
  <si>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</si>
  <si>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</si>
  <si>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</si>
  <si>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</si>
  <si>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</si>
  <si>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</si>
  <si>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</si>
  <si>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</si>
  <si>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</si>
  <si>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</si>
  <si>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</si>
  <si>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</si>
  <si>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</si>
  <si>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</si>
  <si>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</si>
  <si>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</si>
  <si>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</si>
  <si>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</si>
  <si>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</si>
  <si>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</si>
  <si>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</si>
  <si>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</si>
  <si>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</si>
  <si>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</si>
  <si>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</si>
  <si>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</si>
  <si>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</si>
  <si>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</si>
  <si>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</si>
  <si>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</si>
  <si>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</si>
  <si>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</si>
  <si>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</si>
  <si>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</si>
  <si>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</si>
  <si>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</si>
  <si>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</si>
  <si>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</si>
  <si>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</si>
  <si>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</si>
  <si>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</si>
  <si>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</si>
  <si>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</si>
  <si>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</si>
  <si>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</si>
  <si>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</si>
  <si>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</si>
  <si>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</si>
  <si>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</si>
  <si>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</si>
  <si>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</si>
  <si>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</si>
  <si>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</si>
  <si>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</si>
  <si>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</si>
  <si>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</si>
  <si>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</si>
  <si>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</si>
  <si>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</si>
  <si>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</si>
  <si>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</si>
  <si>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</si>
  <si>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</si>
  <si>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</si>
  <si>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</si>
  <si>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</si>
  <si>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</si>
  <si>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</si>
  <si>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</si>
  <si>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</si>
  <si>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</si>
  <si>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</si>
  <si>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</si>
  <si>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</si>
  <si>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</si>
  <si>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</si>
  <si>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</si>
  <si>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</si>
  <si>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</si>
  <si>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</si>
  <si>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</si>
  <si>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</si>
  <si>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</si>
  <si>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</si>
  <si>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</si>
  <si>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</si>
  <si>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</si>
  <si>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</si>
  <si>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</si>
  <si>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</si>
  <si>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</si>
  <si>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</si>
  <si>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</si>
  <si>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</si>
  <si>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</si>
  <si>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</si>
  <si>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</si>
  <si>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</si>
  <si>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</si>
  <si>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</si>
  <si>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</si>
  <si>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</si>
  <si>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</si>
  <si>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</si>
  <si>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</si>
  <si>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</si>
  <si>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</si>
  <si>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</si>
  <si>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</si>
  <si>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</si>
  <si>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</si>
  <si>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</si>
  <si>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</si>
  <si>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</si>
  <si>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</si>
  <si>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</si>
  <si>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</si>
  <si>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</si>
  <si>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</si>
  <si>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</si>
  <si>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</si>
  <si>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</si>
  <si>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</si>
  <si>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</si>
  <si>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</si>
  <si>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</si>
  <si>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</si>
  <si>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</si>
  <si>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</si>
  <si>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</si>
  <si>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</si>
  <si>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</si>
  <si>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</si>
  <si>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</si>
  <si>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</si>
  <si>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</si>
  <si>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</si>
  <si>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</si>
  <si>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</si>
  <si>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</si>
  <si>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</si>
  <si>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</si>
  <si>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</si>
  <si>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</si>
  <si>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</si>
  <si>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</si>
  <si>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</si>
  <si>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</si>
  <si>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</si>
  <si>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</si>
  <si>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</si>
  <si>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</si>
  <si>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</si>
  <si>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</si>
  <si>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</si>
  <si>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</si>
  <si>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</si>
  <si>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</si>
  <si>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</si>
  <si>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</si>
  <si>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</si>
  <si>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</si>
  <si>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</si>
  <si>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</si>
  <si>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</si>
  <si>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</si>
  <si>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</si>
  <si>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</si>
  <si>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</si>
  <si>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</si>
  <si>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</si>
  <si>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</si>
  <si>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</si>
  <si>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</si>
  <si>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</si>
  <si>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</si>
  <si>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</si>
  <si>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</si>
  <si>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</si>
  <si>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</si>
  <si>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</si>
  <si>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</si>
  <si>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</si>
  <si>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</si>
  <si>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</si>
  <si>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</si>
  <si>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</si>
  <si>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</si>
  <si>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</si>
  <si>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</si>
  <si>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</si>
  <si>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</si>
  <si>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</si>
  <si>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</si>
  <si>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</si>
  <si>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</si>
  <si>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</si>
  <si>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</si>
  <si>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</si>
  <si>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</si>
  <si>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</si>
  <si>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</si>
  <si>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</si>
  <si>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</si>
  <si>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</si>
  <si>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</si>
  <si>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</si>
  <si>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</si>
  <si>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</si>
  <si>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</si>
  <si>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</si>
  <si>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</si>
  <si>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</si>
  <si>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</si>
  <si>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</si>
  <si>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</si>
  <si>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</si>
  <si>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</si>
  <si>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</si>
  <si>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</si>
  <si>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</si>
  <si>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</si>
  <si>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</si>
  <si>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</si>
  <si>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</si>
  <si>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</si>
  <si>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</si>
  <si>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</si>
  <si>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</si>
  <si>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</si>
  <si>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</si>
  <si>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</si>
  <si>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</si>
  <si>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</si>
  <si>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</si>
  <si>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</si>
  <si>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</si>
  <si>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</si>
  <si>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</si>
  <si>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</si>
  <si>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</si>
  <si>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</si>
  <si>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</si>
  <si>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</si>
  <si>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</si>
  <si>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</si>
  <si>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</si>
  <si>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</si>
  <si>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</si>
  <si>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</si>
  <si>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</si>
  <si>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</si>
  <si>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</si>
  <si>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</si>
  <si>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</si>
  <si>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</si>
  <si>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</si>
  <si>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</si>
  <si>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</si>
  <si>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</si>
  <si>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</si>
  <si>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</si>
  <si>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</si>
  <si>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</si>
  <si>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</si>
  <si>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</si>
  <si>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</si>
  <si>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</si>
  <si>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</si>
  <si>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</si>
  <si>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</si>
  <si>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</si>
  <si>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</si>
  <si>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</si>
  <si>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</si>
  <si>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</si>
  <si>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</si>
  <si>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</si>
  <si>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</si>
  <si>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</si>
  <si>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</si>
  <si>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</si>
  <si>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</si>
  <si>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</si>
  <si>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</si>
  <si>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</si>
  <si>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</si>
  <si>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</si>
  <si>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</si>
  <si>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</si>
  <si>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</si>
  <si>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</si>
  <si>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</si>
  <si>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</si>
  <si>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</si>
  <si>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</si>
  <si>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</si>
  <si>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</si>
  <si>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</si>
  <si>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</si>
  <si>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</si>
  <si>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</si>
  <si>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</si>
  <si>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</si>
  <si>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</si>
  <si>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</si>
  <si>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</si>
  <si>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</si>
  <si>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</si>
  <si>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</si>
  <si>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</si>
  <si>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</si>
  <si>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</si>
  <si>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</si>
  <si>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</si>
  <si>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</si>
  <si>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</si>
  <si>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</si>
  <si>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</si>
  <si>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</si>
  <si>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</si>
  <si>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</si>
  <si>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</si>
  <si>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</si>
  <si>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</si>
  <si>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</si>
  <si>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</si>
  <si>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</si>
  <si>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</si>
  <si>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</si>
  <si>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</si>
  <si>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</si>
  <si>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</si>
  <si>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</si>
  <si>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</si>
  <si>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</si>
  <si>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</si>
  <si>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</si>
  <si>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</si>
  <si>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</si>
  <si>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</si>
  <si>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</si>
  <si>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</si>
  <si>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</si>
  <si>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</si>
  <si>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</si>
  <si>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</si>
  <si>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</si>
  <si>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</si>
  <si>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</si>
  <si>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</si>
  <si>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</si>
  <si>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</si>
  <si>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</si>
  <si>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</si>
  <si>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</si>
  <si>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</si>
  <si>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</si>
  <si>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</si>
  <si>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</si>
  <si>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</si>
  <si>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</si>
  <si>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</si>
  <si>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</si>
  <si>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</si>
  <si>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</si>
  <si>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</si>
  <si>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</si>
  <si>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</si>
  <si>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</si>
  <si>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</si>
  <si>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</si>
  <si>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</si>
  <si>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</si>
  <si>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</si>
  <si>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</si>
  <si>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</si>
  <si>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</si>
  <si>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</si>
  <si>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</si>
  <si>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</si>
  <si>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</si>
  <si>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</si>
  <si>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</si>
  <si>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</si>
  <si>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</si>
  <si>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</si>
  <si>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</si>
  <si>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</si>
  <si>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</si>
  <si>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</si>
  <si>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</si>
  <si>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</si>
  <si>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</si>
  <si>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</si>
  <si>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</si>
  <si>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</si>
  <si>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</si>
  <si>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</si>
  <si>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</si>
  <si>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</si>
  <si>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</si>
  <si>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</si>
  <si>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</si>
  <si>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</si>
  <si>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</si>
  <si>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</si>
  <si>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</si>
  <si>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</si>
  <si>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</si>
  <si>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</si>
  <si>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</si>
  <si>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</si>
  <si>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</si>
  <si>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</si>
  <si>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</si>
  <si>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</si>
  <si>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</si>
  <si>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</si>
  <si>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</si>
  <si>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</si>
  <si>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</si>
  <si>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</si>
  <si>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</si>
  <si>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</si>
  <si>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</si>
  <si>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</si>
  <si>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</si>
  <si>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</si>
  <si>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</si>
  <si>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</si>
  <si>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</si>
  <si>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</si>
  <si>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</si>
  <si>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</si>
  <si>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</si>
  <si>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</si>
  <si>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</si>
  <si>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</si>
  <si>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</si>
  <si>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</si>
  <si>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</si>
  <si>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</si>
  <si>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</si>
  <si>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</si>
  <si>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</si>
  <si>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</si>
  <si>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</si>
  <si>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</si>
  <si>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</si>
  <si>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</si>
  <si>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</si>
  <si>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</si>
  <si>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</si>
  <si>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</si>
  <si>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</si>
  <si>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</si>
  <si>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</si>
  <si>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</si>
  <si>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</si>
  <si>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</si>
  <si>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</si>
  <si>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</si>
  <si>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</si>
  <si>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</si>
  <si>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</si>
  <si>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</si>
  <si>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</si>
  <si>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</si>
  <si>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</si>
  <si>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</si>
  <si>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</si>
  <si>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</si>
  <si>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</si>
  <si>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</si>
  <si>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</si>
  <si>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</si>
  <si>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</si>
  <si>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</si>
  <si>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</si>
  <si>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</si>
  <si>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</si>
  <si>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</si>
  <si>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</si>
  <si>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</si>
  <si>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</si>
  <si>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</si>
  <si>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</si>
  <si>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</si>
  <si>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</si>
  <si>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</si>
  <si>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</si>
  <si>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</si>
  <si>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</si>
  <si>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</si>
  <si>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</si>
  <si>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</si>
  <si>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</si>
  <si>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</si>
  <si>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</si>
  <si>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</si>
  <si>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</si>
  <si>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</si>
  <si>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</si>
  <si>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</si>
  <si>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</si>
  <si>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</si>
  <si>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</si>
  <si>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</si>
  <si>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</si>
  <si>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</si>
  <si>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</si>
  <si>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</si>
  <si>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</si>
  <si>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</si>
  <si>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</si>
  <si>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</si>
  <si>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</si>
  <si>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</si>
  <si>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</si>
  <si>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</si>
  <si>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</si>
  <si>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</si>
  <si>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</si>
  <si>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</si>
  <si>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</si>
  <si>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</si>
  <si>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</si>
  <si>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</si>
  <si>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</si>
  <si>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</si>
  <si>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</si>
  <si>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</si>
  <si>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</si>
  <si>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</si>
  <si>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</si>
  <si>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</si>
  <si>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</si>
  <si>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</si>
  <si>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</si>
  <si>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</si>
  <si>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</si>
  <si>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</si>
  <si>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</si>
  <si>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</si>
  <si>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</si>
  <si>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</si>
  <si>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</si>
  <si>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</si>
  <si>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</si>
  <si>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</si>
  <si>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</si>
  <si>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</si>
  <si>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</si>
  <si>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</si>
  <si>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</si>
  <si>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</si>
  <si>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</si>
  <si>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</si>
  <si>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</si>
  <si>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</si>
  <si>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</si>
  <si>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</si>
  <si>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</si>
  <si>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</si>
  <si>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</si>
  <si>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</si>
  <si>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</si>
  <si>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</si>
  <si>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</si>
  <si>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</si>
  <si>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</si>
  <si>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</si>
  <si>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</si>
  <si>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</si>
  <si>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</si>
  <si>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</si>
  <si>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</si>
  <si>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</si>
  <si>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</si>
  <si>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</si>
  <si>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</si>
  <si>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</si>
  <si>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</si>
  <si>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</si>
  <si>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</si>
  <si>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</si>
  <si>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</si>
  <si>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</si>
  <si>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</si>
  <si>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</si>
  <si>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</si>
  <si>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</si>
  <si>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</si>
  <si>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</si>
  <si>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</si>
  <si>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</si>
  <si>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</si>
  <si>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</si>
  <si>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</si>
  <si>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</si>
  <si>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</si>
  <si>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</si>
  <si>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</si>
  <si>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</si>
  <si>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</si>
  <si>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</si>
  <si>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</si>
  <si>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</si>
  <si>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</si>
  <si>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</si>
  <si>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</si>
  <si>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</si>
  <si>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</si>
  <si>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</si>
  <si>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</si>
  <si>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</si>
  <si>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</si>
  <si>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</si>
  <si>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</si>
  <si>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</si>
  <si>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</si>
  <si>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</si>
  <si>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</si>
  <si>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</si>
  <si>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</si>
  <si>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</si>
  <si>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</si>
  <si>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</si>
  <si>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</si>
  <si>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</si>
  <si>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</si>
  <si>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</si>
  <si>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</si>
  <si>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</si>
  <si>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</si>
  <si>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</si>
  <si>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</si>
  <si>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</si>
  <si>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</si>
  <si>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</si>
  <si>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</si>
  <si>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</si>
  <si>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</si>
  <si>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</si>
  <si>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</si>
  <si>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</si>
  <si>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</si>
  <si>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</si>
  <si>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</si>
  <si>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</si>
  <si>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</si>
  <si>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</si>
  <si>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</si>
  <si>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</si>
  <si>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</si>
  <si>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</si>
  <si>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</si>
  <si>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</si>
  <si>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</si>
  <si>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</si>
  <si>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</si>
  <si>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</si>
  <si>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</si>
  <si>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</si>
  <si>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</si>
  <si>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</si>
  <si>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</si>
  <si>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</si>
  <si>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</si>
  <si>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</si>
  <si>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</si>
  <si>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</si>
  <si>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</si>
  <si>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</si>
  <si>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</si>
  <si>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</si>
  <si>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</si>
  <si>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</si>
  <si>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</si>
  <si>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</si>
  <si>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</si>
  <si>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</si>
  <si>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</si>
  <si>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</si>
  <si>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</si>
  <si>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</si>
  <si>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</si>
  <si>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</si>
  <si>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</si>
  <si>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</si>
  <si>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</si>
  <si>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</si>
  <si>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</si>
  <si>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</si>
  <si>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</si>
  <si>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</si>
  <si>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</si>
  <si>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</si>
  <si>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</si>
  <si>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</si>
  <si>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</si>
  <si>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</si>
  <si>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</si>
  <si>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</si>
  <si>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</si>
  <si>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</si>
  <si>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</si>
  <si>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</si>
  <si>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</si>
  <si>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</si>
  <si>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</si>
  <si>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</si>
  <si>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</si>
  <si>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</si>
  <si>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</si>
  <si>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</si>
  <si>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</si>
  <si>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</si>
  <si>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</si>
  <si>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</si>
  <si>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</si>
  <si>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</si>
  <si>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</si>
  <si>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</si>
  <si>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</si>
  <si>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</si>
  <si>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</si>
  <si>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</si>
  <si>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</si>
  <si>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</si>
  <si>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</si>
  <si>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</si>
  <si>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</si>
  <si>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</si>
  <si>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</si>
  <si>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</si>
  <si>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</si>
  <si>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</si>
  <si>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</si>
  <si>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</si>
  <si>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</si>
  <si>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</si>
  <si>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</si>
  <si>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</si>
  <si>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</si>
  <si>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</si>
  <si>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</si>
  <si>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</si>
  <si>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</si>
  <si>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</si>
  <si>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</si>
  <si>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</si>
  <si>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</si>
  <si>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</si>
  <si>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</si>
  <si>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</si>
  <si>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</si>
  <si>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</si>
  <si>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</si>
  <si>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</si>
  <si>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</si>
  <si>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</si>
  <si>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</si>
  <si>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</si>
  <si>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</si>
  <si>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</si>
  <si>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</si>
  <si>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</si>
  <si>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</si>
  <si>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</si>
  <si>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</si>
  <si>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</si>
  <si>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</si>
  <si>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</si>
  <si>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</si>
  <si>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</si>
  <si>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</si>
  <si>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</si>
  <si>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</si>
  <si>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</si>
  <si>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</si>
  <si>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</si>
  <si>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</si>
  <si>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</si>
  <si>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</si>
  <si>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</si>
  <si>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</si>
  <si>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</si>
  <si>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</si>
  <si>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</si>
  <si>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</si>
  <si>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</si>
  <si>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</si>
  <si>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</si>
  <si>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</si>
  <si>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</si>
  <si>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</si>
  <si>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</si>
  <si>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</si>
  <si>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</si>
  <si>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</si>
  <si>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</si>
  <si>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</si>
  <si>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</si>
  <si>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</si>
  <si>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</si>
  <si>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</si>
  <si>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</si>
  <si>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</si>
  <si>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</si>
  <si>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</si>
  <si>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</si>
  <si>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</si>
  <si>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</si>
  <si>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</si>
  <si>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</si>
  <si>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</si>
  <si>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</si>
  <si>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</si>
  <si>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</si>
  <si>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</si>
  <si>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</si>
  <si>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</si>
  <si>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</si>
  <si>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</si>
  <si>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</si>
  <si>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</si>
  <si>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</si>
  <si>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</si>
  <si>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</si>
  <si>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</si>
  <si>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</si>
  <si>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</si>
  <si>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</si>
  <si>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</si>
  <si>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</si>
  <si>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</si>
  <si>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</si>
  <si>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</si>
  <si>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</si>
  <si>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</si>
  <si>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</si>
  <si>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</si>
  <si>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</si>
  <si>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</si>
  <si>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</si>
  <si>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</si>
  <si>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</si>
  <si>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</si>
  <si>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</si>
  <si>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</si>
  <si>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</si>
  <si>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</si>
  <si>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</si>
  <si>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</si>
  <si>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</si>
  <si>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</si>
  <si>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</si>
  <si>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</si>
  <si>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</si>
  <si>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</si>
  <si>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</si>
  <si>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</si>
  <si>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</si>
  <si>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</si>
  <si>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</si>
  <si>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</si>
  <si>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</si>
  <si>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</si>
  <si>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</si>
  <si>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</si>
  <si>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</si>
  <si>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</si>
  <si>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</si>
  <si>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</si>
  <si>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</si>
  <si>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</si>
  <si>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</si>
  <si>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</si>
  <si>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</si>
  <si>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</si>
  <si>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</si>
  <si>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</si>
  <si>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</si>
  <si>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</si>
  <si>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</si>
  <si>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</si>
  <si>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</si>
  <si>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</si>
  <si>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</si>
  <si>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</si>
  <si>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</si>
  <si>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</si>
  <si>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</si>
  <si>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</si>
  <si>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</si>
  <si>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</si>
  <si>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</si>
  <si>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</si>
  <si>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</si>
  <si>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</si>
  <si>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</si>
  <si>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</si>
  <si>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</si>
  <si>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</si>
  <si>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</si>
  <si>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</si>
  <si>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</si>
  <si>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</si>
  <si>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</si>
  <si>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</si>
  <si>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</si>
  <si>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</si>
  <si>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</si>
  <si>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</si>
  <si>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</si>
  <si>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</si>
  <si>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</si>
  <si>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</si>
  <si>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</si>
  <si>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</si>
  <si>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</si>
  <si>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</si>
  <si>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</si>
  <si>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</si>
  <si>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</si>
  <si>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</si>
  <si>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</si>
  <si>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</si>
  <si>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</si>
  <si>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</si>
  <si>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</si>
  <si>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</si>
  <si>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</si>
  <si>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</si>
  <si>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</si>
  <si>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</si>
  <si>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</si>
  <si>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</si>
  <si>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</si>
  <si>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</si>
  <si>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</si>
  <si>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</si>
  <si>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</si>
  <si>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</si>
  <si>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</si>
  <si>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</si>
  <si>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</si>
  <si>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</si>
  <si>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</si>
  <si>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</si>
  <si>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</si>
  <si>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</si>
  <si>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</si>
  <si>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</si>
  <si>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</si>
  <si>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</si>
  <si>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</si>
  <si>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</si>
  <si>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</si>
  <si>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</si>
  <si>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</si>
  <si>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</si>
  <si>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>ARS</t>
  </si>
  <si>
    <t>BWP</t>
  </si>
  <si>
    <t>BRL</t>
  </si>
  <si>
    <t>BND</t>
  </si>
  <si>
    <t>BGN</t>
  </si>
  <si>
    <t>CLP</t>
  </si>
  <si>
    <t>CNY</t>
  </si>
  <si>
    <t>COP</t>
  </si>
  <si>
    <t>HRK</t>
  </si>
  <si>
    <t>HKD</t>
  </si>
  <si>
    <t>HUF</t>
  </si>
  <si>
    <t>ISK</t>
  </si>
  <si>
    <t>ILS</t>
  </si>
  <si>
    <t>KZT</t>
  </si>
  <si>
    <t>KWD</t>
  </si>
  <si>
    <t>LVL</t>
  </si>
  <si>
    <t>LYD</t>
  </si>
  <si>
    <t>LTL</t>
  </si>
  <si>
    <t>MYR</t>
  </si>
  <si>
    <t>MUR</t>
  </si>
  <si>
    <t>NPR</t>
  </si>
  <si>
    <t>OMR</t>
  </si>
  <si>
    <t>PHP</t>
  </si>
  <si>
    <t>QAR</t>
  </si>
  <si>
    <t>RUB</t>
  </si>
  <si>
    <t>SAR</t>
  </si>
  <si>
    <t>KRW</t>
  </si>
  <si>
    <t>TWD</t>
  </si>
  <si>
    <t>THB</t>
  </si>
  <si>
    <t>TTD</t>
  </si>
  <si>
    <t>TRY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</si>
  <si>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</si>
  <si>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</si>
  <si>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</si>
  <si>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</si>
  <si>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</si>
  <si>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</si>
  <si>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</si>
  <si>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</si>
  <si>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</si>
  <si>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</si>
  <si>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</si>
  <si>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</si>
  <si>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</si>
  <si>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</si>
  <si>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</si>
  <si>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</si>
  <si>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</si>
  <si>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</si>
  <si>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</si>
  <si>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</si>
  <si>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</si>
  <si>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</si>
  <si>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</si>
  <si>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</si>
  <si>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</si>
  <si>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</si>
  <si>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</si>
  <si>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</si>
  <si>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</si>
  <si>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Country Mapping</t>
  </si>
  <si>
    <t>Currency Mapping</t>
  </si>
  <si>
    <t>Mapping Sheet</t>
  </si>
  <si>
    <t>Europe/Croatia</t>
  </si>
  <si>
    <t>Mozambique</t>
  </si>
  <si>
    <t>Bangkok</t>
  </si>
  <si>
    <t>Srilanka</t>
  </si>
  <si>
    <t>Arabian Gulf</t>
  </si>
  <si>
    <t>Nld</t>
  </si>
  <si>
    <t>Mainland Europe (Euro zone)</t>
  </si>
  <si>
    <t>Self-employed</t>
  </si>
  <si>
    <t xml:space="preserve">Argentine Peso </t>
  </si>
  <si>
    <t xml:space="preserve">Australian Dollar </t>
  </si>
  <si>
    <t xml:space="preserve">Botswana Pula </t>
  </si>
  <si>
    <t xml:space="preserve">Brazilian Real </t>
  </si>
  <si>
    <t xml:space="preserve">British Pound </t>
  </si>
  <si>
    <t xml:space="preserve">Brunei dollar </t>
  </si>
  <si>
    <t xml:space="preserve">Bulgarian Lev </t>
  </si>
  <si>
    <t xml:space="preserve">Canadian Dollar </t>
  </si>
  <si>
    <t xml:space="preserve">Chilean Peso </t>
  </si>
  <si>
    <t xml:space="preserve">Chinese Yuan </t>
  </si>
  <si>
    <t xml:space="preserve">Colombian Peso </t>
  </si>
  <si>
    <t xml:space="preserve">Croatian Kuna </t>
  </si>
  <si>
    <t xml:space="preserve">Danish Krone </t>
  </si>
  <si>
    <t xml:space="preserve">Euro </t>
  </si>
  <si>
    <t xml:space="preserve">Hong Kong Dollar </t>
  </si>
  <si>
    <t xml:space="preserve">Hungarian Forint </t>
  </si>
  <si>
    <t xml:space="preserve">Iceland Krona </t>
  </si>
  <si>
    <t xml:space="preserve">Indian Rupee </t>
  </si>
  <si>
    <t xml:space="preserve">Indonesian Rupiah </t>
  </si>
  <si>
    <t xml:space="preserve">Israeli New Shekel </t>
  </si>
  <si>
    <t xml:space="preserve">Japanese Yen </t>
  </si>
  <si>
    <t xml:space="preserve">Kazakhstani Tenge </t>
  </si>
  <si>
    <t xml:space="preserve">Kuwaiti Dinar </t>
  </si>
  <si>
    <t xml:space="preserve">Latvian Lat </t>
  </si>
  <si>
    <t xml:space="preserve">Libyan Dinar </t>
  </si>
  <si>
    <t xml:space="preserve">Lithuanian Litas </t>
  </si>
  <si>
    <t xml:space="preserve">Malaysian Ringgit </t>
  </si>
  <si>
    <t xml:space="preserve">Mauritius Rupee </t>
  </si>
  <si>
    <t xml:space="preserve">Mexican Peso </t>
  </si>
  <si>
    <t xml:space="preserve">Nepalese Rupee </t>
  </si>
  <si>
    <t xml:space="preserve">New Zealand Dollar </t>
  </si>
  <si>
    <t xml:space="preserve">Norwegian Kroner </t>
  </si>
  <si>
    <t xml:space="preserve">Omani Rial </t>
  </si>
  <si>
    <t xml:space="preserve">Pakistan Rupee </t>
  </si>
  <si>
    <t xml:space="preserve">Philippine Peso </t>
  </si>
  <si>
    <t xml:space="preserve">Qatari Rial </t>
  </si>
  <si>
    <t xml:space="preserve">Romanian Leu </t>
  </si>
  <si>
    <t xml:space="preserve">Russian Ruble </t>
  </si>
  <si>
    <t xml:space="preserve">Saudi Riyal </t>
  </si>
  <si>
    <t xml:space="preserve">Singapore Dollar </t>
  </si>
  <si>
    <t xml:space="preserve">South African Rand </t>
  </si>
  <si>
    <t xml:space="preserve">South Korean Won </t>
  </si>
  <si>
    <t xml:space="preserve">Sri Lanka Rupee </t>
  </si>
  <si>
    <t xml:space="preserve">Swedish Krona </t>
  </si>
  <si>
    <t xml:space="preserve">Swiss Franc </t>
  </si>
  <si>
    <t xml:space="preserve">Taiwan Dollar </t>
  </si>
  <si>
    <t xml:space="preserve">Thai Baht </t>
  </si>
  <si>
    <t>Trinidad/Tobago Doll</t>
  </si>
  <si>
    <t xml:space="preserve">Turkish Lira </t>
  </si>
  <si>
    <t xml:space="preserve">Venezuelan Bolivar </t>
  </si>
  <si>
    <t>Country</t>
  </si>
  <si>
    <t>WORKHOURS</t>
  </si>
  <si>
    <t>HOURS</t>
  </si>
  <si>
    <t>MINHOURS</t>
  </si>
  <si>
    <t>MAXHOURS</t>
  </si>
  <si>
    <t>Africa</t>
  </si>
  <si>
    <t>Others</t>
  </si>
  <si>
    <t>South America</t>
  </si>
  <si>
    <t>North America</t>
  </si>
  <si>
    <t>summe</t>
  </si>
  <si>
    <t>Mittel</t>
  </si>
  <si>
    <t>Minimum</t>
  </si>
  <si>
    <t>Maximum</t>
  </si>
  <si>
    <t>Min-Max</t>
  </si>
  <si>
    <t>summe(554:1888)</t>
  </si>
  <si>
    <t>ID</t>
  </si>
  <si>
    <t>Salarygroup</t>
  </si>
  <si>
    <t>Salaryklass</t>
  </si>
  <si>
    <t>10001-20000</t>
  </si>
  <si>
    <t>20001-30000</t>
  </si>
  <si>
    <t>30001-40000</t>
  </si>
  <si>
    <t>40001-50000</t>
  </si>
  <si>
    <t>50001-60000</t>
  </si>
  <si>
    <t>60001-70000</t>
  </si>
  <si>
    <t>70001-80000</t>
  </si>
  <si>
    <t>80001-90000</t>
  </si>
  <si>
    <t>90001-100000</t>
  </si>
  <si>
    <t>100001-200000</t>
  </si>
  <si>
    <t>0-1000</t>
  </si>
  <si>
    <t>1001-10000</t>
  </si>
  <si>
    <t>200001-600000</t>
  </si>
  <si>
    <t>600001-1300000</t>
  </si>
  <si>
    <t>B</t>
  </si>
  <si>
    <t>Whklass</t>
  </si>
  <si>
    <t>Mittelwert</t>
  </si>
  <si>
    <t>Continent</t>
  </si>
  <si>
    <t>United Arab Emiratess</t>
  </si>
  <si>
    <t>Summe</t>
  </si>
  <si>
    <t>Max</t>
  </si>
  <si>
    <t>Min</t>
  </si>
  <si>
    <t>Median</t>
  </si>
  <si>
    <t>Quartile 1</t>
  </si>
  <si>
    <t>Quartile 3</t>
  </si>
  <si>
    <t>Bottom</t>
  </si>
  <si>
    <t>2Q Box</t>
  </si>
  <si>
    <t>3Q Box</t>
  </si>
  <si>
    <t>Whisker-</t>
  </si>
  <si>
    <t>Whisker+</t>
  </si>
  <si>
    <t>Offset</t>
  </si>
  <si>
    <t>Länder</t>
  </si>
  <si>
    <t>Jobtype</t>
  </si>
  <si>
    <t>ST. Anzahl</t>
  </si>
  <si>
    <t>Gem. ST</t>
  </si>
  <si>
    <t>Ø Hours</t>
  </si>
  <si>
    <t>Countperson</t>
  </si>
  <si>
    <t>Total</t>
  </si>
  <si>
    <t>TotalSalary (USD)</t>
  </si>
  <si>
    <t>Ø Salary (USD)</t>
  </si>
  <si>
    <t xml:space="preserve">TotalWorkHours </t>
  </si>
  <si>
    <t>Average of Salary and WorkHours and Experience for Jobtype</t>
  </si>
  <si>
    <t>Average</t>
  </si>
  <si>
    <t>Total of Salary for Continent and Jobtype (THD)</t>
  </si>
  <si>
    <t>TotalExperience (Years)</t>
  </si>
  <si>
    <t>Ø Experience (Years)</t>
  </si>
  <si>
    <t>Min Average Max of Total of Salary for Jobtype</t>
  </si>
  <si>
    <t>Min Box</t>
  </si>
  <si>
    <t>Max Box</t>
  </si>
  <si>
    <t>Data</t>
  </si>
  <si>
    <t>R</t>
  </si>
  <si>
    <t>G</t>
  </si>
  <si>
    <t>Fullcolor</t>
  </si>
  <si>
    <t>SGClass</t>
  </si>
  <si>
    <t>Oceania</t>
  </si>
  <si>
    <t>We love Charts</t>
  </si>
  <si>
    <t>DBClick</t>
  </si>
  <si>
    <t xml:space="preserve">Most Frequent Jobtitels </t>
  </si>
  <si>
    <t>Salary All Over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</si>
</sst>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\ mmmm\ yyyy\,\ h:mm\ AM/PM"/>
    <numFmt numFmtId="165" formatCode="#,##0.0"/>
    <numFmt numFmtId="166" formatCode="0.0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i/>
      <sz val="11"/>
      <color theme="6" tint="-0.499984740745262"/>
      <name val="Calibri"/>
      <family val="2"/>
      <scheme val="minor"/>
    </font>
    <font>
      <b/>
      <i/>
      <sz val="12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theme="2" tint="-0.89992980742820516"/>
      <name val="Calibri"/>
      <family val="2"/>
      <scheme val="minor"/>
    </font>
    <font>
      <b/>
      <i/>
      <sz val="14"/>
      <color theme="6" tint="-0.499984740745262"/>
      <name val="Calibri"/>
      <family val="2"/>
      <scheme val="minor"/>
    </font>
    <font>
      <b/>
      <i/>
      <sz val="16"/>
      <color theme="6" tint="-0.499984740745262"/>
      <name val="Calibri"/>
      <family val="2"/>
      <scheme val="minor"/>
    </font>
    <font>
      <b/>
      <i/>
      <sz val="24"/>
      <color theme="6" tint="-0.499984740745262"/>
      <name val="Algerian"/>
      <family val="5"/>
    </font>
    <font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DE00"/>
        <bgColor indexed="64"/>
      </patternFill>
    </fill>
    <fill>
      <patternFill patternType="solid">
        <fgColor rgb="FF00DA00"/>
        <bgColor indexed="64"/>
      </patternFill>
    </fill>
    <fill>
      <patternFill patternType="solid">
        <fgColor rgb="FF00D000"/>
        <bgColor indexed="64"/>
      </patternFill>
    </fill>
    <fill>
      <patternFill patternType="solid">
        <fgColor rgb="FF00A400"/>
        <bgColor indexed="64"/>
      </patternFill>
    </fill>
    <fill>
      <patternFill patternType="solid">
        <fgColor rgb="FF009600"/>
        <bgColor indexed="64"/>
      </patternFill>
    </fill>
    <fill>
      <patternFill patternType="solid">
        <fgColor rgb="FF007E00"/>
        <bgColor indexed="64"/>
      </patternFill>
    </fill>
    <fill>
      <patternFill patternType="solid">
        <fgColor rgb="FF006000"/>
        <bgColor indexed="64"/>
      </patternFill>
    </fill>
    <fill>
      <patternFill patternType="solid">
        <fgColor rgb="FFF517C5"/>
        <bgColor indexed="64"/>
      </patternFill>
    </fill>
    <fill>
      <patternFill patternType="solid">
        <fgColor rgb="FFD80AB0"/>
        <bgColor indexed="64"/>
      </patternFill>
    </fill>
    <fill>
      <patternFill patternType="solid">
        <fgColor rgb="FFBC0895"/>
        <bgColor indexed="64"/>
      </patternFill>
    </fill>
    <fill>
      <patternFill patternType="solid">
        <fgColor rgb="FFA50783"/>
        <bgColor indexed="64"/>
      </patternFill>
    </fill>
    <fill>
      <patternFill patternType="solid">
        <fgColor rgb="FF970779"/>
        <bgColor indexed="64"/>
      </patternFill>
    </fill>
    <fill>
      <patternFill patternType="solid">
        <fgColor rgb="FF790560"/>
        <bgColor indexed="64"/>
      </patternFill>
    </fill>
    <fill>
      <patternFill patternType="solid">
        <fgColor rgb="FF5C0449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1" fontId="13" fillId="3" borderId="0">
      <alignment horizontal="left"/>
    </xf>
  </cellStyleXfs>
  <cellXfs count="87">
    <xf numFmtId="0" fontId="0" fillId="0" borderId="0" xfId="0"/>
    <xf numFmtId="0" fontId="1" fillId="0" borderId="0" xfId="1"/>
    <xf numFmtId="0" fontId="4" fillId="0" borderId="0" xfId="0" applyFont="1"/>
    <xf numFmtId="0" fontId="5" fillId="2" borderId="0" xfId="0" applyFont="1" applyFill="1"/>
    <xf numFmtId="0" fontId="0" fillId="0" borderId="1" xfId="0" applyBorder="1"/>
    <xf numFmtId="0" fontId="5" fillId="2" borderId="1" xfId="0" applyFont="1" applyFill="1" applyBorder="1"/>
    <xf numFmtId="4" fontId="1" fillId="0" borderId="0" xfId="1" applyNumberFormat="1"/>
    <xf numFmtId="4" fontId="0" fillId="0" borderId="0" xfId="0" applyNumberFormat="1"/>
    <xf numFmtId="4" fontId="5" fillId="2" borderId="1" xfId="0" applyNumberFormat="1" applyFont="1" applyFill="1" applyBorder="1"/>
    <xf numFmtId="4" fontId="0" fillId="0" borderId="1" xfId="0" applyNumberFormat="1" applyBorder="1"/>
    <xf numFmtId="0" fontId="6" fillId="0" borderId="0" xfId="0" applyFont="1"/>
    <xf numFmtId="0" fontId="8" fillId="0" borderId="0" xfId="0" applyFont="1"/>
    <xf numFmtId="0" fontId="11" fillId="3" borderId="0" xfId="0" applyFont="1" applyFill="1"/>
    <xf numFmtId="0" fontId="10" fillId="3" borderId="0" xfId="0" applyFont="1" applyFill="1"/>
    <xf numFmtId="3" fontId="10" fillId="3" borderId="0" xfId="0" applyNumberFormat="1" applyFont="1" applyFill="1"/>
    <xf numFmtId="3" fontId="8" fillId="0" borderId="0" xfId="0" applyNumberFormat="1" applyFont="1"/>
    <xf numFmtId="3" fontId="9" fillId="3" borderId="0" xfId="0" applyNumberFormat="1" applyFont="1" applyFill="1"/>
    <xf numFmtId="0" fontId="8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0" fillId="0" borderId="0" xfId="0"/>
    <xf numFmtId="0" fontId="0" fillId="0" borderId="0" xfId="0" applyFill="1"/>
    <xf numFmtId="0" fontId="8" fillId="0" borderId="0" xfId="0" applyFont="1" applyFill="1"/>
    <xf numFmtId="165" fontId="0" fillId="0" borderId="0" xfId="0" applyNumberFormat="1"/>
    <xf numFmtId="0" fontId="9" fillId="3" borderId="0" xfId="0" applyFont="1" applyFill="1"/>
    <xf numFmtId="0" fontId="9" fillId="0" borderId="0" xfId="0" applyFont="1" applyFill="1"/>
    <xf numFmtId="3" fontId="0" fillId="0" borderId="0" xfId="0" applyNumberFormat="1" applyFill="1"/>
    <xf numFmtId="165" fontId="0" fillId="0" borderId="0" xfId="0" applyNumberFormat="1" applyFill="1"/>
    <xf numFmtId="0" fontId="16" fillId="0" borderId="0" xfId="0" applyFont="1"/>
    <xf numFmtId="0" fontId="17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8" fillId="0" borderId="0" xfId="0" quotePrefix="1" applyFont="1"/>
    <xf numFmtId="0" fontId="19" fillId="0" borderId="0" xfId="0" applyFont="1"/>
    <xf numFmtId="0" fontId="10" fillId="18" borderId="0" xfId="0" applyFont="1" applyFill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3" fontId="14" fillId="3" borderId="0" xfId="0" applyNumberFormat="1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0" xfId="0" applyFont="1" applyFill="1" applyAlignment="1">
      <alignment horizontal="center"/>
    </xf>
    <xf numFmtId="0" fontId="5" fillId="3" borderId="0" xfId="0" applyFont="1" applyFill="1"/>
    <xf numFmtId="3" fontId="5" fillId="3" borderId="0" xfId="0" applyNumberFormat="1" applyFont="1" applyFill="1"/>
    <xf numFmtId="3" fontId="19" fillId="0" borderId="0" xfId="0" applyNumberFormat="1" applyFont="1"/>
    <xf numFmtId="165" fontId="19" fillId="0" borderId="0" xfId="0" applyNumberFormat="1" applyFont="1"/>
    <xf numFmtId="0" fontId="0" fillId="0" borderId="0" xfId="0" applyBorder="1"/>
    <xf numFmtId="0" fontId="8" fillId="0" borderId="0" xfId="0" applyFont="1" applyFill="1" applyBorder="1"/>
    <xf numFmtId="3" fontId="0" fillId="0" borderId="0" xfId="0" applyNumberFormat="1" applyBorder="1"/>
    <xf numFmtId="165" fontId="0" fillId="0" borderId="0" xfId="0" applyNumberFormat="1" applyBorder="1"/>
    <xf numFmtId="0" fontId="9" fillId="0" borderId="0" xfId="0" applyFont="1" applyFill="1" applyBorder="1"/>
    <xf numFmtId="0" fontId="0" fillId="0" borderId="2" xfId="0" applyFont="1" applyFill="1" applyBorder="1"/>
    <xf numFmtId="164" fontId="6" fillId="0" borderId="3" xfId="0" applyNumberFormat="1" applyFont="1" applyFill="1" applyBorder="1" applyAlignment="1">
      <alignment horizontal="left"/>
    </xf>
    <xf numFmtId="0" fontId="6" fillId="0" borderId="3" xfId="0" applyFont="1" applyFill="1" applyBorder="1" applyAlignment="1">
      <alignment horizontal="left" indent="1"/>
    </xf>
    <xf numFmtId="3" fontId="6" fillId="0" borderId="3" xfId="0" applyNumberFormat="1" applyFont="1" applyFill="1" applyBorder="1"/>
    <xf numFmtId="0" fontId="6" fillId="0" borderId="3" xfId="0" applyFont="1" applyFill="1" applyBorder="1"/>
    <xf numFmtId="4" fontId="0" fillId="0" borderId="3" xfId="0" applyNumberFormat="1" applyFont="1" applyFill="1" applyBorder="1"/>
    <xf numFmtId="0" fontId="0" fillId="0" borderId="3" xfId="0" applyNumberFormat="1" applyFont="1" applyFill="1" applyBorder="1"/>
    <xf numFmtId="0" fontId="0" fillId="0" borderId="3" xfId="0" applyFont="1" applyFill="1" applyBorder="1"/>
    <xf numFmtId="0" fontId="12" fillId="0" borderId="2" xfId="0" applyFont="1" applyFill="1" applyBorder="1"/>
    <xf numFmtId="164" fontId="12" fillId="0" borderId="3" xfId="0" applyNumberFormat="1" applyFont="1" applyFill="1" applyBorder="1" applyAlignment="1">
      <alignment horizontal="left"/>
    </xf>
    <xf numFmtId="0" fontId="12" fillId="0" borderId="3" xfId="0" applyFont="1" applyFill="1" applyBorder="1" applyAlignment="1">
      <alignment horizontal="left" indent="1"/>
    </xf>
    <xf numFmtId="3" fontId="12" fillId="0" borderId="3" xfId="0" applyNumberFormat="1" applyFont="1" applyFill="1" applyBorder="1"/>
    <xf numFmtId="0" fontId="12" fillId="0" borderId="3" xfId="0" applyFont="1" applyFill="1" applyBorder="1"/>
    <xf numFmtId="4" fontId="12" fillId="0" borderId="3" xfId="0" applyNumberFormat="1" applyFont="1" applyFill="1" applyBorder="1"/>
    <xf numFmtId="0" fontId="12" fillId="0" borderId="3" xfId="0" applyNumberFormat="1" applyFont="1" applyFill="1" applyBorder="1"/>
    <xf numFmtId="0" fontId="7" fillId="0" borderId="3" xfId="0" applyFont="1" applyFill="1" applyBorder="1"/>
    <xf numFmtId="166" fontId="0" fillId="0" borderId="3" xfId="0" applyNumberFormat="1" applyFont="1" applyFill="1" applyBorder="1"/>
    <xf numFmtId="1" fontId="0" fillId="0" borderId="3" xfId="0" applyNumberFormat="1" applyFont="1" applyFill="1" applyBorder="1"/>
    <xf numFmtId="0" fontId="5" fillId="0" borderId="0" xfId="0" applyFont="1" applyFill="1" applyBorder="1"/>
    <xf numFmtId="0" fontId="5" fillId="0" borderId="0" xfId="0" applyNumberFormat="1" applyFont="1" applyFill="1" applyBorder="1"/>
    <xf numFmtId="0" fontId="5" fillId="0" borderId="4" xfId="0" applyFont="1" applyFill="1" applyBorder="1"/>
    <xf numFmtId="0" fontId="19" fillId="0" borderId="0" xfId="0" applyFont="1" applyFill="1" applyBorder="1"/>
    <xf numFmtId="0" fontId="20" fillId="0" borderId="0" xfId="0" applyFont="1" applyFill="1" applyBorder="1"/>
    <xf numFmtId="3" fontId="20" fillId="0" borderId="0" xfId="0" applyNumberFormat="1" applyFont="1" applyFill="1" applyBorder="1"/>
  </cellXfs>
  <cellStyles count="3">
    <cellStyle name="AnnaJahr" xfId="2"/>
    <cellStyle name="Hyperlink" xfId="1" builtinId="8"/>
    <cellStyle name="Standard" xfId="0" builtinId="0"/>
  </cellStyles>
  <dxfs count="24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Calibri"/>
        <scheme val="minor"/>
      </font>
      <numFmt numFmtId="164" formatCode="d\ mmmm\ yyyy\,\ h:mm\ AM/P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</dxfs>
  <tableStyles count="0" defaultTableStyle="TableStyleMedium2" defaultPivotStyle="PivotStyleLight16"/>
  <colors>
    <mruColors>
      <color rgb="FF5C0449"/>
      <color rgb="FF790560"/>
      <color rgb="FF970779"/>
      <color rgb="FFA50783"/>
      <color rgb="FFBC0895"/>
      <color rgb="FFD80AB0"/>
      <color rgb="FFF517C5"/>
      <color rgb="FF006000"/>
      <color rgb="FF007E00"/>
      <color rgb="FF009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272528433945757"/>
          <c:y val="0.13654555391372994"/>
          <c:w val="0.66267060367454067"/>
          <c:h val="0.725556747565937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Contest1!$R$4</c:f>
              <c:strCache>
                <c:ptCount val="1"/>
                <c:pt idx="0">
                  <c:v>Ø Salary (USD)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000000000000001E-2"/>
                  <c:y val="-3.427322227395097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.21666666666666667"/>
                  <c:y val="2.8763577487208116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.23333333333333334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2611111111111111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.27499999999999991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.3"/>
                  <c:y val="-3.65297434087543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.3000000000000001"/>
                  <c:y val="-3.65297434087543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.30277777777777776"/>
                  <c:y val="-3.65297434087543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.45277777777777778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ln w="3175">
                <a:solidFill>
                  <a:schemeClr val="accent3">
                    <a:lumMod val="20000"/>
                    <a:lumOff val="80000"/>
                  </a:schemeClr>
                </a:solidFill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Contest1!$O$5:$O$14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Accountant</c:v>
                </c:pt>
                <c:pt idx="5">
                  <c:v>Engineer</c:v>
                </c:pt>
                <c:pt idx="6">
                  <c:v>Manager</c:v>
                </c:pt>
                <c:pt idx="7">
                  <c:v>Analyst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Contest1!$R$5:$R$14</c:f>
              <c:numCache>
                <c:formatCode>#,##0</c:formatCode>
                <c:ptCount val="10"/>
                <c:pt idx="0">
                  <c:v>97265.875618660837</c:v>
                </c:pt>
                <c:pt idx="1">
                  <c:v>65103.929025765538</c:v>
                </c:pt>
                <c:pt idx="2">
                  <c:v>62950.733221147333</c:v>
                </c:pt>
                <c:pt idx="3">
                  <c:v>59812.969274133829</c:v>
                </c:pt>
                <c:pt idx="4">
                  <c:v>54196.440581630908</c:v>
                </c:pt>
                <c:pt idx="5">
                  <c:v>51715.151424567106</c:v>
                </c:pt>
                <c:pt idx="6">
                  <c:v>46488.240712802522</c:v>
                </c:pt>
                <c:pt idx="7">
                  <c:v>46295.769417049465</c:v>
                </c:pt>
                <c:pt idx="8">
                  <c:v>45952.334217962794</c:v>
                </c:pt>
                <c:pt idx="9">
                  <c:v>19574.158532349131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7"/>
        <c:axId val="194173952"/>
        <c:axId val="202843648"/>
      </c:barChart>
      <c:scatterChart>
        <c:scatterStyle val="lineMarker"/>
        <c:varyColors val="0"/>
        <c:ser>
          <c:idx val="2"/>
          <c:order val="1"/>
          <c:tx>
            <c:strRef>
              <c:f>Contest1!$T$4</c:f>
              <c:strCache>
                <c:ptCount val="1"/>
                <c:pt idx="0">
                  <c:v>Ø Hours</c:v>
                </c:pt>
              </c:strCache>
            </c:strRef>
          </c:tx>
          <c:spPr>
            <a:ln w="12700">
              <a:solidFill>
                <a:schemeClr val="accent2">
                  <a:lumMod val="75000"/>
                </a:schemeClr>
              </a:solidFill>
            </a:ln>
          </c:spPr>
          <c:marker>
            <c:symbol val="triangle"/>
            <c:size val="7"/>
            <c:spPr>
              <a:solidFill>
                <a:schemeClr val="accent2">
                  <a:lumMod val="75000"/>
                </a:schemeClr>
              </a:solidFill>
            </c:spPr>
          </c:marker>
          <c:xVal>
            <c:numRef>
              <c:f>Contest1!$T$5:$T$14</c:f>
              <c:numCache>
                <c:formatCode>#,##0</c:formatCode>
                <c:ptCount val="10"/>
                <c:pt idx="0">
                  <c:v>4.88</c:v>
                </c:pt>
                <c:pt idx="1">
                  <c:v>5.6268656716417906</c:v>
                </c:pt>
                <c:pt idx="2">
                  <c:v>5.1555555555555559</c:v>
                </c:pt>
                <c:pt idx="3">
                  <c:v>5.4509803921568629</c:v>
                </c:pt>
                <c:pt idx="4">
                  <c:v>5.7037037037037033</c:v>
                </c:pt>
                <c:pt idx="5">
                  <c:v>4.4054054054054053</c:v>
                </c:pt>
                <c:pt idx="6">
                  <c:v>5.0143369175627237</c:v>
                </c:pt>
                <c:pt idx="7">
                  <c:v>5.6783310901749662</c:v>
                </c:pt>
                <c:pt idx="8">
                  <c:v>4.7142857142857144</c:v>
                </c:pt>
                <c:pt idx="9">
                  <c:v>6.3614457831325302</c:v>
                </c:pt>
              </c:numCache>
            </c:numRef>
          </c:xVal>
          <c:yVal>
            <c:numRef>
              <c:f>Contest1!$W$5:$W$14</c:f>
              <c:numCache>
                <c:formatCode>General</c:formatCode>
                <c:ptCount val="10"/>
                <c:pt idx="0">
                  <c:v>9.5</c:v>
                </c:pt>
                <c:pt idx="1">
                  <c:v>8.5</c:v>
                </c:pt>
                <c:pt idx="2">
                  <c:v>7.5</c:v>
                </c:pt>
                <c:pt idx="3">
                  <c:v>6.5</c:v>
                </c:pt>
                <c:pt idx="4">
                  <c:v>5.5</c:v>
                </c:pt>
                <c:pt idx="5">
                  <c:v>4.5</c:v>
                </c:pt>
                <c:pt idx="6">
                  <c:v>3.5</c:v>
                </c:pt>
                <c:pt idx="7">
                  <c:v>2.5</c:v>
                </c:pt>
                <c:pt idx="8">
                  <c:v>1.5</c:v>
                </c:pt>
                <c:pt idx="9">
                  <c:v>0.5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Contest1!$V$4</c:f>
              <c:strCache>
                <c:ptCount val="1"/>
                <c:pt idx="0">
                  <c:v>Ø Experience (Years)</c:v>
                </c:pt>
              </c:strCache>
            </c:strRef>
          </c:tx>
          <c:spPr>
            <a:ln w="12700">
              <a:solidFill>
                <a:schemeClr val="accent2">
                  <a:lumMod val="75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2">
                  <a:lumMod val="75000"/>
                </a:schemeClr>
              </a:solidFill>
            </c:spPr>
          </c:marker>
          <c:xVal>
            <c:numRef>
              <c:f>Contest1!$V$5:$V$14</c:f>
              <c:numCache>
                <c:formatCode>#,##0</c:formatCode>
                <c:ptCount val="10"/>
                <c:pt idx="0">
                  <c:v>10.773333333333333</c:v>
                </c:pt>
                <c:pt idx="1">
                  <c:v>11.813432835820896</c:v>
                </c:pt>
                <c:pt idx="2">
                  <c:v>8.4944444444444436</c:v>
                </c:pt>
                <c:pt idx="3">
                  <c:v>9.0098039215686274</c:v>
                </c:pt>
                <c:pt idx="4">
                  <c:v>9.0444444444444443</c:v>
                </c:pt>
                <c:pt idx="5">
                  <c:v>7.6148648648648649</c:v>
                </c:pt>
                <c:pt idx="6">
                  <c:v>9.1426523297491045</c:v>
                </c:pt>
                <c:pt idx="7">
                  <c:v>7.4826379542395713</c:v>
                </c:pt>
                <c:pt idx="8">
                  <c:v>5.9285714285714288</c:v>
                </c:pt>
                <c:pt idx="9">
                  <c:v>5.9204819277108429</c:v>
                </c:pt>
              </c:numCache>
            </c:numRef>
          </c:xVal>
          <c:yVal>
            <c:numRef>
              <c:f>Contest1!$W$5:$W$14</c:f>
              <c:numCache>
                <c:formatCode>General</c:formatCode>
                <c:ptCount val="10"/>
                <c:pt idx="0">
                  <c:v>9.5</c:v>
                </c:pt>
                <c:pt idx="1">
                  <c:v>8.5</c:v>
                </c:pt>
                <c:pt idx="2">
                  <c:v>7.5</c:v>
                </c:pt>
                <c:pt idx="3">
                  <c:v>6.5</c:v>
                </c:pt>
                <c:pt idx="4">
                  <c:v>5.5</c:v>
                </c:pt>
                <c:pt idx="5">
                  <c:v>4.5</c:v>
                </c:pt>
                <c:pt idx="6">
                  <c:v>3.5</c:v>
                </c:pt>
                <c:pt idx="7">
                  <c:v>2.5</c:v>
                </c:pt>
                <c:pt idx="8">
                  <c:v>1.5</c:v>
                </c:pt>
                <c:pt idx="9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56320"/>
        <c:axId val="202854400"/>
      </c:scatterChart>
      <c:catAx>
        <c:axId val="194173952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r>
                  <a:rPr lang="de-DE" i="1">
                    <a:solidFill>
                      <a:schemeClr val="accent3">
                        <a:lumMod val="50000"/>
                      </a:schemeClr>
                    </a:solidFill>
                  </a:rPr>
                  <a:t>Jobtype</a:t>
                </a:r>
              </a:p>
            </c:rich>
          </c:tx>
          <c:layout>
            <c:manualLayout>
              <c:xMode val="edge"/>
              <c:yMode val="edge"/>
              <c:x val="3.888888888888889E-2"/>
              <c:y val="0.34910025706940873"/>
            </c:manualLayout>
          </c:layout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 i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02843648"/>
        <c:crosses val="autoZero"/>
        <c:auto val="1"/>
        <c:lblAlgn val="ctr"/>
        <c:lblOffset val="100"/>
        <c:noMultiLvlLbl val="0"/>
      </c:catAx>
      <c:valAx>
        <c:axId val="202843648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 i="1">
                    <a:solidFill>
                      <a:schemeClr val="accent3">
                        <a:lumMod val="50000"/>
                      </a:schemeClr>
                    </a:solidFill>
                  </a:rPr>
                  <a:t>Ø Hours, Ø Experience (Years) </a:t>
                </a:r>
              </a:p>
            </c:rich>
          </c:tx>
          <c:layout>
            <c:manualLayout>
              <c:xMode val="edge"/>
              <c:yMode val="edge"/>
              <c:x val="0.62728958880139984"/>
              <c:y val="1.8280131436012658E-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800" b="1" i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194173952"/>
        <c:crosses val="max"/>
        <c:crossBetween val="between"/>
        <c:dispUnits>
          <c:builtInUnit val="hundreds"/>
          <c:dispUnitsLbl>
            <c:layout/>
            <c:txPr>
              <a:bodyPr/>
              <a:lstStyle/>
              <a:p>
                <a:pPr>
                  <a:defRPr sz="800"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de-DE"/>
              </a:p>
            </c:txPr>
          </c:dispUnitsLbl>
        </c:dispUnits>
      </c:valAx>
      <c:valAx>
        <c:axId val="202854400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 sz="900" i="1">
                    <a:solidFill>
                      <a:schemeClr val="accent3">
                        <a:lumMod val="50000"/>
                      </a:schemeClr>
                    </a:solidFill>
                  </a:rPr>
                  <a:t>Ø Salary (USD) </a:t>
                </a:r>
              </a:p>
            </c:rich>
          </c:tx>
          <c:layout>
            <c:manualLayout>
              <c:xMode val="edge"/>
              <c:yMode val="edge"/>
              <c:x val="0.63384711286089235"/>
              <c:y val="0.92284571112415559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02856320"/>
        <c:crosses val="max"/>
        <c:crossBetween val="midCat"/>
      </c:valAx>
      <c:valAx>
        <c:axId val="202856320"/>
        <c:scaling>
          <c:orientation val="minMax"/>
        </c:scaling>
        <c:delete val="0"/>
        <c:axPos val="t"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800" b="0" i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02854400"/>
        <c:crosses val="max"/>
        <c:crossBetween val="midCat"/>
      </c:valAx>
    </c:plotArea>
    <c:legend>
      <c:legendPos val="t"/>
      <c:layout>
        <c:manualLayout>
          <c:xMode val="edge"/>
          <c:yMode val="edge"/>
          <c:x val="2.0193350831146102E-2"/>
          <c:y val="2.056555269922879E-2"/>
          <c:w val="0.59294641294838146"/>
          <c:h val="5.3701192235289352E-2"/>
        </c:manualLayout>
      </c:layout>
      <c:overlay val="0"/>
      <c:txPr>
        <a:bodyPr/>
        <a:lstStyle/>
        <a:p>
          <a:pPr>
            <a:defRPr sz="800">
              <a:solidFill>
                <a:schemeClr val="accent3">
                  <a:lumMod val="50000"/>
                </a:schemeClr>
              </a:solidFill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/>
            </a:pPr>
            <a:r>
              <a:rPr lang="de-DE" sz="800" i="1">
                <a:solidFill>
                  <a:schemeClr val="accent3">
                    <a:lumMod val="50000"/>
                  </a:schemeClr>
                </a:solidFill>
              </a:rPr>
              <a:t>Analyst Manager Accountant CXO Consultant Controller Engineer Specialist Reporting Misc.  </a:t>
            </a:r>
          </a:p>
        </c:rich>
      </c:tx>
      <c:layout>
        <c:manualLayout>
          <c:xMode val="edge"/>
          <c:yMode val="edge"/>
          <c:x val="0.24710144927536232"/>
          <c:y val="0.9181656364615661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2234841675394346"/>
          <c:y val="5.419295517996555E-2"/>
          <c:w val="0.74246132224535843"/>
          <c:h val="0.83328494361657557"/>
        </c:manualLayout>
      </c:layout>
      <c:bubbleChart>
        <c:varyColors val="0"/>
        <c:ser>
          <c:idx val="0"/>
          <c:order val="0"/>
          <c:tx>
            <c:strRef>
              <c:f>Contest2!$C$2</c:f>
              <c:strCache>
                <c:ptCount val="1"/>
                <c:pt idx="0">
                  <c:v>Africa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</c:numLit>
          </c:yVal>
          <c:bubbleSize>
            <c:numRef>
              <c:f>Contest2!$C$3:$C$12</c:f>
              <c:numCache>
                <c:formatCode>#,##0</c:formatCode>
                <c:ptCount val="10"/>
                <c:pt idx="0">
                  <c:v>406.57290308307995</c:v>
                </c:pt>
                <c:pt idx="1">
                  <c:v>514.3392640658933</c:v>
                </c:pt>
                <c:pt idx="2">
                  <c:v>277.51532288544962</c:v>
                </c:pt>
                <c:pt idx="3">
                  <c:v>139.63061358354932</c:v>
                </c:pt>
                <c:pt idx="4">
                  <c:v>82</c:v>
                </c:pt>
                <c:pt idx="5">
                  <c:v>23.255603296661022</c:v>
                </c:pt>
                <c:pt idx="6">
                  <c:v>33.376251387717765</c:v>
                </c:pt>
                <c:pt idx="7">
                  <c:v>38.665999999999997</c:v>
                </c:pt>
                <c:pt idx="8">
                  <c:v>59.953846153846158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1"/>
          <c:order val="1"/>
          <c:tx>
            <c:strRef>
              <c:f>Contest2!$E$2</c:f>
              <c:strCache>
                <c:ptCount val="1"/>
                <c:pt idx="0">
                  <c:v>Oceania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9"/>
              <c:pt idx="0">
                <c:v>3</c:v>
              </c:pt>
              <c:pt idx="1">
                <c:v>3</c:v>
              </c:pt>
              <c:pt idx="2">
                <c:v>3</c:v>
              </c:pt>
              <c:pt idx="3">
                <c:v>3</c:v>
              </c:pt>
              <c:pt idx="4">
                <c:v>3</c:v>
              </c:pt>
              <c:pt idx="5">
                <c:v>3</c:v>
              </c:pt>
              <c:pt idx="6">
                <c:v>3</c:v>
              </c:pt>
              <c:pt idx="7">
                <c:v>3</c:v>
              </c:pt>
              <c:pt idx="8">
                <c:v>3</c:v>
              </c:pt>
            </c:numLit>
          </c:yVal>
          <c:bubbleSize>
            <c:numRef>
              <c:f>Contest2!$E$3:$E$12</c:f>
              <c:numCache>
                <c:formatCode>#,##0</c:formatCode>
                <c:ptCount val="10"/>
                <c:pt idx="0">
                  <c:v>3611.9063407507592</c:v>
                </c:pt>
                <c:pt idx="1">
                  <c:v>2236.0850993862473</c:v>
                </c:pt>
                <c:pt idx="2">
                  <c:v>756.26769579707388</c:v>
                </c:pt>
                <c:pt idx="3">
                  <c:v>285.57470379273803</c:v>
                </c:pt>
                <c:pt idx="4">
                  <c:v>795.11594638946883</c:v>
                </c:pt>
                <c:pt idx="5">
                  <c:v>248.85795616224311</c:v>
                </c:pt>
                <c:pt idx="6">
                  <c:v>367.27040438549301</c:v>
                </c:pt>
                <c:pt idx="7">
                  <c:v>189.70319609089026</c:v>
                </c:pt>
                <c:pt idx="8">
                  <c:v>85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2"/>
          <c:order val="2"/>
          <c:tx>
            <c:strRef>
              <c:f>Contest2!$G$2</c:f>
              <c:strCache>
                <c:ptCount val="1"/>
                <c:pt idx="0">
                  <c:v>Europe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5</c:v>
              </c:pt>
              <c:pt idx="1">
                <c:v>5</c:v>
              </c:pt>
              <c:pt idx="2">
                <c:v>5</c:v>
              </c:pt>
              <c:pt idx="3">
                <c:v>5</c:v>
              </c:pt>
              <c:pt idx="4">
                <c:v>5</c:v>
              </c:pt>
              <c:pt idx="5">
                <c:v>5</c:v>
              </c:pt>
              <c:pt idx="6">
                <c:v>5</c:v>
              </c:pt>
              <c:pt idx="7">
                <c:v>5</c:v>
              </c:pt>
            </c:numLit>
          </c:yVal>
          <c:bubbleSize>
            <c:numRef>
              <c:f>Contest2!$G$3:$G$12</c:f>
              <c:numCache>
                <c:formatCode>#,##0</c:formatCode>
                <c:ptCount val="10"/>
                <c:pt idx="0">
                  <c:v>5698.3082987385214</c:v>
                </c:pt>
                <c:pt idx="1">
                  <c:v>5213.2647102274368</c:v>
                </c:pt>
                <c:pt idx="2">
                  <c:v>1318.8004553452088</c:v>
                </c:pt>
                <c:pt idx="3">
                  <c:v>1124.0273681459068</c:v>
                </c:pt>
                <c:pt idx="4">
                  <c:v>1852.7101443625259</c:v>
                </c:pt>
                <c:pt idx="5">
                  <c:v>1933.1156480180268</c:v>
                </c:pt>
                <c:pt idx="6">
                  <c:v>768.59325996617667</c:v>
                </c:pt>
                <c:pt idx="7">
                  <c:v>669.26369236472453</c:v>
                </c:pt>
                <c:pt idx="8">
                  <c:v>432.83618857096417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3"/>
          <c:order val="3"/>
          <c:tx>
            <c:strRef>
              <c:f>Contest2!$I$2</c:f>
              <c:strCache>
                <c:ptCount val="1"/>
                <c:pt idx="0">
                  <c:v>South America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7</c:v>
              </c:pt>
              <c:pt idx="1">
                <c:v>7</c:v>
              </c:pt>
              <c:pt idx="2">
                <c:v>7</c:v>
              </c:pt>
              <c:pt idx="3">
                <c:v>7</c:v>
              </c:pt>
              <c:pt idx="4">
                <c:v>7</c:v>
              </c:pt>
              <c:pt idx="5">
                <c:v>7</c:v>
              </c:pt>
              <c:pt idx="6">
                <c:v>7</c:v>
              </c:pt>
              <c:pt idx="7">
                <c:v>7</c:v>
              </c:pt>
            </c:numLit>
          </c:yVal>
          <c:bubbleSize>
            <c:numRef>
              <c:f>Contest2!$I$3:$I$12</c:f>
              <c:numCache>
                <c:formatCode>#,##0</c:formatCode>
                <c:ptCount val="10"/>
                <c:pt idx="0">
                  <c:v>476.09954847415401</c:v>
                </c:pt>
                <c:pt idx="1">
                  <c:v>176.69118301254485</c:v>
                </c:pt>
                <c:pt idx="2">
                  <c:v>78</c:v>
                </c:pt>
                <c:pt idx="3">
                  <c:v>0</c:v>
                </c:pt>
                <c:pt idx="4">
                  <c:v>237.1</c:v>
                </c:pt>
                <c:pt idx="5">
                  <c:v>22.8</c:v>
                </c:pt>
                <c:pt idx="6">
                  <c:v>98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4"/>
          <c:order val="4"/>
          <c:tx>
            <c:strRef>
              <c:f>Contest2!$D$2</c:f>
              <c:strCache>
                <c:ptCount val="1"/>
                <c:pt idx="0">
                  <c:v>Asia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</c:numLit>
          </c:yVal>
          <c:bubbleSize>
            <c:numRef>
              <c:f>Contest2!$D$3:$D$12</c:f>
              <c:numCache>
                <c:formatCode>#,##0</c:formatCode>
                <c:ptCount val="10"/>
                <c:pt idx="0">
                  <c:v>3400.3827291860962</c:v>
                </c:pt>
                <c:pt idx="1">
                  <c:v>5108.1025288467117</c:v>
                </c:pt>
                <c:pt idx="2">
                  <c:v>790.50165661846654</c:v>
                </c:pt>
                <c:pt idx="3">
                  <c:v>508.37183357433383</c:v>
                </c:pt>
                <c:pt idx="4">
                  <c:v>624.76455005792354</c:v>
                </c:pt>
                <c:pt idx="5">
                  <c:v>462.13724005784013</c:v>
                </c:pt>
                <c:pt idx="6">
                  <c:v>610.75698306645654</c:v>
                </c:pt>
                <c:pt idx="7">
                  <c:v>305.11643344469218</c:v>
                </c:pt>
                <c:pt idx="8">
                  <c:v>735.86512346016764</c:v>
                </c:pt>
                <c:pt idx="9">
                  <c:v>70.205339525739561</c:v>
                </c:pt>
              </c:numCache>
            </c:numRef>
          </c:bubbleSize>
          <c:bubble3D val="1"/>
        </c:ser>
        <c:ser>
          <c:idx val="5"/>
          <c:order val="5"/>
          <c:tx>
            <c:strRef>
              <c:f>Contest2!$F$2</c:f>
              <c:strCache>
                <c:ptCount val="1"/>
                <c:pt idx="0">
                  <c:v>Central America</c:v>
                </c:pt>
              </c:strCache>
            </c:strRef>
          </c:tx>
          <c:spPr>
            <a:ln w="254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</c:numLit>
          </c:yVal>
          <c:bubbleSize>
            <c:numRef>
              <c:f>Contest2!$F$3:$F$12</c:f>
              <c:numCache>
                <c:formatCode>#,##0</c:formatCode>
                <c:ptCount val="10"/>
                <c:pt idx="0">
                  <c:v>69.513992117396484</c:v>
                </c:pt>
                <c:pt idx="1">
                  <c:v>63.519971949580388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6.6289999999999996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6"/>
          <c:order val="6"/>
          <c:tx>
            <c:strRef>
              <c:f>Contest2!$H$2</c:f>
              <c:strCache>
                <c:ptCount val="1"/>
                <c:pt idx="0">
                  <c:v>North America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6</c:v>
              </c:pt>
              <c:pt idx="1">
                <c:v>6</c:v>
              </c:pt>
              <c:pt idx="2">
                <c:v>6</c:v>
              </c:pt>
              <c:pt idx="3">
                <c:v>6</c:v>
              </c:pt>
              <c:pt idx="4">
                <c:v>6</c:v>
              </c:pt>
              <c:pt idx="5">
                <c:v>6</c:v>
              </c:pt>
              <c:pt idx="6">
                <c:v>6</c:v>
              </c:pt>
              <c:pt idx="7">
                <c:v>6</c:v>
              </c:pt>
            </c:numLit>
          </c:yVal>
          <c:bubbleSize>
            <c:numRef>
              <c:f>Contest2!$H$3:$H$12</c:f>
              <c:numCache>
                <c:formatCode>#,##0</c:formatCode>
                <c:ptCount val="10"/>
                <c:pt idx="0">
                  <c:v>20655.572864517748</c:v>
                </c:pt>
                <c:pt idx="1">
                  <c:v>12437.699610746175</c:v>
                </c:pt>
                <c:pt idx="2">
                  <c:v>4095.4343478739725</c:v>
                </c:pt>
                <c:pt idx="3">
                  <c:v>5142.3361523030326</c:v>
                </c:pt>
                <c:pt idx="4">
                  <c:v>2073.8753490933404</c:v>
                </c:pt>
                <c:pt idx="5">
                  <c:v>1671.7967971915195</c:v>
                </c:pt>
                <c:pt idx="6">
                  <c:v>1942.2953066121229</c:v>
                </c:pt>
                <c:pt idx="7">
                  <c:v>1847.7121110805176</c:v>
                </c:pt>
                <c:pt idx="8">
                  <c:v>291</c:v>
                </c:pt>
                <c:pt idx="9">
                  <c:v>251.46100000000001</c:v>
                </c:pt>
              </c:numCache>
            </c:numRef>
          </c:bubbleSize>
          <c:bubble3D val="1"/>
        </c:ser>
        <c:ser>
          <c:idx val="7"/>
          <c:order val="7"/>
          <c:spPr>
            <a:ln w="25400">
              <a:noFill/>
            </a:ln>
          </c:spPr>
          <c:invertIfNegative val="0"/>
          <c:yVal>
            <c:numRef>
              <c:f>Contest2!$K$16</c:f>
              <c:numCache>
                <c:formatCode>General</c:formatCode>
                <c:ptCount val="1"/>
              </c:numCache>
            </c:numRef>
          </c:yVal>
          <c:bubble3D val="1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80"/>
        <c:showNegBubbles val="0"/>
        <c:axId val="194326912"/>
        <c:axId val="194328448"/>
      </c:bubbleChart>
      <c:valAx>
        <c:axId val="194326912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majorTickMark val="none"/>
        <c:minorTickMark val="none"/>
        <c:tickLblPos val="none"/>
        <c:crossAx val="194328448"/>
        <c:crosses val="autoZero"/>
        <c:crossBetween val="midCat"/>
        <c:majorUnit val="1"/>
        <c:minorUnit val="0.2"/>
      </c:valAx>
      <c:valAx>
        <c:axId val="194328448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one"/>
        <c:crossAx val="194326912"/>
        <c:crossesAt val="0"/>
        <c:crossBetween val="midCat"/>
        <c:majorUnit val="1"/>
        <c:minorUnit val="0.2"/>
      </c:valAx>
      <c:spPr>
        <a:solidFill>
          <a:schemeClr val="accent6">
            <a:lumMod val="60000"/>
            <a:lumOff val="40000"/>
          </a:schemeClr>
        </a:solidFill>
        <a:ln>
          <a:solidFill>
            <a:schemeClr val="accent3">
              <a:lumMod val="75000"/>
            </a:schemeClr>
          </a:solidFill>
        </a:ln>
        <a:scene3d>
          <a:camera prst="orthographicFront"/>
          <a:lightRig rig="threePt" dir="t"/>
        </a:scene3d>
        <a:sp3d prstMaterial="metal"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8740157499999996" l="0.7" r="0.7" t="0.78740157499999996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i="1">
                <a:solidFill>
                  <a:schemeClr val="accent3">
                    <a:lumMod val="50000"/>
                  </a:schemeClr>
                </a:solidFill>
              </a:rPr>
              <a:t>Nowhere of Country</a:t>
            </a:r>
          </a:p>
        </c:rich>
      </c:tx>
      <c:layout>
        <c:manualLayout>
          <c:xMode val="edge"/>
          <c:yMode val="edge"/>
          <c:x val="0.22779606037617392"/>
          <c:y val="2.6402640264026403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Contest2!$J$2</c:f>
              <c:strCache>
                <c:ptCount val="1"/>
                <c:pt idx="0">
                  <c:v>Others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1.4131452318460193E-2"/>
                  <c:y val="-4.006258529107745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25829806157951185"/>
                  <c:y val="-7.503200713772165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delete val="1"/>
            </c:dLbl>
            <c:dLbl>
              <c:idx val="3"/>
              <c:layout>
                <c:manualLayout>
                  <c:x val="-4.758530183727034E-3"/>
                  <c:y val="-3.9677805735973647E-3"/>
                </c:manualLayout>
              </c:layout>
              <c:tx>
                <c:rich>
                  <a:bodyPr/>
                  <a:lstStyle/>
                  <a:p>
                    <a:pPr>
                      <a:defRPr sz="900">
                        <a:solidFill>
                          <a:schemeClr val="accent3">
                            <a:lumMod val="50000"/>
                          </a:schemeClr>
                        </a:solidFill>
                      </a:defRPr>
                    </a:pPr>
                    <a:r>
                      <a:rPr lang="en-US" sz="900">
                        <a:solidFill>
                          <a:schemeClr val="accent3">
                            <a:lumMod val="50000"/>
                          </a:schemeClr>
                        </a:solidFill>
                      </a:rPr>
                      <a:t>CXO or Top Mgmt.; 95</a:t>
                    </a:r>
                  </a:p>
                </c:rich>
              </c:tx>
              <c:spPr>
                <a:ln>
                  <a:solidFill>
                    <a:schemeClr val="accent3">
                      <a:lumMod val="20000"/>
                      <a:lumOff val="80000"/>
                    </a:schemeClr>
                  </a:solidFill>
                </a:ln>
              </c:sp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spPr>
              <a:ln>
                <a:solidFill>
                  <a:schemeClr val="accent3">
                    <a:lumMod val="20000"/>
                    <a:lumOff val="80000"/>
                  </a:schemeClr>
                </a:solidFill>
              </a:ln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Contest2!$B$3:$B$12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Accountant</c:v>
                </c:pt>
                <c:pt idx="3">
                  <c:v>CXO or Top Mgmt.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  <c:pt idx="9">
                  <c:v>Misc.</c:v>
                </c:pt>
              </c:strCache>
            </c:strRef>
          </c:cat>
          <c:val>
            <c:numRef>
              <c:f>Contest2!$J$3:$J$12</c:f>
              <c:numCache>
                <c:formatCode>#,##0</c:formatCode>
                <c:ptCount val="10"/>
                <c:pt idx="0">
                  <c:v>79.400000000000006</c:v>
                </c:pt>
                <c:pt idx="1">
                  <c:v>190.7359495092447</c:v>
                </c:pt>
                <c:pt idx="2">
                  <c:v>0</c:v>
                </c:pt>
                <c:pt idx="3">
                  <c:v>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17607174103236"/>
          <c:y val="0.11597987751531058"/>
          <c:w val="0.80738735783027127"/>
          <c:h val="0.640246792067658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Contest4!$W$4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Contest4!$Z$5:$Z$14</c:f>
                <c:numCache>
                  <c:formatCode>General</c:formatCode>
                  <c:ptCount val="10"/>
                  <c:pt idx="0">
                    <c:v>54577.172350838955</c:v>
                  </c:pt>
                  <c:pt idx="1">
                    <c:v>9454.5578120672726</c:v>
                  </c:pt>
                  <c:pt idx="2">
                    <c:v>33000</c:v>
                  </c:pt>
                  <c:pt idx="3">
                    <c:v>11764.215134878214</c:v>
                  </c:pt>
                  <c:pt idx="4">
                    <c:v>16068</c:v>
                  </c:pt>
                  <c:pt idx="5">
                    <c:v>26371</c:v>
                  </c:pt>
                  <c:pt idx="6">
                    <c:v>30900</c:v>
                  </c:pt>
                  <c:pt idx="7">
                    <c:v>14193.5</c:v>
                  </c:pt>
                  <c:pt idx="8">
                    <c:v>45313.915118565114</c:v>
                  </c:pt>
                  <c:pt idx="9">
                    <c:v>14339.464030976156</c:v>
                  </c:pt>
                </c:numCache>
              </c:numRef>
            </c:minus>
          </c:errBars>
          <c:cat>
            <c:strRef>
              <c:f>Contest4!$O$5:$O$14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Accountant</c:v>
                </c:pt>
                <c:pt idx="5">
                  <c:v>Engineer</c:v>
                </c:pt>
                <c:pt idx="6">
                  <c:v>Manager</c:v>
                </c:pt>
                <c:pt idx="7">
                  <c:v>Analyst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Contest4!$W$5:$W$14</c:f>
              <c:numCache>
                <c:formatCode>#,##0</c:formatCode>
                <c:ptCount val="10"/>
                <c:pt idx="0">
                  <c:v>75148.172350838955</c:v>
                </c:pt>
                <c:pt idx="1">
                  <c:v>16654.557812067273</c:v>
                </c:pt>
                <c:pt idx="2">
                  <c:v>36000</c:v>
                </c:pt>
                <c:pt idx="3">
                  <c:v>17014.215134878214</c:v>
                </c:pt>
                <c:pt idx="4">
                  <c:v>19068</c:v>
                </c:pt>
                <c:pt idx="5">
                  <c:v>33000</c:v>
                </c:pt>
                <c:pt idx="6">
                  <c:v>35300</c:v>
                </c:pt>
                <c:pt idx="7">
                  <c:v>18993.5</c:v>
                </c:pt>
                <c:pt idx="8">
                  <c:v>115519.25464430467</c:v>
                </c:pt>
                <c:pt idx="9">
                  <c:v>16250</c:v>
                </c:pt>
              </c:numCache>
            </c:numRef>
          </c:val>
        </c:ser>
        <c:ser>
          <c:idx val="1"/>
          <c:order val="1"/>
          <c:tx>
            <c:strRef>
              <c:f>Contest4!$X$4</c:f>
              <c:strCache>
                <c:ptCount val="1"/>
                <c:pt idx="0">
                  <c:v>Min Box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accent3">
                  <a:lumMod val="50000"/>
                </a:schemeClr>
              </a:solidFill>
              <a:prstDash val="solid"/>
            </a:ln>
          </c:spPr>
          <c:invertIfNegative val="0"/>
          <c:cat>
            <c:strRef>
              <c:f>Contest4!$O$5:$O$14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Accountant</c:v>
                </c:pt>
                <c:pt idx="5">
                  <c:v>Engineer</c:v>
                </c:pt>
                <c:pt idx="6">
                  <c:v>Manager</c:v>
                </c:pt>
                <c:pt idx="7">
                  <c:v>Analyst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Contest4!$X$5:$X$14</c:f>
              <c:numCache>
                <c:formatCode>#,##0</c:formatCode>
                <c:ptCount val="10"/>
                <c:pt idx="0">
                  <c:v>25251.827649161045</c:v>
                </c:pt>
                <c:pt idx="1">
                  <c:v>25345.442187932727</c:v>
                </c:pt>
                <c:pt idx="2">
                  <c:v>41000</c:v>
                </c:pt>
                <c:pt idx="3">
                  <c:v>60257.830741786333</c:v>
                </c:pt>
                <c:pt idx="4">
                  <c:v>43496.631571458704</c:v>
                </c:pt>
                <c:pt idx="5">
                  <c:v>33177.639280851639</c:v>
                </c:pt>
                <c:pt idx="6">
                  <c:v>47545.591506272423</c:v>
                </c:pt>
                <c:pt idx="7">
                  <c:v>31006.5</c:v>
                </c:pt>
                <c:pt idx="8">
                  <c:v>45313.915118565099</c:v>
                </c:pt>
                <c:pt idx="9">
                  <c:v>27250</c:v>
                </c:pt>
              </c:numCache>
            </c:numRef>
          </c:val>
        </c:ser>
        <c:ser>
          <c:idx val="2"/>
          <c:order val="2"/>
          <c:tx>
            <c:strRef>
              <c:f>Contest4!$Y$4</c:f>
              <c:strCache>
                <c:ptCount val="1"/>
                <c:pt idx="0">
                  <c:v>Max Box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Contest4!$AA$5:$AA$14</c:f>
                <c:numCache>
                  <c:formatCode>General</c:formatCode>
                  <c:ptCount val="10"/>
                  <c:pt idx="0">
                    <c:v>47188.563240518153</c:v>
                  </c:pt>
                  <c:pt idx="1">
                    <c:v>13485.038157082348</c:v>
                  </c:pt>
                  <c:pt idx="2">
                    <c:v>15113.220217390752</c:v>
                  </c:pt>
                  <c:pt idx="3">
                    <c:v>15961.254249164809</c:v>
                  </c:pt>
                  <c:pt idx="4">
                    <c:v>26086.913286955281</c:v>
                  </c:pt>
                  <c:pt idx="5">
                    <c:v>17417.74442917142</c:v>
                  </c:pt>
                  <c:pt idx="6">
                    <c:v>110680.72704534733</c:v>
                  </c:pt>
                  <c:pt idx="7">
                    <c:v>184490.6103403974</c:v>
                  </c:pt>
                  <c:pt idx="8">
                    <c:v>453.13915118565086</c:v>
                  </c:pt>
                  <c:pt idx="9">
                    <c:v>5015.178580821108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Contest4!$O$5:$O$14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Accountant</c:v>
                </c:pt>
                <c:pt idx="5">
                  <c:v>Engineer</c:v>
                </c:pt>
                <c:pt idx="6">
                  <c:v>Manager</c:v>
                </c:pt>
                <c:pt idx="7">
                  <c:v>Analyst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Contest4!$Y$5:$Y$14</c:f>
              <c:numCache>
                <c:formatCode>#,##0</c:formatCode>
                <c:ptCount val="10"/>
                <c:pt idx="0">
                  <c:v>79743.675948184507</c:v>
                </c:pt>
                <c:pt idx="1">
                  <c:v>102321.18429176504</c:v>
                </c:pt>
                <c:pt idx="2">
                  <c:v>182677.97826092481</c:v>
                </c:pt>
                <c:pt idx="3">
                  <c:v>71602.529206854582</c:v>
                </c:pt>
                <c:pt idx="4">
                  <c:v>47706.039733012854</c:v>
                </c:pt>
                <c:pt idx="5">
                  <c:v>65507.917802006355</c:v>
                </c:pt>
                <c:pt idx="6">
                  <c:v>98429.703958994432</c:v>
                </c:pt>
                <c:pt idx="7">
                  <c:v>88308.965960259695</c:v>
                </c:pt>
                <c:pt idx="8">
                  <c:v>45313.915118565143</c:v>
                </c:pt>
                <c:pt idx="9">
                  <c:v>73867.22557948195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4431616"/>
        <c:axId val="204932224"/>
      </c:barChart>
      <c:scatterChart>
        <c:scatterStyle val="lineMarker"/>
        <c:varyColors val="0"/>
        <c:ser>
          <c:idx val="3"/>
          <c:order val="3"/>
          <c:tx>
            <c:strRef>
              <c:f>Contest4!$U$4</c:f>
              <c:strCache>
                <c:ptCount val="1"/>
                <c:pt idx="0">
                  <c:v>Median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</c:spPr>
          </c:marker>
          <c:xVal>
            <c:numRef>
              <c:f>Contest4!$AB$5:$AB$14</c:f>
              <c:numCache>
                <c:formatCode>#,##0.0</c:formatCode>
                <c:ptCount val="10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</c:numCache>
            </c:numRef>
          </c:xVal>
          <c:yVal>
            <c:numRef>
              <c:f>Contest4!$U$5:$U$14</c:f>
              <c:numCache>
                <c:formatCode>#,##0</c:formatCode>
                <c:ptCount val="10"/>
                <c:pt idx="0">
                  <c:v>100400</c:v>
                </c:pt>
                <c:pt idx="1">
                  <c:v>42000</c:v>
                </c:pt>
                <c:pt idx="2">
                  <c:v>77000</c:v>
                </c:pt>
                <c:pt idx="3">
                  <c:v>77272.045876664546</c:v>
                </c:pt>
                <c:pt idx="4">
                  <c:v>62564.631571458704</c:v>
                </c:pt>
                <c:pt idx="5">
                  <c:v>66177.639280851639</c:v>
                </c:pt>
                <c:pt idx="6">
                  <c:v>82845.591506272423</c:v>
                </c:pt>
                <c:pt idx="7">
                  <c:v>50000</c:v>
                </c:pt>
                <c:pt idx="8">
                  <c:v>160833.16976286977</c:v>
                </c:pt>
                <c:pt idx="9">
                  <c:v>43500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44512"/>
        <c:axId val="204934528"/>
      </c:scatterChart>
      <c:catAx>
        <c:axId val="194431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r>
                  <a:rPr lang="de-DE" i="1">
                    <a:solidFill>
                      <a:schemeClr val="accent3">
                        <a:lumMod val="50000"/>
                      </a:schemeClr>
                    </a:solidFill>
                  </a:rPr>
                  <a:t>Jobtype</a:t>
                </a:r>
              </a:p>
            </c:rich>
          </c:tx>
          <c:layout>
            <c:manualLayout>
              <c:xMode val="edge"/>
              <c:yMode val="edge"/>
              <c:x val="0.79202439187018481"/>
              <c:y val="0.90538210246654949"/>
            </c:manualLayout>
          </c:layout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04932224"/>
        <c:crosses val="autoZero"/>
        <c:auto val="1"/>
        <c:lblAlgn val="ctr"/>
        <c:lblOffset val="100"/>
        <c:noMultiLvlLbl val="0"/>
      </c:catAx>
      <c:valAx>
        <c:axId val="204932224"/>
        <c:scaling>
          <c:orientation val="minMax"/>
          <c:max val="350000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r>
                  <a:rPr lang="de-DE" i="1">
                    <a:solidFill>
                      <a:schemeClr val="accent3">
                        <a:lumMod val="50000"/>
                      </a:schemeClr>
                    </a:solidFill>
                  </a:rPr>
                  <a:t>Total of Salary</a:t>
                </a:r>
              </a:p>
            </c:rich>
          </c:tx>
          <c:layout>
            <c:manualLayout>
              <c:xMode val="edge"/>
              <c:yMode val="edge"/>
              <c:x val="2.8864602086402017E-2"/>
              <c:y val="0.3050636101679950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194431616"/>
        <c:crosses val="autoZero"/>
        <c:crossBetween val="between"/>
        <c:majorUnit val="50000"/>
        <c:minorUnit val="20000"/>
        <c:dispUnits>
          <c:builtInUnit val="tenThousands"/>
          <c:dispUnitsLbl>
            <c:layout/>
            <c:txPr>
              <a:bodyPr/>
              <a:lstStyle/>
              <a:p>
                <a:pPr>
                  <a:defRPr sz="900"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de-DE"/>
              </a:p>
            </c:txPr>
          </c:dispUnitsLbl>
        </c:dispUnits>
      </c:valAx>
      <c:valAx>
        <c:axId val="204934528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204944512"/>
        <c:crossesAt val="10"/>
        <c:crossBetween val="midCat"/>
      </c:valAx>
      <c:valAx>
        <c:axId val="204944512"/>
        <c:scaling>
          <c:orientation val="minMax"/>
        </c:scaling>
        <c:delete val="0"/>
        <c:axPos val="t"/>
        <c:numFmt formatCode="#,##0.0" sourceLinked="1"/>
        <c:majorTickMark val="none"/>
        <c:minorTickMark val="none"/>
        <c:tickLblPos val="none"/>
        <c:txPr>
          <a:bodyPr/>
          <a:lstStyle/>
          <a:p>
            <a:pPr>
              <a:defRPr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04934528"/>
        <c:crosses val="max"/>
        <c:crossBetween val="midCat"/>
      </c:valAx>
      <c:spPr>
        <a:ln w="12700">
          <a:solidFill>
            <a:schemeClr val="bg1">
              <a:lumMod val="85000"/>
            </a:schemeClr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32470931758530186"/>
          <c:y val="0.92430563394475596"/>
          <c:w val="0.37529068241469815"/>
          <c:h val="5.1833965227033103E-2"/>
        </c:manualLayout>
      </c:layout>
      <c:overlay val="0"/>
      <c:txPr>
        <a:bodyPr/>
        <a:lstStyle/>
        <a:p>
          <a:pPr>
            <a:defRPr sz="800">
              <a:solidFill>
                <a:schemeClr val="accent3">
                  <a:lumMod val="50000"/>
                </a:schemeClr>
              </a:solidFill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272528433945757"/>
          <c:y val="0.13654555391372994"/>
          <c:w val="0.66267060367454067"/>
          <c:h val="0.7255567475659372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Contest1!$R$4</c:f>
              <c:strCache>
                <c:ptCount val="1"/>
                <c:pt idx="0">
                  <c:v>Ø Salary (USD)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</c:spPr>
          <c:invertIfNegative val="0"/>
          <c:dLbls>
            <c:dLbl>
              <c:idx val="0"/>
              <c:layout>
                <c:manualLayout>
                  <c:x val="2.5000000000000001E-2"/>
                  <c:y val="-3.427322227395097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0.21666666666666667"/>
                  <c:y val="2.8763577487208116E-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0.23333333333333334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0.26111111111111113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0.27499999999999991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0.3"/>
                  <c:y val="-3.65297434087543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0.3000000000000001"/>
                  <c:y val="-3.65297434087543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0.30277777777777776"/>
                  <c:y val="-3.652974340875431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0.45277777777777778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ln w="3175">
                <a:solidFill>
                  <a:schemeClr val="accent3">
                    <a:lumMod val="20000"/>
                    <a:lumOff val="80000"/>
                  </a:schemeClr>
                </a:solidFill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Contest1!$O$5:$O$14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Accountant</c:v>
                </c:pt>
                <c:pt idx="5">
                  <c:v>Engineer</c:v>
                </c:pt>
                <c:pt idx="6">
                  <c:v>Manager</c:v>
                </c:pt>
                <c:pt idx="7">
                  <c:v>Analyst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Contest1!$R$5:$R$14</c:f>
              <c:numCache>
                <c:formatCode>#,##0</c:formatCode>
                <c:ptCount val="10"/>
                <c:pt idx="0">
                  <c:v>97265.875618660837</c:v>
                </c:pt>
                <c:pt idx="1">
                  <c:v>65103.929025765538</c:v>
                </c:pt>
                <c:pt idx="2">
                  <c:v>62950.733221147333</c:v>
                </c:pt>
                <c:pt idx="3">
                  <c:v>59812.969274133829</c:v>
                </c:pt>
                <c:pt idx="4">
                  <c:v>54196.440581630908</c:v>
                </c:pt>
                <c:pt idx="5">
                  <c:v>51715.151424567106</c:v>
                </c:pt>
                <c:pt idx="6">
                  <c:v>46488.240712802522</c:v>
                </c:pt>
                <c:pt idx="7">
                  <c:v>46295.769417049465</c:v>
                </c:pt>
                <c:pt idx="8">
                  <c:v>45952.334217962794</c:v>
                </c:pt>
                <c:pt idx="9">
                  <c:v>19574.158532349131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7"/>
        <c:axId val="203118080"/>
        <c:axId val="203149312"/>
      </c:barChart>
      <c:scatterChart>
        <c:scatterStyle val="lineMarker"/>
        <c:varyColors val="0"/>
        <c:ser>
          <c:idx val="2"/>
          <c:order val="1"/>
          <c:tx>
            <c:strRef>
              <c:f>Contest1!$T$4</c:f>
              <c:strCache>
                <c:ptCount val="1"/>
                <c:pt idx="0">
                  <c:v>Ø Hours</c:v>
                </c:pt>
              </c:strCache>
            </c:strRef>
          </c:tx>
          <c:spPr>
            <a:ln w="12700">
              <a:solidFill>
                <a:schemeClr val="accent2">
                  <a:lumMod val="75000"/>
                </a:schemeClr>
              </a:solidFill>
            </a:ln>
          </c:spPr>
          <c:marker>
            <c:symbol val="triangle"/>
            <c:size val="7"/>
            <c:spPr>
              <a:solidFill>
                <a:schemeClr val="accent2">
                  <a:lumMod val="75000"/>
                </a:schemeClr>
              </a:solidFill>
            </c:spPr>
          </c:marker>
          <c:xVal>
            <c:numRef>
              <c:f>Contest1!$T$5:$T$14</c:f>
              <c:numCache>
                <c:formatCode>#,##0</c:formatCode>
                <c:ptCount val="10"/>
                <c:pt idx="0">
                  <c:v>4.88</c:v>
                </c:pt>
                <c:pt idx="1">
                  <c:v>5.6268656716417906</c:v>
                </c:pt>
                <c:pt idx="2">
                  <c:v>5.1555555555555559</c:v>
                </c:pt>
                <c:pt idx="3">
                  <c:v>5.4509803921568629</c:v>
                </c:pt>
                <c:pt idx="4">
                  <c:v>5.7037037037037033</c:v>
                </c:pt>
                <c:pt idx="5">
                  <c:v>4.4054054054054053</c:v>
                </c:pt>
                <c:pt idx="6">
                  <c:v>5.0143369175627237</c:v>
                </c:pt>
                <c:pt idx="7">
                  <c:v>5.6783310901749662</c:v>
                </c:pt>
                <c:pt idx="8">
                  <c:v>4.7142857142857144</c:v>
                </c:pt>
                <c:pt idx="9">
                  <c:v>6.3614457831325302</c:v>
                </c:pt>
              </c:numCache>
            </c:numRef>
          </c:xVal>
          <c:yVal>
            <c:numRef>
              <c:f>Contest1!$W$5:$W$14</c:f>
              <c:numCache>
                <c:formatCode>General</c:formatCode>
                <c:ptCount val="10"/>
                <c:pt idx="0">
                  <c:v>9.5</c:v>
                </c:pt>
                <c:pt idx="1">
                  <c:v>8.5</c:v>
                </c:pt>
                <c:pt idx="2">
                  <c:v>7.5</c:v>
                </c:pt>
                <c:pt idx="3">
                  <c:v>6.5</c:v>
                </c:pt>
                <c:pt idx="4">
                  <c:v>5.5</c:v>
                </c:pt>
                <c:pt idx="5">
                  <c:v>4.5</c:v>
                </c:pt>
                <c:pt idx="6">
                  <c:v>3.5</c:v>
                </c:pt>
                <c:pt idx="7">
                  <c:v>2.5</c:v>
                </c:pt>
                <c:pt idx="8">
                  <c:v>1.5</c:v>
                </c:pt>
                <c:pt idx="9">
                  <c:v>0.5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Contest1!$V$4</c:f>
              <c:strCache>
                <c:ptCount val="1"/>
                <c:pt idx="0">
                  <c:v>Ø Experience (Years)</c:v>
                </c:pt>
              </c:strCache>
            </c:strRef>
          </c:tx>
          <c:spPr>
            <a:ln w="12700">
              <a:solidFill>
                <a:schemeClr val="accent2">
                  <a:lumMod val="75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2">
                  <a:lumMod val="75000"/>
                </a:schemeClr>
              </a:solidFill>
            </c:spPr>
          </c:marker>
          <c:xVal>
            <c:numRef>
              <c:f>Contest1!$V$5:$V$14</c:f>
              <c:numCache>
                <c:formatCode>#,##0</c:formatCode>
                <c:ptCount val="10"/>
                <c:pt idx="0">
                  <c:v>10.773333333333333</c:v>
                </c:pt>
                <c:pt idx="1">
                  <c:v>11.813432835820896</c:v>
                </c:pt>
                <c:pt idx="2">
                  <c:v>8.4944444444444436</c:v>
                </c:pt>
                <c:pt idx="3">
                  <c:v>9.0098039215686274</c:v>
                </c:pt>
                <c:pt idx="4">
                  <c:v>9.0444444444444443</c:v>
                </c:pt>
                <c:pt idx="5">
                  <c:v>7.6148648648648649</c:v>
                </c:pt>
                <c:pt idx="6">
                  <c:v>9.1426523297491045</c:v>
                </c:pt>
                <c:pt idx="7">
                  <c:v>7.4826379542395713</c:v>
                </c:pt>
                <c:pt idx="8">
                  <c:v>5.9285714285714288</c:v>
                </c:pt>
                <c:pt idx="9">
                  <c:v>5.9204819277108429</c:v>
                </c:pt>
              </c:numCache>
            </c:numRef>
          </c:xVal>
          <c:yVal>
            <c:numRef>
              <c:f>Contest1!$W$5:$W$14</c:f>
              <c:numCache>
                <c:formatCode>General</c:formatCode>
                <c:ptCount val="10"/>
                <c:pt idx="0">
                  <c:v>9.5</c:v>
                </c:pt>
                <c:pt idx="1">
                  <c:v>8.5</c:v>
                </c:pt>
                <c:pt idx="2">
                  <c:v>7.5</c:v>
                </c:pt>
                <c:pt idx="3">
                  <c:v>6.5</c:v>
                </c:pt>
                <c:pt idx="4">
                  <c:v>5.5</c:v>
                </c:pt>
                <c:pt idx="5">
                  <c:v>4.5</c:v>
                </c:pt>
                <c:pt idx="6">
                  <c:v>3.5</c:v>
                </c:pt>
                <c:pt idx="7">
                  <c:v>2.5</c:v>
                </c:pt>
                <c:pt idx="8">
                  <c:v>1.5</c:v>
                </c:pt>
                <c:pt idx="9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166080"/>
        <c:axId val="203151616"/>
      </c:scatterChart>
      <c:catAx>
        <c:axId val="203118080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r>
                  <a:rPr lang="de-DE" i="1">
                    <a:solidFill>
                      <a:schemeClr val="accent3">
                        <a:lumMod val="50000"/>
                      </a:schemeClr>
                    </a:solidFill>
                  </a:rPr>
                  <a:t>Jobtype</a:t>
                </a:r>
              </a:p>
            </c:rich>
          </c:tx>
          <c:layout>
            <c:manualLayout>
              <c:xMode val="edge"/>
              <c:yMode val="edge"/>
              <c:x val="3.888888888888889E-2"/>
              <c:y val="0.34910025706940873"/>
            </c:manualLayout>
          </c:layout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b="1" i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03149312"/>
        <c:crosses val="autoZero"/>
        <c:auto val="1"/>
        <c:lblAlgn val="ctr"/>
        <c:lblOffset val="100"/>
        <c:noMultiLvlLbl val="0"/>
      </c:catAx>
      <c:valAx>
        <c:axId val="203149312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de-DE" i="1">
                    <a:solidFill>
                      <a:schemeClr val="accent3">
                        <a:lumMod val="50000"/>
                      </a:schemeClr>
                    </a:solidFill>
                  </a:rPr>
                  <a:t>Ø Hours, Ø Experience (Years) </a:t>
                </a:r>
              </a:p>
            </c:rich>
          </c:tx>
          <c:layout>
            <c:manualLayout>
              <c:xMode val="edge"/>
              <c:yMode val="edge"/>
              <c:x val="0.62728958880139984"/>
              <c:y val="1.8280131436012658E-2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800" b="1" i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03118080"/>
        <c:crosses val="max"/>
        <c:crossBetween val="between"/>
        <c:dispUnits>
          <c:builtInUnit val="hundreds"/>
          <c:dispUnitsLbl>
            <c:layout/>
            <c:txPr>
              <a:bodyPr/>
              <a:lstStyle/>
              <a:p>
                <a:pPr>
                  <a:defRPr sz="800"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de-DE"/>
              </a:p>
            </c:txPr>
          </c:dispUnitsLbl>
        </c:dispUnits>
      </c:valAx>
      <c:valAx>
        <c:axId val="203151616"/>
        <c:scaling>
          <c:orientation val="minMax"/>
        </c:scaling>
        <c:delete val="0"/>
        <c:axPos val="r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de-DE" sz="900" i="1">
                    <a:solidFill>
                      <a:schemeClr val="accent3">
                        <a:lumMod val="50000"/>
                      </a:schemeClr>
                    </a:solidFill>
                  </a:rPr>
                  <a:t>Ø Salary (USD) </a:t>
                </a:r>
              </a:p>
            </c:rich>
          </c:tx>
          <c:layout>
            <c:manualLayout>
              <c:xMode val="edge"/>
              <c:yMode val="edge"/>
              <c:x val="0.63384711286089235"/>
              <c:y val="0.92284571112415559"/>
            </c:manualLayout>
          </c:layout>
          <c:overlay val="0"/>
        </c:title>
        <c:numFmt formatCode="General" sourceLinked="1"/>
        <c:majorTickMark val="none"/>
        <c:minorTickMark val="none"/>
        <c:tickLblPos val="none"/>
        <c:crossAx val="203166080"/>
        <c:crosses val="max"/>
        <c:crossBetween val="midCat"/>
      </c:valAx>
      <c:valAx>
        <c:axId val="203166080"/>
        <c:scaling>
          <c:orientation val="minMax"/>
        </c:scaling>
        <c:delete val="0"/>
        <c:axPos val="t"/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800" b="0" i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03151616"/>
        <c:crosses val="max"/>
        <c:crossBetween val="midCat"/>
      </c:valAx>
    </c:plotArea>
    <c:legend>
      <c:legendPos val="t"/>
      <c:layout>
        <c:manualLayout>
          <c:xMode val="edge"/>
          <c:yMode val="edge"/>
          <c:x val="2.0193350831146102E-2"/>
          <c:y val="2.056555269922879E-2"/>
          <c:w val="0.59294641294838146"/>
          <c:h val="5.3701192235289352E-2"/>
        </c:manualLayout>
      </c:layout>
      <c:overlay val="0"/>
      <c:txPr>
        <a:bodyPr/>
        <a:lstStyle/>
        <a:p>
          <a:pPr>
            <a:defRPr sz="800">
              <a:solidFill>
                <a:schemeClr val="accent3">
                  <a:lumMod val="50000"/>
                </a:schemeClr>
              </a:solidFill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/>
            </a:pPr>
            <a:r>
              <a:rPr lang="de-DE" sz="800" i="1">
                <a:solidFill>
                  <a:schemeClr val="accent3">
                    <a:lumMod val="50000"/>
                  </a:schemeClr>
                </a:solidFill>
              </a:rPr>
              <a:t>Analyst Manager Accountant CXO Consultant Controller Engineer Specialist Reporting Misc.  </a:t>
            </a:r>
          </a:p>
        </c:rich>
      </c:tx>
      <c:layout>
        <c:manualLayout>
          <c:xMode val="edge"/>
          <c:yMode val="edge"/>
          <c:x val="0.21792929292929292"/>
          <c:y val="0.9094794258209580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467171717171717"/>
          <c:y val="5.419295517996555E-2"/>
          <c:w val="0.76013799411437211"/>
          <c:h val="0.83328494361657557"/>
        </c:manualLayout>
      </c:layout>
      <c:bubbleChart>
        <c:varyColors val="0"/>
        <c:ser>
          <c:idx val="0"/>
          <c:order val="0"/>
          <c:tx>
            <c:strRef>
              <c:f>Contest2!$C$2</c:f>
              <c:strCache>
                <c:ptCount val="1"/>
                <c:pt idx="0">
                  <c:v>Africa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</c:numLit>
          </c:yVal>
          <c:bubbleSize>
            <c:numRef>
              <c:f>Contest2!$C$3:$C$12</c:f>
              <c:numCache>
                <c:formatCode>#,##0</c:formatCode>
                <c:ptCount val="10"/>
                <c:pt idx="0">
                  <c:v>406.57290308307995</c:v>
                </c:pt>
                <c:pt idx="1">
                  <c:v>514.3392640658933</c:v>
                </c:pt>
                <c:pt idx="2">
                  <c:v>277.51532288544962</c:v>
                </c:pt>
                <c:pt idx="3">
                  <c:v>139.63061358354932</c:v>
                </c:pt>
                <c:pt idx="4">
                  <c:v>82</c:v>
                </c:pt>
                <c:pt idx="5">
                  <c:v>23.255603296661022</c:v>
                </c:pt>
                <c:pt idx="6">
                  <c:v>33.376251387717765</c:v>
                </c:pt>
                <c:pt idx="7">
                  <c:v>38.665999999999997</c:v>
                </c:pt>
                <c:pt idx="8">
                  <c:v>59.953846153846158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1"/>
          <c:order val="1"/>
          <c:tx>
            <c:strRef>
              <c:f>Contest2!$E$2</c:f>
              <c:strCache>
                <c:ptCount val="1"/>
                <c:pt idx="0">
                  <c:v>Oceania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9"/>
              <c:pt idx="0">
                <c:v>3</c:v>
              </c:pt>
              <c:pt idx="1">
                <c:v>3</c:v>
              </c:pt>
              <c:pt idx="2">
                <c:v>3</c:v>
              </c:pt>
              <c:pt idx="3">
                <c:v>3</c:v>
              </c:pt>
              <c:pt idx="4">
                <c:v>3</c:v>
              </c:pt>
              <c:pt idx="5">
                <c:v>3</c:v>
              </c:pt>
              <c:pt idx="6">
                <c:v>3</c:v>
              </c:pt>
              <c:pt idx="7">
                <c:v>3</c:v>
              </c:pt>
              <c:pt idx="8">
                <c:v>3</c:v>
              </c:pt>
            </c:numLit>
          </c:yVal>
          <c:bubbleSize>
            <c:numRef>
              <c:f>Contest2!$E$3:$E$12</c:f>
              <c:numCache>
                <c:formatCode>#,##0</c:formatCode>
                <c:ptCount val="10"/>
                <c:pt idx="0">
                  <c:v>3611.9063407507592</c:v>
                </c:pt>
                <c:pt idx="1">
                  <c:v>2236.0850993862473</c:v>
                </c:pt>
                <c:pt idx="2">
                  <c:v>756.26769579707388</c:v>
                </c:pt>
                <c:pt idx="3">
                  <c:v>285.57470379273803</c:v>
                </c:pt>
                <c:pt idx="4">
                  <c:v>795.11594638946883</c:v>
                </c:pt>
                <c:pt idx="5">
                  <c:v>248.85795616224311</c:v>
                </c:pt>
                <c:pt idx="6">
                  <c:v>367.27040438549301</c:v>
                </c:pt>
                <c:pt idx="7">
                  <c:v>189.70319609089026</c:v>
                </c:pt>
                <c:pt idx="8">
                  <c:v>85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2"/>
          <c:order val="2"/>
          <c:tx>
            <c:strRef>
              <c:f>Contest2!$G$2</c:f>
              <c:strCache>
                <c:ptCount val="1"/>
                <c:pt idx="0">
                  <c:v>Europe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5</c:v>
              </c:pt>
              <c:pt idx="1">
                <c:v>5</c:v>
              </c:pt>
              <c:pt idx="2">
                <c:v>5</c:v>
              </c:pt>
              <c:pt idx="3">
                <c:v>5</c:v>
              </c:pt>
              <c:pt idx="4">
                <c:v>5</c:v>
              </c:pt>
              <c:pt idx="5">
                <c:v>5</c:v>
              </c:pt>
              <c:pt idx="6">
                <c:v>5</c:v>
              </c:pt>
              <c:pt idx="7">
                <c:v>5</c:v>
              </c:pt>
            </c:numLit>
          </c:yVal>
          <c:bubbleSize>
            <c:numRef>
              <c:f>Contest2!$G$3:$G$12</c:f>
              <c:numCache>
                <c:formatCode>#,##0</c:formatCode>
                <c:ptCount val="10"/>
                <c:pt idx="0">
                  <c:v>5698.3082987385214</c:v>
                </c:pt>
                <c:pt idx="1">
                  <c:v>5213.2647102274368</c:v>
                </c:pt>
                <c:pt idx="2">
                  <c:v>1318.8004553452088</c:v>
                </c:pt>
                <c:pt idx="3">
                  <c:v>1124.0273681459068</c:v>
                </c:pt>
                <c:pt idx="4">
                  <c:v>1852.7101443625259</c:v>
                </c:pt>
                <c:pt idx="5">
                  <c:v>1933.1156480180268</c:v>
                </c:pt>
                <c:pt idx="6">
                  <c:v>768.59325996617667</c:v>
                </c:pt>
                <c:pt idx="7">
                  <c:v>669.26369236472453</c:v>
                </c:pt>
                <c:pt idx="8">
                  <c:v>432.83618857096417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3"/>
          <c:order val="3"/>
          <c:tx>
            <c:strRef>
              <c:f>Contest2!$I$2</c:f>
              <c:strCache>
                <c:ptCount val="1"/>
                <c:pt idx="0">
                  <c:v>South America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7</c:v>
              </c:pt>
              <c:pt idx="1">
                <c:v>7</c:v>
              </c:pt>
              <c:pt idx="2">
                <c:v>7</c:v>
              </c:pt>
              <c:pt idx="3">
                <c:v>7</c:v>
              </c:pt>
              <c:pt idx="4">
                <c:v>7</c:v>
              </c:pt>
              <c:pt idx="5">
                <c:v>7</c:v>
              </c:pt>
              <c:pt idx="6">
                <c:v>7</c:v>
              </c:pt>
              <c:pt idx="7">
                <c:v>7</c:v>
              </c:pt>
            </c:numLit>
          </c:yVal>
          <c:bubbleSize>
            <c:numRef>
              <c:f>Contest2!$I$3:$I$12</c:f>
              <c:numCache>
                <c:formatCode>#,##0</c:formatCode>
                <c:ptCount val="10"/>
                <c:pt idx="0">
                  <c:v>476.09954847415401</c:v>
                </c:pt>
                <c:pt idx="1">
                  <c:v>176.69118301254485</c:v>
                </c:pt>
                <c:pt idx="2">
                  <c:v>78</c:v>
                </c:pt>
                <c:pt idx="3">
                  <c:v>0</c:v>
                </c:pt>
                <c:pt idx="4">
                  <c:v>237.1</c:v>
                </c:pt>
                <c:pt idx="5">
                  <c:v>22.8</c:v>
                </c:pt>
                <c:pt idx="6">
                  <c:v>98</c:v>
                </c:pt>
                <c:pt idx="7">
                  <c:v>0</c:v>
                </c:pt>
                <c:pt idx="8">
                  <c:v>20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4"/>
          <c:order val="4"/>
          <c:tx>
            <c:strRef>
              <c:f>Contest2!$D$2</c:f>
              <c:strCache>
                <c:ptCount val="1"/>
                <c:pt idx="0">
                  <c:v>Asia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</c:numLit>
          </c:yVal>
          <c:bubbleSize>
            <c:numRef>
              <c:f>Contest2!$D$3:$D$12</c:f>
              <c:numCache>
                <c:formatCode>#,##0</c:formatCode>
                <c:ptCount val="10"/>
                <c:pt idx="0">
                  <c:v>3400.3827291860962</c:v>
                </c:pt>
                <c:pt idx="1">
                  <c:v>5108.1025288467117</c:v>
                </c:pt>
                <c:pt idx="2">
                  <c:v>790.50165661846654</c:v>
                </c:pt>
                <c:pt idx="3">
                  <c:v>508.37183357433383</c:v>
                </c:pt>
                <c:pt idx="4">
                  <c:v>624.76455005792354</c:v>
                </c:pt>
                <c:pt idx="5">
                  <c:v>462.13724005784013</c:v>
                </c:pt>
                <c:pt idx="6">
                  <c:v>610.75698306645654</c:v>
                </c:pt>
                <c:pt idx="7">
                  <c:v>305.11643344469218</c:v>
                </c:pt>
                <c:pt idx="8">
                  <c:v>735.86512346016764</c:v>
                </c:pt>
                <c:pt idx="9">
                  <c:v>70.205339525739561</c:v>
                </c:pt>
              </c:numCache>
            </c:numRef>
          </c:bubbleSize>
          <c:bubble3D val="1"/>
        </c:ser>
        <c:ser>
          <c:idx val="5"/>
          <c:order val="5"/>
          <c:tx>
            <c:strRef>
              <c:f>Contest2!$F$2</c:f>
              <c:strCache>
                <c:ptCount val="1"/>
                <c:pt idx="0">
                  <c:v>Central America</c:v>
                </c:pt>
              </c:strCache>
            </c:strRef>
          </c:tx>
          <c:spPr>
            <a:ln w="254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</c:numLit>
          </c:yVal>
          <c:bubbleSize>
            <c:numRef>
              <c:f>Contest2!$F$3:$F$12</c:f>
              <c:numCache>
                <c:formatCode>#,##0</c:formatCode>
                <c:ptCount val="10"/>
                <c:pt idx="0">
                  <c:v>69.513992117396484</c:v>
                </c:pt>
                <c:pt idx="1">
                  <c:v>63.519971949580388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6.6289999999999996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bubbleSize>
          <c:bubble3D val="1"/>
        </c:ser>
        <c:ser>
          <c:idx val="6"/>
          <c:order val="6"/>
          <c:tx>
            <c:strRef>
              <c:f>Contest2!$H$2</c:f>
              <c:strCache>
                <c:ptCount val="1"/>
                <c:pt idx="0">
                  <c:v>North America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invertIfNegative val="0"/>
          <c:dLbls>
            <c:delete val="1"/>
          </c:dLbls>
          <c:yVal>
            <c:numLit>
              <c:formatCode>General</c:formatCode>
              <c:ptCount val="8"/>
              <c:pt idx="0">
                <c:v>6</c:v>
              </c:pt>
              <c:pt idx="1">
                <c:v>6</c:v>
              </c:pt>
              <c:pt idx="2">
                <c:v>6</c:v>
              </c:pt>
              <c:pt idx="3">
                <c:v>6</c:v>
              </c:pt>
              <c:pt idx="4">
                <c:v>6</c:v>
              </c:pt>
              <c:pt idx="5">
                <c:v>6</c:v>
              </c:pt>
              <c:pt idx="6">
                <c:v>6</c:v>
              </c:pt>
              <c:pt idx="7">
                <c:v>6</c:v>
              </c:pt>
            </c:numLit>
          </c:yVal>
          <c:bubbleSize>
            <c:numRef>
              <c:f>Contest2!$H$3:$H$12</c:f>
              <c:numCache>
                <c:formatCode>#,##0</c:formatCode>
                <c:ptCount val="10"/>
                <c:pt idx="0">
                  <c:v>20655.572864517748</c:v>
                </c:pt>
                <c:pt idx="1">
                  <c:v>12437.699610746175</c:v>
                </c:pt>
                <c:pt idx="2">
                  <c:v>4095.4343478739725</c:v>
                </c:pt>
                <c:pt idx="3">
                  <c:v>5142.3361523030326</c:v>
                </c:pt>
                <c:pt idx="4">
                  <c:v>2073.8753490933404</c:v>
                </c:pt>
                <c:pt idx="5">
                  <c:v>1671.7967971915195</c:v>
                </c:pt>
                <c:pt idx="6">
                  <c:v>1942.2953066121229</c:v>
                </c:pt>
                <c:pt idx="7">
                  <c:v>1847.7121110805176</c:v>
                </c:pt>
                <c:pt idx="8">
                  <c:v>291</c:v>
                </c:pt>
                <c:pt idx="9">
                  <c:v>251.46100000000001</c:v>
                </c:pt>
              </c:numCache>
            </c:numRef>
          </c:bubbleSize>
          <c:bubble3D val="1"/>
        </c:ser>
        <c:ser>
          <c:idx val="7"/>
          <c:order val="7"/>
          <c:spPr>
            <a:ln w="25400">
              <a:noFill/>
            </a:ln>
          </c:spPr>
          <c:invertIfNegative val="0"/>
          <c:yVal>
            <c:numRef>
              <c:f>Contest2!$K$16</c:f>
              <c:numCache>
                <c:formatCode>General</c:formatCode>
                <c:ptCount val="1"/>
              </c:numCache>
            </c:numRef>
          </c:yVal>
          <c:bubble3D val="1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bubbleScale val="80"/>
        <c:showNegBubbles val="0"/>
        <c:axId val="218883584"/>
        <c:axId val="218885120"/>
      </c:bubbleChart>
      <c:valAx>
        <c:axId val="218883584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bg1"/>
              </a:solidFill>
            </a:ln>
          </c:spPr>
        </c:majorGridlines>
        <c:majorTickMark val="none"/>
        <c:minorTickMark val="none"/>
        <c:tickLblPos val="none"/>
        <c:crossAx val="218885120"/>
        <c:crosses val="autoZero"/>
        <c:crossBetween val="midCat"/>
        <c:majorUnit val="1"/>
        <c:minorUnit val="0.2"/>
      </c:valAx>
      <c:valAx>
        <c:axId val="218885120"/>
        <c:scaling>
          <c:orientation val="minMax"/>
          <c:max val="8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one"/>
        <c:crossAx val="218883584"/>
        <c:crossesAt val="0"/>
        <c:crossBetween val="midCat"/>
        <c:majorUnit val="1"/>
        <c:minorUnit val="0.2"/>
      </c:valAx>
      <c:spPr>
        <a:solidFill>
          <a:schemeClr val="accent6">
            <a:lumMod val="60000"/>
            <a:lumOff val="40000"/>
          </a:schemeClr>
        </a:solidFill>
        <a:ln>
          <a:solidFill>
            <a:schemeClr val="accent3">
              <a:lumMod val="75000"/>
            </a:schemeClr>
          </a:solidFill>
        </a:ln>
        <a:scene3d>
          <a:camera prst="orthographicFront"/>
          <a:lightRig rig="threePt" dir="t"/>
        </a:scene3d>
        <a:sp3d prstMaterial="metal"/>
      </c:spPr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8740157499999996" l="0.7" r="0.7" t="0.78740157499999996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400" i="1">
                <a:solidFill>
                  <a:schemeClr val="accent3">
                    <a:lumMod val="50000"/>
                  </a:schemeClr>
                </a:solidFill>
              </a:rPr>
              <a:t>Nowhere of Country</a:t>
            </a:r>
          </a:p>
        </c:rich>
      </c:tx>
      <c:layout>
        <c:manualLayout>
          <c:xMode val="edge"/>
          <c:yMode val="edge"/>
          <c:x val="0.22779606037617392"/>
          <c:y val="2.6402640264026403E-2"/>
        </c:manualLayout>
      </c:layout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Contest2!$J$2</c:f>
              <c:strCache>
                <c:ptCount val="1"/>
                <c:pt idx="0">
                  <c:v>Others</c:v>
                </c:pt>
              </c:strCache>
            </c:strRef>
          </c:tx>
          <c:explosion val="25"/>
          <c:dLbls>
            <c:dLbl>
              <c:idx val="0"/>
              <c:layout>
                <c:manualLayout>
                  <c:x val="1.4131452318460193E-2"/>
                  <c:y val="-4.0062585291077459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0.25829806157951185"/>
                  <c:y val="-7.5032007137721651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2"/>
              <c:delete val="1"/>
            </c:dLbl>
            <c:dLbl>
              <c:idx val="3"/>
              <c:layout>
                <c:manualLayout>
                  <c:x val="-4.758530183727034E-3"/>
                  <c:y val="-3.9677805735973647E-3"/>
                </c:manualLayout>
              </c:layout>
              <c:tx>
                <c:rich>
                  <a:bodyPr/>
                  <a:lstStyle/>
                  <a:p>
                    <a:pPr>
                      <a:defRPr sz="900">
                        <a:solidFill>
                          <a:schemeClr val="accent3">
                            <a:lumMod val="50000"/>
                          </a:schemeClr>
                        </a:solidFill>
                      </a:defRPr>
                    </a:pPr>
                    <a:r>
                      <a:rPr lang="en-US" sz="900">
                        <a:solidFill>
                          <a:schemeClr val="accent3">
                            <a:lumMod val="50000"/>
                          </a:schemeClr>
                        </a:solidFill>
                      </a:rPr>
                      <a:t>CXO or Top Mgmt.; 95</a:t>
                    </a:r>
                  </a:p>
                </c:rich>
              </c:tx>
              <c:spPr>
                <a:ln>
                  <a:solidFill>
                    <a:schemeClr val="accent3">
                      <a:lumMod val="20000"/>
                      <a:lumOff val="80000"/>
                    </a:schemeClr>
                  </a:solidFill>
                </a:ln>
              </c:sp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6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spPr>
              <a:ln>
                <a:solidFill>
                  <a:schemeClr val="accent3">
                    <a:lumMod val="20000"/>
                    <a:lumOff val="80000"/>
                  </a:schemeClr>
                </a:solidFill>
              </a:ln>
            </c:spPr>
            <c:txPr>
              <a:bodyPr/>
              <a:lstStyle/>
              <a:p>
                <a:pPr>
                  <a:defRPr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Contest2!$B$3:$B$12</c:f>
              <c:strCache>
                <c:ptCount val="10"/>
                <c:pt idx="0">
                  <c:v>Analyst</c:v>
                </c:pt>
                <c:pt idx="1">
                  <c:v>Manager</c:v>
                </c:pt>
                <c:pt idx="2">
                  <c:v>Accountant</c:v>
                </c:pt>
                <c:pt idx="3">
                  <c:v>CXO or Top Mgmt.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  <c:pt idx="9">
                  <c:v>Misc.</c:v>
                </c:pt>
              </c:strCache>
            </c:strRef>
          </c:cat>
          <c:val>
            <c:numRef>
              <c:f>Contest2!$J$3:$J$12</c:f>
              <c:numCache>
                <c:formatCode>#,##0</c:formatCode>
                <c:ptCount val="10"/>
                <c:pt idx="0">
                  <c:v>79.400000000000006</c:v>
                </c:pt>
                <c:pt idx="1">
                  <c:v>190.7359495092447</c:v>
                </c:pt>
                <c:pt idx="2">
                  <c:v>0</c:v>
                </c:pt>
                <c:pt idx="3">
                  <c:v>95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17607174103236"/>
          <c:y val="0.11597987751531058"/>
          <c:w val="0.80738735783027127"/>
          <c:h val="0.640246792067658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Contest4!$W$4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Contest4!$Z$5:$Z$14</c:f>
                <c:numCache>
                  <c:formatCode>General</c:formatCode>
                  <c:ptCount val="10"/>
                  <c:pt idx="0">
                    <c:v>54577.172350838955</c:v>
                  </c:pt>
                  <c:pt idx="1">
                    <c:v>9454.5578120672726</c:v>
                  </c:pt>
                  <c:pt idx="2">
                    <c:v>33000</c:v>
                  </c:pt>
                  <c:pt idx="3">
                    <c:v>11764.215134878214</c:v>
                  </c:pt>
                  <c:pt idx="4">
                    <c:v>16068</c:v>
                  </c:pt>
                  <c:pt idx="5">
                    <c:v>26371</c:v>
                  </c:pt>
                  <c:pt idx="6">
                    <c:v>30900</c:v>
                  </c:pt>
                  <c:pt idx="7">
                    <c:v>14193.5</c:v>
                  </c:pt>
                  <c:pt idx="8">
                    <c:v>45313.915118565114</c:v>
                  </c:pt>
                  <c:pt idx="9">
                    <c:v>14339.464030976156</c:v>
                  </c:pt>
                </c:numCache>
              </c:numRef>
            </c:minus>
          </c:errBars>
          <c:cat>
            <c:strRef>
              <c:f>Contest4!$O$5:$O$14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Accountant</c:v>
                </c:pt>
                <c:pt idx="5">
                  <c:v>Engineer</c:v>
                </c:pt>
                <c:pt idx="6">
                  <c:v>Manager</c:v>
                </c:pt>
                <c:pt idx="7">
                  <c:v>Analyst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Contest4!$W$5:$W$14</c:f>
              <c:numCache>
                <c:formatCode>#,##0</c:formatCode>
                <c:ptCount val="10"/>
                <c:pt idx="0">
                  <c:v>75148.172350838955</c:v>
                </c:pt>
                <c:pt idx="1">
                  <c:v>16654.557812067273</c:v>
                </c:pt>
                <c:pt idx="2">
                  <c:v>36000</c:v>
                </c:pt>
                <c:pt idx="3">
                  <c:v>17014.215134878214</c:v>
                </c:pt>
                <c:pt idx="4">
                  <c:v>19068</c:v>
                </c:pt>
                <c:pt idx="5">
                  <c:v>33000</c:v>
                </c:pt>
                <c:pt idx="6">
                  <c:v>35300</c:v>
                </c:pt>
                <c:pt idx="7">
                  <c:v>18993.5</c:v>
                </c:pt>
                <c:pt idx="8">
                  <c:v>115519.25464430467</c:v>
                </c:pt>
                <c:pt idx="9">
                  <c:v>16250</c:v>
                </c:pt>
              </c:numCache>
            </c:numRef>
          </c:val>
        </c:ser>
        <c:ser>
          <c:idx val="1"/>
          <c:order val="1"/>
          <c:tx>
            <c:strRef>
              <c:f>Contest4!$X$4</c:f>
              <c:strCache>
                <c:ptCount val="1"/>
                <c:pt idx="0">
                  <c:v>Min Box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accent3">
                  <a:lumMod val="50000"/>
                </a:schemeClr>
              </a:solidFill>
              <a:prstDash val="solid"/>
            </a:ln>
          </c:spPr>
          <c:invertIfNegative val="0"/>
          <c:cat>
            <c:strRef>
              <c:f>Contest4!$O$5:$O$14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Accountant</c:v>
                </c:pt>
                <c:pt idx="5">
                  <c:v>Engineer</c:v>
                </c:pt>
                <c:pt idx="6">
                  <c:v>Manager</c:v>
                </c:pt>
                <c:pt idx="7">
                  <c:v>Analyst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Contest4!$X$5:$X$14</c:f>
              <c:numCache>
                <c:formatCode>#,##0</c:formatCode>
                <c:ptCount val="10"/>
                <c:pt idx="0">
                  <c:v>25251.827649161045</c:v>
                </c:pt>
                <c:pt idx="1">
                  <c:v>25345.442187932727</c:v>
                </c:pt>
                <c:pt idx="2">
                  <c:v>41000</c:v>
                </c:pt>
                <c:pt idx="3">
                  <c:v>60257.830741786333</c:v>
                </c:pt>
                <c:pt idx="4">
                  <c:v>43496.631571458704</c:v>
                </c:pt>
                <c:pt idx="5">
                  <c:v>33177.639280851639</c:v>
                </c:pt>
                <c:pt idx="6">
                  <c:v>47545.591506272423</c:v>
                </c:pt>
                <c:pt idx="7">
                  <c:v>31006.5</c:v>
                </c:pt>
                <c:pt idx="8">
                  <c:v>45313.915118565099</c:v>
                </c:pt>
                <c:pt idx="9">
                  <c:v>27250</c:v>
                </c:pt>
              </c:numCache>
            </c:numRef>
          </c:val>
        </c:ser>
        <c:ser>
          <c:idx val="2"/>
          <c:order val="2"/>
          <c:tx>
            <c:strRef>
              <c:f>Contest4!$Y$4</c:f>
              <c:strCache>
                <c:ptCount val="1"/>
                <c:pt idx="0">
                  <c:v>Max Box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accent3">
                  <a:lumMod val="50000"/>
                </a:schemeClr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Contest4!$AA$5:$AA$14</c:f>
                <c:numCache>
                  <c:formatCode>General</c:formatCode>
                  <c:ptCount val="10"/>
                  <c:pt idx="0">
                    <c:v>47188.563240518153</c:v>
                  </c:pt>
                  <c:pt idx="1">
                    <c:v>13485.038157082348</c:v>
                  </c:pt>
                  <c:pt idx="2">
                    <c:v>15113.220217390752</c:v>
                  </c:pt>
                  <c:pt idx="3">
                    <c:v>15961.254249164809</c:v>
                  </c:pt>
                  <c:pt idx="4">
                    <c:v>26086.913286955281</c:v>
                  </c:pt>
                  <c:pt idx="5">
                    <c:v>17417.74442917142</c:v>
                  </c:pt>
                  <c:pt idx="6">
                    <c:v>110680.72704534733</c:v>
                  </c:pt>
                  <c:pt idx="7">
                    <c:v>184490.6103403974</c:v>
                  </c:pt>
                  <c:pt idx="8">
                    <c:v>453.13915118565086</c:v>
                  </c:pt>
                  <c:pt idx="9">
                    <c:v>5015.178580821108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Contest4!$O$5:$O$14</c:f>
              <c:strCache>
                <c:ptCount val="10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Accountant</c:v>
                </c:pt>
                <c:pt idx="5">
                  <c:v>Engineer</c:v>
                </c:pt>
                <c:pt idx="6">
                  <c:v>Manager</c:v>
                </c:pt>
                <c:pt idx="7">
                  <c:v>Analyst</c:v>
                </c:pt>
                <c:pt idx="8">
                  <c:v>Misc.</c:v>
                </c:pt>
                <c:pt idx="9">
                  <c:v>Reporting</c:v>
                </c:pt>
              </c:strCache>
            </c:strRef>
          </c:cat>
          <c:val>
            <c:numRef>
              <c:f>Contest4!$Y$5:$Y$14</c:f>
              <c:numCache>
                <c:formatCode>#,##0</c:formatCode>
                <c:ptCount val="10"/>
                <c:pt idx="0">
                  <c:v>79743.675948184507</c:v>
                </c:pt>
                <c:pt idx="1">
                  <c:v>102321.18429176504</c:v>
                </c:pt>
                <c:pt idx="2">
                  <c:v>182677.97826092481</c:v>
                </c:pt>
                <c:pt idx="3">
                  <c:v>71602.529206854582</c:v>
                </c:pt>
                <c:pt idx="4">
                  <c:v>47706.039733012854</c:v>
                </c:pt>
                <c:pt idx="5">
                  <c:v>65507.917802006355</c:v>
                </c:pt>
                <c:pt idx="6">
                  <c:v>98429.703958994432</c:v>
                </c:pt>
                <c:pt idx="7">
                  <c:v>88308.965960259695</c:v>
                </c:pt>
                <c:pt idx="8">
                  <c:v>45313.915118565143</c:v>
                </c:pt>
                <c:pt idx="9">
                  <c:v>73867.22557948195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8659456"/>
        <c:axId val="218666112"/>
      </c:barChart>
      <c:scatterChart>
        <c:scatterStyle val="lineMarker"/>
        <c:varyColors val="0"/>
        <c:ser>
          <c:idx val="3"/>
          <c:order val="3"/>
          <c:tx>
            <c:strRef>
              <c:f>Contest4!$U$4</c:f>
              <c:strCache>
                <c:ptCount val="1"/>
                <c:pt idx="0">
                  <c:v>Median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</c:spPr>
          </c:marker>
          <c:xVal>
            <c:numRef>
              <c:f>Contest4!$AB$5:$AB$14</c:f>
              <c:numCache>
                <c:formatCode>#,##0.0</c:formatCode>
                <c:ptCount val="10"/>
                <c:pt idx="0">
                  <c:v>0.5</c:v>
                </c:pt>
                <c:pt idx="1">
                  <c:v>1.5</c:v>
                </c:pt>
                <c:pt idx="2">
                  <c:v>2.5</c:v>
                </c:pt>
                <c:pt idx="3">
                  <c:v>3.5</c:v>
                </c:pt>
                <c:pt idx="4">
                  <c:v>4.5</c:v>
                </c:pt>
                <c:pt idx="5">
                  <c:v>5.5</c:v>
                </c:pt>
                <c:pt idx="6">
                  <c:v>6.5</c:v>
                </c:pt>
                <c:pt idx="7">
                  <c:v>7.5</c:v>
                </c:pt>
                <c:pt idx="8">
                  <c:v>8.5</c:v>
                </c:pt>
                <c:pt idx="9">
                  <c:v>9.5</c:v>
                </c:pt>
              </c:numCache>
            </c:numRef>
          </c:xVal>
          <c:yVal>
            <c:numRef>
              <c:f>Contest4!$U$5:$U$14</c:f>
              <c:numCache>
                <c:formatCode>#,##0</c:formatCode>
                <c:ptCount val="10"/>
                <c:pt idx="0">
                  <c:v>100400</c:v>
                </c:pt>
                <c:pt idx="1">
                  <c:v>42000</c:v>
                </c:pt>
                <c:pt idx="2">
                  <c:v>77000</c:v>
                </c:pt>
                <c:pt idx="3">
                  <c:v>77272.045876664546</c:v>
                </c:pt>
                <c:pt idx="4">
                  <c:v>62564.631571458704</c:v>
                </c:pt>
                <c:pt idx="5">
                  <c:v>66177.639280851639</c:v>
                </c:pt>
                <c:pt idx="6">
                  <c:v>82845.591506272423</c:v>
                </c:pt>
                <c:pt idx="7">
                  <c:v>50000</c:v>
                </c:pt>
                <c:pt idx="8">
                  <c:v>160833.16976286977</c:v>
                </c:pt>
                <c:pt idx="9">
                  <c:v>43500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86592"/>
        <c:axId val="218668416"/>
      </c:scatterChart>
      <c:catAx>
        <c:axId val="218659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r>
                  <a:rPr lang="de-DE" i="1">
                    <a:solidFill>
                      <a:schemeClr val="accent3">
                        <a:lumMod val="50000"/>
                      </a:schemeClr>
                    </a:solidFill>
                  </a:rPr>
                  <a:t>Jobtype</a:t>
                </a:r>
              </a:p>
            </c:rich>
          </c:tx>
          <c:layout>
            <c:manualLayout>
              <c:xMode val="edge"/>
              <c:yMode val="edge"/>
              <c:x val="0.79202439187018481"/>
              <c:y val="0.90538210246654949"/>
            </c:manualLayout>
          </c:layout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18666112"/>
        <c:crosses val="autoZero"/>
        <c:auto val="1"/>
        <c:lblAlgn val="ctr"/>
        <c:lblOffset val="100"/>
        <c:noMultiLvlLbl val="0"/>
      </c:catAx>
      <c:valAx>
        <c:axId val="218666112"/>
        <c:scaling>
          <c:orientation val="minMax"/>
          <c:max val="350000"/>
          <c:min val="0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r>
                  <a:rPr lang="de-DE" i="1">
                    <a:solidFill>
                      <a:schemeClr val="accent3">
                        <a:lumMod val="50000"/>
                      </a:schemeClr>
                    </a:solidFill>
                  </a:rPr>
                  <a:t>Total of Salary</a:t>
                </a:r>
              </a:p>
            </c:rich>
          </c:tx>
          <c:layout>
            <c:manualLayout>
              <c:xMode val="edge"/>
              <c:yMode val="edge"/>
              <c:x val="2.8864602086402017E-2"/>
              <c:y val="0.3050636101679950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txPr>
          <a:bodyPr/>
          <a:lstStyle/>
          <a:p>
            <a:pPr>
              <a:defRPr sz="900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18659456"/>
        <c:crosses val="autoZero"/>
        <c:crossBetween val="between"/>
        <c:majorUnit val="50000"/>
        <c:minorUnit val="20000"/>
        <c:dispUnits>
          <c:builtInUnit val="tenThousands"/>
          <c:dispUnitsLbl>
            <c:layout/>
            <c:txPr>
              <a:bodyPr/>
              <a:lstStyle/>
              <a:p>
                <a:pPr>
                  <a:defRPr sz="900" i="1">
                    <a:solidFill>
                      <a:schemeClr val="accent3">
                        <a:lumMod val="50000"/>
                      </a:schemeClr>
                    </a:solidFill>
                  </a:defRPr>
                </a:pPr>
                <a:endParaRPr lang="de-DE"/>
              </a:p>
            </c:txPr>
          </c:dispUnitsLbl>
        </c:dispUnits>
      </c:valAx>
      <c:valAx>
        <c:axId val="218668416"/>
        <c:scaling>
          <c:orientation val="minMax"/>
        </c:scaling>
        <c:delete val="1"/>
        <c:axPos val="l"/>
        <c:numFmt formatCode="#,##0" sourceLinked="1"/>
        <c:majorTickMark val="out"/>
        <c:minorTickMark val="none"/>
        <c:tickLblPos val="nextTo"/>
        <c:crossAx val="218686592"/>
        <c:crossesAt val="10"/>
        <c:crossBetween val="midCat"/>
      </c:valAx>
      <c:valAx>
        <c:axId val="218686592"/>
        <c:scaling>
          <c:orientation val="minMax"/>
        </c:scaling>
        <c:delete val="0"/>
        <c:axPos val="t"/>
        <c:numFmt formatCode="#,##0.0" sourceLinked="1"/>
        <c:majorTickMark val="none"/>
        <c:minorTickMark val="none"/>
        <c:tickLblPos val="none"/>
        <c:txPr>
          <a:bodyPr/>
          <a:lstStyle/>
          <a:p>
            <a:pPr>
              <a:defRPr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218668416"/>
        <c:crosses val="max"/>
        <c:crossBetween val="midCat"/>
      </c:valAx>
      <c:spPr>
        <a:ln w="12700">
          <a:solidFill>
            <a:schemeClr val="bg1">
              <a:lumMod val="85000"/>
            </a:schemeClr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32470931758530186"/>
          <c:y val="0.92430563394475596"/>
          <c:w val="0.37529068241469815"/>
          <c:h val="5.1833965227033103E-2"/>
        </c:manualLayout>
      </c:layout>
      <c:overlay val="0"/>
      <c:txPr>
        <a:bodyPr/>
        <a:lstStyle/>
        <a:p>
          <a:pPr>
            <a:defRPr sz="800">
              <a:solidFill>
                <a:schemeClr val="accent3">
                  <a:lumMod val="50000"/>
                </a:schemeClr>
              </a:solidFill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Radio" firstButton="1" fmlaLink="$G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3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emf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</xdr:row>
          <xdr:rowOff>180975</xdr:rowOff>
        </xdr:from>
        <xdr:to>
          <xdr:col>7</xdr:col>
          <xdr:colOff>228600</xdr:colOff>
          <xdr:row>3</xdr:row>
          <xdr:rowOff>9525</xdr:rowOff>
        </xdr:to>
        <xdr:sp macro="" textlink="">
          <xdr:nvSpPr>
            <xdr:cNvPr id="62465" name="Option Button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Contest1</a:t>
              </a: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</xdr:row>
          <xdr:rowOff>190500</xdr:rowOff>
        </xdr:from>
        <xdr:to>
          <xdr:col>8</xdr:col>
          <xdr:colOff>295275</xdr:colOff>
          <xdr:row>3</xdr:row>
          <xdr:rowOff>19050</xdr:rowOff>
        </xdr:to>
        <xdr:sp macro="" textlink="">
          <xdr:nvSpPr>
            <xdr:cNvPr id="62466" name="Option Button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Contest2</a:t>
              </a: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2</xdr:row>
          <xdr:rowOff>180975</xdr:rowOff>
        </xdr:from>
        <xdr:to>
          <xdr:col>9</xdr:col>
          <xdr:colOff>342900</xdr:colOff>
          <xdr:row>3</xdr:row>
          <xdr:rowOff>9525</xdr:rowOff>
        </xdr:to>
        <xdr:sp macro="" textlink="">
          <xdr:nvSpPr>
            <xdr:cNvPr id="62467" name="Option Button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Contest3</a:t>
              </a:r>
              <a:endParaRPr lang="de-DE"/>
            </a:p>
          </xdr:txBody>
        </xdr:sp>
        <xdr:clientData/>
      </xdr:twoCellAnchor>
    </mc:Choice>
    <mc:Fallback/>
  </mc:AlternateContent>
  <xdr:twoCellAnchor>
    <xdr:from>
      <xdr:col>0</xdr:col>
      <xdr:colOff>285749</xdr:colOff>
      <xdr:row>35</xdr:row>
      <xdr:rowOff>171450</xdr:rowOff>
    </xdr:from>
    <xdr:to>
      <xdr:col>6</xdr:col>
      <xdr:colOff>381000</xdr:colOff>
      <xdr:row>55</xdr:row>
      <xdr:rowOff>66675</xdr:rowOff>
    </xdr:to>
    <xdr:graphicFrame macro="">
      <xdr:nvGraphicFramePr>
        <xdr:cNvPr id="16" name="Diagramm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58</xdr:row>
      <xdr:rowOff>123825</xdr:rowOff>
    </xdr:from>
    <xdr:to>
      <xdr:col>6</xdr:col>
      <xdr:colOff>438150</xdr:colOff>
      <xdr:row>74</xdr:row>
      <xdr:rowOff>76200</xdr:rowOff>
    </xdr:to>
    <xdr:graphicFrame macro="">
      <xdr:nvGraphicFramePr>
        <xdr:cNvPr id="18" name="Blasen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619125</xdr:colOff>
      <xdr:row>76</xdr:row>
      <xdr:rowOff>47624</xdr:rowOff>
    </xdr:from>
    <xdr:to>
      <xdr:col>5</xdr:col>
      <xdr:colOff>514350</xdr:colOff>
      <xdr:row>91</xdr:row>
      <xdr:rowOff>76199</xdr:rowOff>
    </xdr:to>
    <xdr:graphicFrame macro="">
      <xdr:nvGraphicFramePr>
        <xdr:cNvPr id="20" name="Diagramm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247650</xdr:colOff>
      <xdr:row>97</xdr:row>
      <xdr:rowOff>114299</xdr:rowOff>
    </xdr:from>
    <xdr:to>
      <xdr:col>6</xdr:col>
      <xdr:colOff>438150</xdr:colOff>
      <xdr:row>113</xdr:row>
      <xdr:rowOff>180974</xdr:rowOff>
    </xdr:to>
    <xdr:graphicFrame macro="">
      <xdr:nvGraphicFramePr>
        <xdr:cNvPr id="22" name="Diagramm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2</xdr:row>
          <xdr:rowOff>209550</xdr:rowOff>
        </xdr:from>
        <xdr:to>
          <xdr:col>10</xdr:col>
          <xdr:colOff>304800</xdr:colOff>
          <xdr:row>2</xdr:row>
          <xdr:rowOff>428625</xdr:rowOff>
        </xdr:to>
        <xdr:sp macro="" textlink="">
          <xdr:nvSpPr>
            <xdr:cNvPr id="62471" name="Option Button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Contest4</a:t>
              </a: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2</xdr:row>
          <xdr:rowOff>190500</xdr:rowOff>
        </xdr:from>
        <xdr:to>
          <xdr:col>11</xdr:col>
          <xdr:colOff>314325</xdr:colOff>
          <xdr:row>2</xdr:row>
          <xdr:rowOff>409575</xdr:rowOff>
        </xdr:to>
        <xdr:sp macro="" textlink="">
          <xdr:nvSpPr>
            <xdr:cNvPr id="62553" name="Option Button 89" hidden="1">
              <a:extLst>
                <a:ext uri="{63B3BB69-23CF-44E3-9099-C40C66FF867C}">
                  <a14:compatExt spid="_x0000_s62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Contest5</a:t>
              </a:r>
              <a:endParaRPr lang="de-DE"/>
            </a:p>
          </xdr:txBody>
        </xdr:sp>
        <xdr:clientData/>
      </xdr:twoCellAnchor>
    </mc:Choice>
    <mc:Fallback/>
  </mc:AlternateContent>
  <xdr:twoCellAnchor editAs="oneCell">
    <xdr:from>
      <xdr:col>0</xdr:col>
      <xdr:colOff>257175</xdr:colOff>
      <xdr:row>117</xdr:row>
      <xdr:rowOff>57150</xdr:rowOff>
    </xdr:from>
    <xdr:to>
      <xdr:col>9</xdr:col>
      <xdr:colOff>663595</xdr:colOff>
      <xdr:row>136</xdr:row>
      <xdr:rowOff>180918</xdr:rowOff>
    </xdr:to>
    <xdr:pic>
      <xdr:nvPicPr>
        <xdr:cNvPr id="6" name="Grafik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7175" y="22812375"/>
          <a:ext cx="7559695" cy="37432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5</xdr:row>
          <xdr:rowOff>0</xdr:rowOff>
        </xdr:from>
        <xdr:to>
          <xdr:col>12</xdr:col>
          <xdr:colOff>419100</xdr:colOff>
          <xdr:row>27</xdr:row>
          <xdr:rowOff>57150</xdr:rowOff>
        </xdr:to>
        <xdr:pic>
          <xdr:nvPicPr>
            <xdr:cNvPr id="14" name="Grafik 13"/>
            <xdr:cNvPicPr>
              <a:picLocks noChangeAspect="1" noChangeArrowheads="1"/>
              <a:extLst>
                <a:ext uri="{84589F7E-364E-4C9E-8A38-B11213B215E9}">
                  <a14:cameraTool cellRange="optCheck" spid="_x0000_s62573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3724275" y="1200150"/>
              <a:ext cx="6134100" cy="42481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8</xdr:col>
      <xdr:colOff>428626</xdr:colOff>
      <xdr:row>36</xdr:row>
      <xdr:rowOff>9525</xdr:rowOff>
    </xdr:from>
    <xdr:to>
      <xdr:col>15</xdr:col>
      <xdr:colOff>506585</xdr:colOff>
      <xdr:row>51</xdr:row>
      <xdr:rowOff>133350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9901" y="7162800"/>
          <a:ext cx="5411959" cy="29813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</xdr:row>
          <xdr:rowOff>180975</xdr:rowOff>
        </xdr:from>
        <xdr:to>
          <xdr:col>12</xdr:col>
          <xdr:colOff>285750</xdr:colOff>
          <xdr:row>2</xdr:row>
          <xdr:rowOff>400050</xdr:rowOff>
        </xdr:to>
        <xdr:sp macro="" textlink="">
          <xdr:nvSpPr>
            <xdr:cNvPr id="62565" name="Option Button 101" hidden="1">
              <a:extLst>
                <a:ext uri="{63B3BB69-23CF-44E3-9099-C40C66FF867C}">
                  <a14:compatExt spid="_x0000_s6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Contest6</a:t>
              </a:r>
              <a:endParaRPr lang="de-DE"/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0.10933</cdr:x>
      <cdr:y>0.08459</cdr:y>
    </cdr:from>
    <cdr:to>
      <cdr:x>0.27114</cdr:x>
      <cdr:y>0.09084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76252" y="3352846"/>
          <a:ext cx="70485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0.13995</cdr:x>
      <cdr:y>0.07426</cdr:y>
    </cdr:from>
    <cdr:to>
      <cdr:x>0.26021</cdr:x>
      <cdr:y>0.07978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609602" y="2943271"/>
          <a:ext cx="523875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800" b="1" i="1">
              <a:solidFill>
                <a:schemeClr val="accent3">
                  <a:lumMod val="50000"/>
                </a:schemeClr>
              </a:solidFill>
            </a:rPr>
            <a:t>Analyst</a:t>
          </a:r>
        </a:p>
      </cdr:txBody>
    </cdr:sp>
  </cdr:relSizeAnchor>
  <cdr:relSizeAnchor xmlns:cdr="http://schemas.openxmlformats.org/drawingml/2006/chartDrawing">
    <cdr:from>
      <cdr:x>0.05408</cdr:x>
      <cdr:y>0.11146</cdr:y>
    </cdr:from>
    <cdr:to>
      <cdr:x>0.23432</cdr:x>
      <cdr:y>0.82085</cdr:y>
    </cdr:to>
    <cdr:grpSp>
      <cdr:nvGrpSpPr>
        <cdr:cNvPr id="11" name="Gruppieren 10"/>
        <cdr:cNvGrpSpPr/>
      </cdr:nvGrpSpPr>
      <cdr:grpSpPr>
        <a:xfrm xmlns:a="http://schemas.openxmlformats.org/drawingml/2006/main">
          <a:off x="275585" y="334422"/>
          <a:ext cx="918480" cy="2128436"/>
          <a:chOff x="284323" y="325929"/>
          <a:chExt cx="947685" cy="2074371"/>
        </a:xfrm>
      </cdr:grpSpPr>
      <cdr:sp macro="" textlink="">
        <cdr:nvSpPr>
          <cdr:cNvPr id="4" name="Textfeld 3"/>
          <cdr:cNvSpPr txBox="1"/>
        </cdr:nvSpPr>
        <cdr:spPr>
          <a:xfrm xmlns:a="http://schemas.openxmlformats.org/drawingml/2006/main">
            <a:off x="728766" y="2171164"/>
            <a:ext cx="455616" cy="229136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pPr algn="l"/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Africa</a:t>
            </a:r>
          </a:p>
        </cdr:txBody>
      </cdr:sp>
      <cdr:sp macro="" textlink="">
        <cdr:nvSpPr>
          <cdr:cNvPr id="5" name="Textfeld 4"/>
          <cdr:cNvSpPr txBox="1"/>
        </cdr:nvSpPr>
        <cdr:spPr>
          <a:xfrm xmlns:a="http://schemas.openxmlformats.org/drawingml/2006/main">
            <a:off x="799564" y="1890028"/>
            <a:ext cx="394343" cy="249061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pPr algn="l"/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Asia</a:t>
            </a:r>
          </a:p>
        </cdr:txBody>
      </cdr:sp>
      <cdr:sp macro="" textlink="">
        <cdr:nvSpPr>
          <cdr:cNvPr id="6" name="Textfeld 5"/>
          <cdr:cNvSpPr txBox="1"/>
        </cdr:nvSpPr>
        <cdr:spPr>
          <a:xfrm xmlns:a="http://schemas.openxmlformats.org/drawingml/2006/main">
            <a:off x="594091" y="1570357"/>
            <a:ext cx="637917" cy="298872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pPr algn="l"/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Australia</a:t>
            </a:r>
          </a:p>
        </cdr:txBody>
      </cdr:sp>
      <cdr:sp macro="" textlink="">
        <cdr:nvSpPr>
          <cdr:cNvPr id="7" name="Textfeld 6"/>
          <cdr:cNvSpPr txBox="1"/>
        </cdr:nvSpPr>
        <cdr:spPr>
          <a:xfrm xmlns:a="http://schemas.openxmlformats.org/drawingml/2006/main">
            <a:off x="284323" y="1262833"/>
            <a:ext cx="947683" cy="249061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Central America</a:t>
            </a:r>
          </a:p>
        </cdr:txBody>
      </cdr:sp>
      <cdr:sp macro="" textlink="">
        <cdr:nvSpPr>
          <cdr:cNvPr id="8" name="Textfeld 7"/>
          <cdr:cNvSpPr txBox="1"/>
        </cdr:nvSpPr>
        <cdr:spPr>
          <a:xfrm xmlns:a="http://schemas.openxmlformats.org/drawingml/2006/main">
            <a:off x="702240" y="943599"/>
            <a:ext cx="500779" cy="239098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Europe</a:t>
            </a:r>
          </a:p>
        </cdr:txBody>
      </cdr:sp>
      <cdr:sp macro="" textlink="">
        <cdr:nvSpPr>
          <cdr:cNvPr id="9" name="Textfeld 8"/>
          <cdr:cNvSpPr txBox="1"/>
        </cdr:nvSpPr>
        <cdr:spPr>
          <a:xfrm xmlns:a="http://schemas.openxmlformats.org/drawingml/2006/main">
            <a:off x="347697" y="644729"/>
            <a:ext cx="865672" cy="189285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North America</a:t>
            </a:r>
          </a:p>
        </cdr:txBody>
      </cdr:sp>
      <cdr:sp macro="" textlink="">
        <cdr:nvSpPr>
          <cdr:cNvPr id="10" name="Textfeld 9"/>
          <cdr:cNvSpPr txBox="1"/>
        </cdr:nvSpPr>
        <cdr:spPr>
          <a:xfrm xmlns:a="http://schemas.openxmlformats.org/drawingml/2006/main">
            <a:off x="337348" y="325929"/>
            <a:ext cx="874785" cy="239098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South America</a:t>
            </a:r>
          </a:p>
        </cdr:txBody>
      </cdr:sp>
    </cdr:grpSp>
  </cdr:relSizeAnchor>
  <cdr:relSizeAnchor xmlns:cdr="http://schemas.openxmlformats.org/drawingml/2006/chartDrawing">
    <cdr:from>
      <cdr:x>0.70191</cdr:x>
      <cdr:y>0.78026</cdr:y>
    </cdr:from>
    <cdr:to>
      <cdr:x>0.9009</cdr:x>
      <cdr:y>0.84395</cdr:y>
    </cdr:to>
    <cdr:sp macro="" textlink="">
      <cdr:nvSpPr>
        <cdr:cNvPr id="13" name="Textfeld 12"/>
        <cdr:cNvSpPr txBox="1"/>
      </cdr:nvSpPr>
      <cdr:spPr>
        <a:xfrm xmlns:a="http://schemas.openxmlformats.org/drawingml/2006/main">
          <a:off x="3057526" y="2333626"/>
          <a:ext cx="866776" cy="1904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e-DE" sz="900" b="1" i="1">
            <a:solidFill>
              <a:schemeClr val="accent3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0.0699</cdr:x>
      <cdr:y>0.21224</cdr:y>
    </cdr:from>
    <cdr:to>
      <cdr:x>0.7023</cdr:x>
      <cdr:y>0.32689</cdr:y>
    </cdr:to>
    <cdr:sp macro="" textlink="">
      <cdr:nvSpPr>
        <cdr:cNvPr id="15" name="Textfeld 14"/>
        <cdr:cNvSpPr txBox="1"/>
      </cdr:nvSpPr>
      <cdr:spPr>
        <a:xfrm xmlns:a="http://schemas.openxmlformats.org/drawingml/2006/main">
          <a:off x="367546" y="620627"/>
          <a:ext cx="3325033" cy="3352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0.10976</cdr:x>
      <cdr:y>0.85032</cdr:y>
    </cdr:from>
    <cdr:to>
      <cdr:x>0.60105</cdr:x>
      <cdr:y>0.99363</cdr:y>
    </cdr:to>
    <cdr:sp macro="" textlink="">
      <cdr:nvSpPr>
        <cdr:cNvPr id="16" name="Textfeld 15"/>
        <cdr:cNvSpPr txBox="1"/>
      </cdr:nvSpPr>
      <cdr:spPr>
        <a:xfrm xmlns:a="http://schemas.openxmlformats.org/drawingml/2006/main">
          <a:off x="600075" y="2543175"/>
          <a:ext cx="268605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285750</xdr:colOff>
      <xdr:row>17</xdr:row>
      <xdr:rowOff>171450</xdr:rowOff>
    </xdr:from>
    <xdr:to>
      <xdr:col>18</xdr:col>
      <xdr:colOff>742950</xdr:colOff>
      <xdr:row>37</xdr:row>
      <xdr:rowOff>66675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771525</xdr:colOff>
      <xdr:row>15</xdr:row>
      <xdr:rowOff>114300</xdr:rowOff>
    </xdr:from>
    <xdr:to>
      <xdr:col>7</xdr:col>
      <xdr:colOff>504825</xdr:colOff>
      <xdr:row>30</xdr:row>
      <xdr:rowOff>180975</xdr:rowOff>
    </xdr:to>
    <xdr:graphicFrame macro="">
      <xdr:nvGraphicFramePr>
        <xdr:cNvPr id="2" name="Blase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476250</xdr:colOff>
      <xdr:row>14</xdr:row>
      <xdr:rowOff>152399</xdr:rowOff>
    </xdr:from>
    <xdr:to>
      <xdr:col>11</xdr:col>
      <xdr:colOff>695325</xdr:colOff>
      <xdr:row>29</xdr:row>
      <xdr:rowOff>104774</xdr:rowOff>
    </xdr:to>
    <xdr:graphicFrame macro="">
      <xdr:nvGraphicFramePr>
        <xdr:cNvPr id="5" name="Diagramm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0.10933</cdr:x>
      <cdr:y>0.08459</cdr:y>
    </cdr:from>
    <cdr:to>
      <cdr:x>0.27114</cdr:x>
      <cdr:y>0.09084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76252" y="3352846"/>
          <a:ext cx="70485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0.13995</cdr:x>
      <cdr:y>0.07426</cdr:y>
    </cdr:from>
    <cdr:to>
      <cdr:x>0.26021</cdr:x>
      <cdr:y>0.07978</cdr:y>
    </cdr:to>
    <cdr:sp macro="" textlink="">
      <cdr:nvSpPr>
        <cdr:cNvPr id="3" name="Textfeld 2"/>
        <cdr:cNvSpPr txBox="1"/>
      </cdr:nvSpPr>
      <cdr:spPr>
        <a:xfrm xmlns:a="http://schemas.openxmlformats.org/drawingml/2006/main">
          <a:off x="609602" y="2943271"/>
          <a:ext cx="523875" cy="2190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DE" sz="800" b="1" i="1">
              <a:solidFill>
                <a:schemeClr val="accent3">
                  <a:lumMod val="50000"/>
                </a:schemeClr>
              </a:solidFill>
            </a:rPr>
            <a:t>Analyst</a:t>
          </a:r>
        </a:p>
      </cdr:txBody>
    </cdr:sp>
  </cdr:relSizeAnchor>
  <cdr:relSizeAnchor xmlns:cdr="http://schemas.openxmlformats.org/drawingml/2006/chartDrawing">
    <cdr:from>
      <cdr:x>0.03325</cdr:x>
      <cdr:y>0.11401</cdr:y>
    </cdr:from>
    <cdr:to>
      <cdr:x>0.22691</cdr:x>
      <cdr:y>0.8241</cdr:y>
    </cdr:to>
    <cdr:grpSp>
      <cdr:nvGrpSpPr>
        <cdr:cNvPr id="11" name="Gruppieren 10"/>
        <cdr:cNvGrpSpPr/>
      </cdr:nvGrpSpPr>
      <cdr:grpSpPr>
        <a:xfrm xmlns:a="http://schemas.openxmlformats.org/drawingml/2006/main">
          <a:off x="167221" y="333385"/>
          <a:ext cx="973955" cy="2076428"/>
          <a:chOff x="284323" y="325929"/>
          <a:chExt cx="1018278" cy="2074371"/>
        </a:xfrm>
      </cdr:grpSpPr>
      <cdr:sp macro="" textlink="">
        <cdr:nvSpPr>
          <cdr:cNvPr id="4" name="Textfeld 3"/>
          <cdr:cNvSpPr txBox="1"/>
        </cdr:nvSpPr>
        <cdr:spPr>
          <a:xfrm xmlns:a="http://schemas.openxmlformats.org/drawingml/2006/main">
            <a:off x="728766" y="2171164"/>
            <a:ext cx="455616" cy="229136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pPr algn="l"/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Africa</a:t>
            </a:r>
          </a:p>
        </cdr:txBody>
      </cdr:sp>
      <cdr:sp macro="" textlink="">
        <cdr:nvSpPr>
          <cdr:cNvPr id="5" name="Textfeld 4"/>
          <cdr:cNvSpPr txBox="1"/>
        </cdr:nvSpPr>
        <cdr:spPr>
          <a:xfrm xmlns:a="http://schemas.openxmlformats.org/drawingml/2006/main">
            <a:off x="799564" y="1890028"/>
            <a:ext cx="394343" cy="249061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pPr algn="l"/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Asia</a:t>
            </a:r>
          </a:p>
        </cdr:txBody>
      </cdr:sp>
      <cdr:sp macro="" textlink="">
        <cdr:nvSpPr>
          <cdr:cNvPr id="6" name="Textfeld 5"/>
          <cdr:cNvSpPr txBox="1"/>
        </cdr:nvSpPr>
        <cdr:spPr>
          <a:xfrm xmlns:a="http://schemas.openxmlformats.org/drawingml/2006/main">
            <a:off x="594091" y="1570357"/>
            <a:ext cx="637917" cy="298872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pPr algn="l"/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Australia</a:t>
            </a:r>
          </a:p>
        </cdr:txBody>
      </cdr:sp>
      <cdr:sp macro="" textlink="">
        <cdr:nvSpPr>
          <cdr:cNvPr id="7" name="Textfeld 6"/>
          <cdr:cNvSpPr txBox="1"/>
        </cdr:nvSpPr>
        <cdr:spPr>
          <a:xfrm xmlns:a="http://schemas.openxmlformats.org/drawingml/2006/main">
            <a:off x="284323" y="1262833"/>
            <a:ext cx="947683" cy="249061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Central America</a:t>
            </a:r>
          </a:p>
        </cdr:txBody>
      </cdr:sp>
      <cdr:sp macro="" textlink="">
        <cdr:nvSpPr>
          <cdr:cNvPr id="8" name="Textfeld 7"/>
          <cdr:cNvSpPr txBox="1"/>
        </cdr:nvSpPr>
        <cdr:spPr>
          <a:xfrm xmlns:a="http://schemas.openxmlformats.org/drawingml/2006/main">
            <a:off x="707005" y="934083"/>
            <a:ext cx="595596" cy="239098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Europe</a:t>
            </a:r>
          </a:p>
        </cdr:txBody>
      </cdr:sp>
      <cdr:sp macro="" textlink="">
        <cdr:nvSpPr>
          <cdr:cNvPr id="9" name="Textfeld 8"/>
          <cdr:cNvSpPr txBox="1"/>
        </cdr:nvSpPr>
        <cdr:spPr>
          <a:xfrm xmlns:a="http://schemas.openxmlformats.org/drawingml/2006/main">
            <a:off x="347697" y="644729"/>
            <a:ext cx="865672" cy="189285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North America</a:t>
            </a:r>
          </a:p>
        </cdr:txBody>
      </cdr:sp>
      <cdr:sp macro="" textlink="">
        <cdr:nvSpPr>
          <cdr:cNvPr id="10" name="Textfeld 9"/>
          <cdr:cNvSpPr txBox="1"/>
        </cdr:nvSpPr>
        <cdr:spPr>
          <a:xfrm xmlns:a="http://schemas.openxmlformats.org/drawingml/2006/main">
            <a:off x="337348" y="325929"/>
            <a:ext cx="874785" cy="239098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square" rtlCol="0"/>
          <a:lstStyle xmlns:a="http://schemas.openxmlformats.org/drawingml/2006/main"/>
          <a:p xmlns:a="http://schemas.openxmlformats.org/drawingml/2006/main">
            <a:r>
              <a:rPr lang="de-DE" sz="800" b="1" i="1">
                <a:solidFill>
                  <a:schemeClr val="accent3">
                    <a:lumMod val="50000"/>
                  </a:schemeClr>
                </a:solidFill>
              </a:rPr>
              <a:t>South America</a:t>
            </a:r>
          </a:p>
        </cdr:txBody>
      </cdr:sp>
    </cdr:grpSp>
  </cdr:relSizeAnchor>
  <cdr:relSizeAnchor xmlns:cdr="http://schemas.openxmlformats.org/drawingml/2006/chartDrawing">
    <cdr:from>
      <cdr:x>0.70191</cdr:x>
      <cdr:y>0.78026</cdr:y>
    </cdr:from>
    <cdr:to>
      <cdr:x>0.9009</cdr:x>
      <cdr:y>0.84395</cdr:y>
    </cdr:to>
    <cdr:sp macro="" textlink="">
      <cdr:nvSpPr>
        <cdr:cNvPr id="13" name="Textfeld 12"/>
        <cdr:cNvSpPr txBox="1"/>
      </cdr:nvSpPr>
      <cdr:spPr>
        <a:xfrm xmlns:a="http://schemas.openxmlformats.org/drawingml/2006/main">
          <a:off x="3057526" y="2333626"/>
          <a:ext cx="866776" cy="1904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e-DE" sz="900" b="1" i="1">
            <a:solidFill>
              <a:schemeClr val="accent3">
                <a:lumMod val="50000"/>
              </a:schemeClr>
            </a:solidFill>
          </a:endParaRPr>
        </a:p>
      </cdr:txBody>
    </cdr:sp>
  </cdr:relSizeAnchor>
  <cdr:relSizeAnchor xmlns:cdr="http://schemas.openxmlformats.org/drawingml/2006/chartDrawing">
    <cdr:from>
      <cdr:x>0.0699</cdr:x>
      <cdr:y>0.21224</cdr:y>
    </cdr:from>
    <cdr:to>
      <cdr:x>0.7023</cdr:x>
      <cdr:y>0.32689</cdr:y>
    </cdr:to>
    <cdr:sp macro="" textlink="">
      <cdr:nvSpPr>
        <cdr:cNvPr id="15" name="Textfeld 14"/>
        <cdr:cNvSpPr txBox="1"/>
      </cdr:nvSpPr>
      <cdr:spPr>
        <a:xfrm xmlns:a="http://schemas.openxmlformats.org/drawingml/2006/main">
          <a:off x="367546" y="620627"/>
          <a:ext cx="3325033" cy="3352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  <cdr:relSizeAnchor xmlns:cdr="http://schemas.openxmlformats.org/drawingml/2006/chartDrawing">
    <cdr:from>
      <cdr:x>0.10976</cdr:x>
      <cdr:y>0.85032</cdr:y>
    </cdr:from>
    <cdr:to>
      <cdr:x>0.60105</cdr:x>
      <cdr:y>0.99363</cdr:y>
    </cdr:to>
    <cdr:sp macro="" textlink="">
      <cdr:nvSpPr>
        <cdr:cNvPr id="16" name="Textfeld 15"/>
        <cdr:cNvSpPr txBox="1"/>
      </cdr:nvSpPr>
      <cdr:spPr>
        <a:xfrm xmlns:a="http://schemas.openxmlformats.org/drawingml/2006/main">
          <a:off x="600075" y="2543175"/>
          <a:ext cx="2686050" cy="4286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de-DE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1</xdr:row>
      <xdr:rowOff>142875</xdr:rowOff>
    </xdr:from>
    <xdr:to>
      <xdr:col>14</xdr:col>
      <xdr:colOff>424968</xdr:colOff>
      <xdr:row>21</xdr:row>
      <xdr:rowOff>76200</xdr:rowOff>
    </xdr:to>
    <xdr:grpSp>
      <xdr:nvGrpSpPr>
        <xdr:cNvPr id="11" name="World"/>
        <xdr:cNvGrpSpPr/>
      </xdr:nvGrpSpPr>
      <xdr:grpSpPr>
        <a:xfrm>
          <a:off x="4343400" y="333375"/>
          <a:ext cx="7559193" cy="3743325"/>
          <a:chOff x="8429625" y="381000"/>
          <a:chExt cx="7559193" cy="3743325"/>
        </a:xfrm>
      </xdr:grpSpPr>
      <xdr:sp macro="" textlink="">
        <xdr:nvSpPr>
          <xdr:cNvPr id="183" name="Freeform 5"/>
          <xdr:cNvSpPr>
            <a:spLocks/>
          </xdr:cNvSpPr>
        </xdr:nvSpPr>
        <xdr:spPr bwMode="auto">
          <a:xfrm>
            <a:off x="11387219" y="1828800"/>
            <a:ext cx="334191" cy="400050"/>
          </a:xfrm>
          <a:custGeom>
            <a:avLst/>
            <a:gdLst>
              <a:gd name="T0" fmla="*/ 2147483647 w 914"/>
              <a:gd name="T1" fmla="*/ 2147483647 h 974"/>
              <a:gd name="T2" fmla="*/ 2147483647 w 914"/>
              <a:gd name="T3" fmla="*/ 2147483647 h 974"/>
              <a:gd name="T4" fmla="*/ 2147483647 w 914"/>
              <a:gd name="T5" fmla="*/ 2147483647 h 974"/>
              <a:gd name="T6" fmla="*/ 2147483647 w 914"/>
              <a:gd name="T7" fmla="*/ 2147483647 h 974"/>
              <a:gd name="T8" fmla="*/ 2147483647 w 914"/>
              <a:gd name="T9" fmla="*/ 2147483647 h 974"/>
              <a:gd name="T10" fmla="*/ 2147483647 w 914"/>
              <a:gd name="T11" fmla="*/ 2147483647 h 974"/>
              <a:gd name="T12" fmla="*/ 2147483647 w 914"/>
              <a:gd name="T13" fmla="*/ 2147483647 h 974"/>
              <a:gd name="T14" fmla="*/ 2147483647 w 914"/>
              <a:gd name="T15" fmla="*/ 2147483647 h 974"/>
              <a:gd name="T16" fmla="*/ 2147483647 w 914"/>
              <a:gd name="T17" fmla="*/ 2147483647 h 974"/>
              <a:gd name="T18" fmla="*/ 2147483647 w 914"/>
              <a:gd name="T19" fmla="*/ 2147483647 h 974"/>
              <a:gd name="T20" fmla="*/ 2147483647 w 914"/>
              <a:gd name="T21" fmla="*/ 2147483647 h 974"/>
              <a:gd name="T22" fmla="*/ 2147483647 w 914"/>
              <a:gd name="T23" fmla="*/ 2147483647 h 974"/>
              <a:gd name="T24" fmla="*/ 2147483647 w 914"/>
              <a:gd name="T25" fmla="*/ 2147483647 h 974"/>
              <a:gd name="T26" fmla="*/ 2147483647 w 914"/>
              <a:gd name="T27" fmla="*/ 2147483647 h 974"/>
              <a:gd name="T28" fmla="*/ 2147483647 w 914"/>
              <a:gd name="T29" fmla="*/ 2147483647 h 974"/>
              <a:gd name="T30" fmla="*/ 2147483647 w 914"/>
              <a:gd name="T31" fmla="*/ 2147483647 h 974"/>
              <a:gd name="T32" fmla="*/ 2147483647 w 914"/>
              <a:gd name="T33" fmla="*/ 2147483647 h 974"/>
              <a:gd name="T34" fmla="*/ 2147483647 w 914"/>
              <a:gd name="T35" fmla="*/ 2147483647 h 974"/>
              <a:gd name="T36" fmla="*/ 2147483647 w 914"/>
              <a:gd name="T37" fmla="*/ 2147483647 h 974"/>
              <a:gd name="T38" fmla="*/ 2147483647 w 914"/>
              <a:gd name="T39" fmla="*/ 2147483647 h 974"/>
              <a:gd name="T40" fmla="*/ 2147483647 w 914"/>
              <a:gd name="T41" fmla="*/ 2147483647 h 974"/>
              <a:gd name="T42" fmla="*/ 2147483647 w 914"/>
              <a:gd name="T43" fmla="*/ 2147483647 h 974"/>
              <a:gd name="T44" fmla="*/ 2147483647 w 914"/>
              <a:gd name="T45" fmla="*/ 2147483647 h 974"/>
              <a:gd name="T46" fmla="*/ 2147483647 w 914"/>
              <a:gd name="T47" fmla="*/ 2147483647 h 974"/>
              <a:gd name="T48" fmla="*/ 2147483647 w 914"/>
              <a:gd name="T49" fmla="*/ 2147483647 h 974"/>
              <a:gd name="T50" fmla="*/ 2147483647 w 914"/>
              <a:gd name="T51" fmla="*/ 2147483647 h 974"/>
              <a:gd name="T52" fmla="*/ 2147483647 w 914"/>
              <a:gd name="T53" fmla="*/ 2147483647 h 974"/>
              <a:gd name="T54" fmla="*/ 2147483647 w 914"/>
              <a:gd name="T55" fmla="*/ 2147483647 h 974"/>
              <a:gd name="T56" fmla="*/ 2147483647 w 914"/>
              <a:gd name="T57" fmla="*/ 2147483647 h 974"/>
              <a:gd name="T58" fmla="*/ 2147483647 w 914"/>
              <a:gd name="T59" fmla="*/ 2147483647 h 974"/>
              <a:gd name="T60" fmla="*/ 2147483647 w 914"/>
              <a:gd name="T61" fmla="*/ 2147483647 h 974"/>
              <a:gd name="T62" fmla="*/ 2147483647 w 914"/>
              <a:gd name="T63" fmla="*/ 2147483647 h 974"/>
              <a:gd name="T64" fmla="*/ 2147483647 w 914"/>
              <a:gd name="T65" fmla="*/ 0 h 974"/>
              <a:gd name="T66" fmla="*/ 2147483647 w 914"/>
              <a:gd name="T67" fmla="*/ 2147483647 h 974"/>
              <a:gd name="T68" fmla="*/ 2147483647 w 914"/>
              <a:gd name="T69" fmla="*/ 2147483647 h 974"/>
              <a:gd name="T70" fmla="*/ 2147483647 w 914"/>
              <a:gd name="T71" fmla="*/ 2147483647 h 974"/>
              <a:gd name="T72" fmla="*/ 2147483647 w 914"/>
              <a:gd name="T73" fmla="*/ 2147483647 h 974"/>
              <a:gd name="T74" fmla="*/ 2147483647 w 914"/>
              <a:gd name="T75" fmla="*/ 2147483647 h 974"/>
              <a:gd name="T76" fmla="*/ 2147483647 w 914"/>
              <a:gd name="T77" fmla="*/ 2147483647 h 974"/>
              <a:gd name="T78" fmla="*/ 2147483647 w 914"/>
              <a:gd name="T79" fmla="*/ 2147483647 h 974"/>
              <a:gd name="T80" fmla="*/ 2147483647 w 914"/>
              <a:gd name="T81" fmla="*/ 2147483647 h 974"/>
              <a:gd name="T82" fmla="*/ 2147483647 w 914"/>
              <a:gd name="T83" fmla="*/ 2147483647 h 974"/>
              <a:gd name="T84" fmla="*/ 2147483647 w 914"/>
              <a:gd name="T85" fmla="*/ 2147483647 h 974"/>
              <a:gd name="T86" fmla="*/ 2147483647 w 914"/>
              <a:gd name="T87" fmla="*/ 2147483647 h 974"/>
              <a:gd name="T88" fmla="*/ 2147483647 w 914"/>
              <a:gd name="T89" fmla="*/ 2147483647 h 974"/>
              <a:gd name="T90" fmla="*/ 2147483647 w 914"/>
              <a:gd name="T91" fmla="*/ 2147483647 h 974"/>
              <a:gd name="T92" fmla="*/ 2147483647 w 914"/>
              <a:gd name="T93" fmla="*/ 2147483647 h 974"/>
              <a:gd name="T94" fmla="*/ 2147483647 w 914"/>
              <a:gd name="T95" fmla="*/ 2147483647 h 974"/>
              <a:gd name="T96" fmla="*/ 2147483647 w 914"/>
              <a:gd name="T97" fmla="*/ 2147483647 h 974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914"/>
              <a:gd name="T148" fmla="*/ 0 h 974"/>
              <a:gd name="T149" fmla="*/ 914 w 914"/>
              <a:gd name="T150" fmla="*/ 974 h 974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914" h="974">
                <a:moveTo>
                  <a:pt x="138" y="974"/>
                </a:moveTo>
                <a:lnTo>
                  <a:pt x="157" y="940"/>
                </a:lnTo>
                <a:lnTo>
                  <a:pt x="166" y="903"/>
                </a:lnTo>
                <a:lnTo>
                  <a:pt x="186" y="874"/>
                </a:lnTo>
                <a:lnTo>
                  <a:pt x="205" y="859"/>
                </a:lnTo>
                <a:lnTo>
                  <a:pt x="229" y="852"/>
                </a:lnTo>
                <a:lnTo>
                  <a:pt x="236" y="879"/>
                </a:lnTo>
                <a:lnTo>
                  <a:pt x="255" y="897"/>
                </a:lnTo>
                <a:lnTo>
                  <a:pt x="274" y="910"/>
                </a:lnTo>
                <a:lnTo>
                  <a:pt x="296" y="912"/>
                </a:lnTo>
                <a:lnTo>
                  <a:pt x="330" y="904"/>
                </a:lnTo>
                <a:lnTo>
                  <a:pt x="361" y="920"/>
                </a:lnTo>
                <a:lnTo>
                  <a:pt x="394" y="924"/>
                </a:lnTo>
                <a:lnTo>
                  <a:pt x="412" y="899"/>
                </a:lnTo>
                <a:lnTo>
                  <a:pt x="435" y="896"/>
                </a:lnTo>
                <a:lnTo>
                  <a:pt x="445" y="887"/>
                </a:lnTo>
                <a:lnTo>
                  <a:pt x="451" y="875"/>
                </a:lnTo>
                <a:lnTo>
                  <a:pt x="463" y="864"/>
                </a:lnTo>
                <a:lnTo>
                  <a:pt x="474" y="866"/>
                </a:lnTo>
                <a:lnTo>
                  <a:pt x="493" y="875"/>
                </a:lnTo>
                <a:lnTo>
                  <a:pt x="513" y="884"/>
                </a:lnTo>
                <a:lnTo>
                  <a:pt x="530" y="888"/>
                </a:lnTo>
                <a:lnTo>
                  <a:pt x="557" y="880"/>
                </a:lnTo>
                <a:lnTo>
                  <a:pt x="571" y="861"/>
                </a:lnTo>
                <a:lnTo>
                  <a:pt x="581" y="839"/>
                </a:lnTo>
                <a:lnTo>
                  <a:pt x="599" y="820"/>
                </a:lnTo>
                <a:lnTo>
                  <a:pt x="611" y="789"/>
                </a:lnTo>
                <a:lnTo>
                  <a:pt x="595" y="754"/>
                </a:lnTo>
                <a:lnTo>
                  <a:pt x="589" y="742"/>
                </a:lnTo>
                <a:lnTo>
                  <a:pt x="590" y="737"/>
                </a:lnTo>
                <a:lnTo>
                  <a:pt x="597" y="737"/>
                </a:lnTo>
                <a:lnTo>
                  <a:pt x="609" y="739"/>
                </a:lnTo>
                <a:lnTo>
                  <a:pt x="634" y="732"/>
                </a:lnTo>
                <a:lnTo>
                  <a:pt x="652" y="741"/>
                </a:lnTo>
                <a:lnTo>
                  <a:pt x="652" y="792"/>
                </a:lnTo>
                <a:lnTo>
                  <a:pt x="651" y="802"/>
                </a:lnTo>
                <a:lnTo>
                  <a:pt x="650" y="812"/>
                </a:lnTo>
                <a:lnTo>
                  <a:pt x="648" y="822"/>
                </a:lnTo>
                <a:lnTo>
                  <a:pt x="648" y="833"/>
                </a:lnTo>
                <a:lnTo>
                  <a:pt x="656" y="844"/>
                </a:lnTo>
                <a:lnTo>
                  <a:pt x="669" y="854"/>
                </a:lnTo>
                <a:lnTo>
                  <a:pt x="684" y="864"/>
                </a:lnTo>
                <a:lnTo>
                  <a:pt x="696" y="876"/>
                </a:lnTo>
                <a:lnTo>
                  <a:pt x="719" y="913"/>
                </a:lnTo>
                <a:lnTo>
                  <a:pt x="719" y="898"/>
                </a:lnTo>
                <a:lnTo>
                  <a:pt x="721" y="884"/>
                </a:lnTo>
                <a:lnTo>
                  <a:pt x="729" y="866"/>
                </a:lnTo>
                <a:lnTo>
                  <a:pt x="728" y="851"/>
                </a:lnTo>
                <a:lnTo>
                  <a:pt x="728" y="839"/>
                </a:lnTo>
                <a:lnTo>
                  <a:pt x="739" y="823"/>
                </a:lnTo>
                <a:lnTo>
                  <a:pt x="752" y="807"/>
                </a:lnTo>
                <a:lnTo>
                  <a:pt x="760" y="792"/>
                </a:lnTo>
                <a:lnTo>
                  <a:pt x="760" y="779"/>
                </a:lnTo>
                <a:lnTo>
                  <a:pt x="759" y="765"/>
                </a:lnTo>
                <a:lnTo>
                  <a:pt x="757" y="753"/>
                </a:lnTo>
                <a:lnTo>
                  <a:pt x="755" y="742"/>
                </a:lnTo>
                <a:lnTo>
                  <a:pt x="767" y="705"/>
                </a:lnTo>
                <a:lnTo>
                  <a:pt x="789" y="672"/>
                </a:lnTo>
                <a:lnTo>
                  <a:pt x="795" y="666"/>
                </a:lnTo>
                <a:lnTo>
                  <a:pt x="804" y="659"/>
                </a:lnTo>
                <a:lnTo>
                  <a:pt x="813" y="652"/>
                </a:lnTo>
                <a:lnTo>
                  <a:pt x="816" y="649"/>
                </a:lnTo>
                <a:lnTo>
                  <a:pt x="816" y="636"/>
                </a:lnTo>
                <a:lnTo>
                  <a:pt x="817" y="623"/>
                </a:lnTo>
                <a:lnTo>
                  <a:pt x="818" y="610"/>
                </a:lnTo>
                <a:lnTo>
                  <a:pt x="817" y="598"/>
                </a:lnTo>
                <a:lnTo>
                  <a:pt x="821" y="553"/>
                </a:lnTo>
                <a:lnTo>
                  <a:pt x="824" y="504"/>
                </a:lnTo>
                <a:lnTo>
                  <a:pt x="832" y="464"/>
                </a:lnTo>
                <a:lnTo>
                  <a:pt x="836" y="418"/>
                </a:lnTo>
                <a:lnTo>
                  <a:pt x="833" y="367"/>
                </a:lnTo>
                <a:lnTo>
                  <a:pt x="834" y="360"/>
                </a:lnTo>
                <a:lnTo>
                  <a:pt x="837" y="354"/>
                </a:lnTo>
                <a:lnTo>
                  <a:pt x="840" y="349"/>
                </a:lnTo>
                <a:lnTo>
                  <a:pt x="842" y="344"/>
                </a:lnTo>
                <a:lnTo>
                  <a:pt x="849" y="342"/>
                </a:lnTo>
                <a:lnTo>
                  <a:pt x="855" y="340"/>
                </a:lnTo>
                <a:lnTo>
                  <a:pt x="867" y="335"/>
                </a:lnTo>
                <a:lnTo>
                  <a:pt x="876" y="327"/>
                </a:lnTo>
                <a:lnTo>
                  <a:pt x="884" y="319"/>
                </a:lnTo>
                <a:lnTo>
                  <a:pt x="894" y="314"/>
                </a:lnTo>
                <a:lnTo>
                  <a:pt x="897" y="306"/>
                </a:lnTo>
                <a:lnTo>
                  <a:pt x="899" y="296"/>
                </a:lnTo>
                <a:lnTo>
                  <a:pt x="914" y="279"/>
                </a:lnTo>
                <a:lnTo>
                  <a:pt x="873" y="244"/>
                </a:lnTo>
                <a:lnTo>
                  <a:pt x="847" y="198"/>
                </a:lnTo>
                <a:lnTo>
                  <a:pt x="840" y="175"/>
                </a:lnTo>
                <a:lnTo>
                  <a:pt x="829" y="148"/>
                </a:lnTo>
                <a:lnTo>
                  <a:pt x="819" y="121"/>
                </a:lnTo>
                <a:lnTo>
                  <a:pt x="818" y="102"/>
                </a:lnTo>
                <a:lnTo>
                  <a:pt x="812" y="77"/>
                </a:lnTo>
                <a:lnTo>
                  <a:pt x="816" y="53"/>
                </a:lnTo>
                <a:lnTo>
                  <a:pt x="817" y="37"/>
                </a:lnTo>
                <a:lnTo>
                  <a:pt x="806" y="22"/>
                </a:lnTo>
                <a:lnTo>
                  <a:pt x="799" y="11"/>
                </a:lnTo>
                <a:lnTo>
                  <a:pt x="792" y="0"/>
                </a:lnTo>
                <a:lnTo>
                  <a:pt x="140" y="3"/>
                </a:lnTo>
                <a:lnTo>
                  <a:pt x="151" y="131"/>
                </a:lnTo>
                <a:lnTo>
                  <a:pt x="89" y="131"/>
                </a:lnTo>
                <a:lnTo>
                  <a:pt x="90" y="166"/>
                </a:lnTo>
                <a:lnTo>
                  <a:pt x="116" y="458"/>
                </a:lnTo>
                <a:lnTo>
                  <a:pt x="106" y="459"/>
                </a:lnTo>
                <a:lnTo>
                  <a:pt x="96" y="460"/>
                </a:lnTo>
                <a:lnTo>
                  <a:pt x="86" y="461"/>
                </a:lnTo>
                <a:lnTo>
                  <a:pt x="75" y="463"/>
                </a:lnTo>
                <a:lnTo>
                  <a:pt x="70" y="463"/>
                </a:lnTo>
                <a:lnTo>
                  <a:pt x="61" y="463"/>
                </a:lnTo>
                <a:lnTo>
                  <a:pt x="52" y="463"/>
                </a:lnTo>
                <a:lnTo>
                  <a:pt x="47" y="464"/>
                </a:lnTo>
                <a:lnTo>
                  <a:pt x="46" y="464"/>
                </a:lnTo>
                <a:lnTo>
                  <a:pt x="41" y="495"/>
                </a:lnTo>
                <a:lnTo>
                  <a:pt x="26" y="522"/>
                </a:lnTo>
                <a:lnTo>
                  <a:pt x="19" y="544"/>
                </a:lnTo>
                <a:lnTo>
                  <a:pt x="22" y="565"/>
                </a:lnTo>
                <a:lnTo>
                  <a:pt x="19" y="581"/>
                </a:lnTo>
                <a:lnTo>
                  <a:pt x="10" y="593"/>
                </a:lnTo>
                <a:lnTo>
                  <a:pt x="1" y="620"/>
                </a:lnTo>
                <a:lnTo>
                  <a:pt x="0" y="644"/>
                </a:lnTo>
                <a:lnTo>
                  <a:pt x="23" y="666"/>
                </a:lnTo>
                <a:lnTo>
                  <a:pt x="32" y="694"/>
                </a:lnTo>
                <a:lnTo>
                  <a:pt x="32" y="720"/>
                </a:lnTo>
                <a:lnTo>
                  <a:pt x="37" y="744"/>
                </a:lnTo>
                <a:lnTo>
                  <a:pt x="43" y="754"/>
                </a:lnTo>
                <a:lnTo>
                  <a:pt x="53" y="761"/>
                </a:lnTo>
                <a:lnTo>
                  <a:pt x="61" y="766"/>
                </a:lnTo>
                <a:lnTo>
                  <a:pt x="69" y="772"/>
                </a:lnTo>
                <a:lnTo>
                  <a:pt x="71" y="776"/>
                </a:lnTo>
                <a:lnTo>
                  <a:pt x="71" y="782"/>
                </a:lnTo>
                <a:lnTo>
                  <a:pt x="68" y="788"/>
                </a:lnTo>
                <a:lnTo>
                  <a:pt x="65" y="794"/>
                </a:lnTo>
                <a:lnTo>
                  <a:pt x="59" y="802"/>
                </a:lnTo>
                <a:lnTo>
                  <a:pt x="56" y="813"/>
                </a:lnTo>
                <a:lnTo>
                  <a:pt x="86" y="849"/>
                </a:lnTo>
                <a:lnTo>
                  <a:pt x="87" y="895"/>
                </a:lnTo>
                <a:lnTo>
                  <a:pt x="82" y="933"/>
                </a:lnTo>
                <a:lnTo>
                  <a:pt x="98" y="956"/>
                </a:lnTo>
                <a:lnTo>
                  <a:pt x="120" y="954"/>
                </a:lnTo>
                <a:lnTo>
                  <a:pt x="137" y="963"/>
                </a:lnTo>
                <a:lnTo>
                  <a:pt x="137" y="968"/>
                </a:lnTo>
                <a:lnTo>
                  <a:pt x="138" y="974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84" name="Freeform 6"/>
          <xdr:cNvSpPr>
            <a:spLocks/>
          </xdr:cNvSpPr>
        </xdr:nvSpPr>
        <xdr:spPr bwMode="auto">
          <a:xfrm>
            <a:off x="11437348" y="2133600"/>
            <a:ext cx="250644" cy="247650"/>
          </a:xfrm>
          <a:custGeom>
            <a:avLst/>
            <a:gdLst>
              <a:gd name="T0" fmla="*/ 2147483647 w 684"/>
              <a:gd name="T1" fmla="*/ 2147483647 h 610"/>
              <a:gd name="T2" fmla="*/ 2147483647 w 684"/>
              <a:gd name="T3" fmla="*/ 2147483647 h 610"/>
              <a:gd name="T4" fmla="*/ 2147483647 w 684"/>
              <a:gd name="T5" fmla="*/ 2147483647 h 610"/>
              <a:gd name="T6" fmla="*/ 2147483647 w 684"/>
              <a:gd name="T7" fmla="*/ 2147483647 h 610"/>
              <a:gd name="T8" fmla="*/ 2147483647 w 684"/>
              <a:gd name="T9" fmla="*/ 2147483647 h 610"/>
              <a:gd name="T10" fmla="*/ 2147483647 w 684"/>
              <a:gd name="T11" fmla="*/ 2147483647 h 610"/>
              <a:gd name="T12" fmla="*/ 2147483647 w 684"/>
              <a:gd name="T13" fmla="*/ 2147483647 h 610"/>
              <a:gd name="T14" fmla="*/ 2147483647 w 684"/>
              <a:gd name="T15" fmla="*/ 2147483647 h 610"/>
              <a:gd name="T16" fmla="*/ 2147483647 w 684"/>
              <a:gd name="T17" fmla="*/ 2147483647 h 610"/>
              <a:gd name="T18" fmla="*/ 2147483647 w 684"/>
              <a:gd name="T19" fmla="*/ 2147483647 h 610"/>
              <a:gd name="T20" fmla="*/ 2147483647 w 684"/>
              <a:gd name="T21" fmla="*/ 2147483647 h 610"/>
              <a:gd name="T22" fmla="*/ 2147483647 w 684"/>
              <a:gd name="T23" fmla="*/ 2147483647 h 610"/>
              <a:gd name="T24" fmla="*/ 2147483647 w 684"/>
              <a:gd name="T25" fmla="*/ 2147483647 h 610"/>
              <a:gd name="T26" fmla="*/ 2147483647 w 684"/>
              <a:gd name="T27" fmla="*/ 2147483647 h 610"/>
              <a:gd name="T28" fmla="*/ 2147483647 w 684"/>
              <a:gd name="T29" fmla="*/ 2147483647 h 610"/>
              <a:gd name="T30" fmla="*/ 2147483647 w 684"/>
              <a:gd name="T31" fmla="*/ 2147483647 h 610"/>
              <a:gd name="T32" fmla="*/ 2147483647 w 684"/>
              <a:gd name="T33" fmla="*/ 2147483647 h 610"/>
              <a:gd name="T34" fmla="*/ 2147483647 w 684"/>
              <a:gd name="T35" fmla="*/ 2147483647 h 610"/>
              <a:gd name="T36" fmla="*/ 2147483647 w 684"/>
              <a:gd name="T37" fmla="*/ 2147483647 h 610"/>
              <a:gd name="T38" fmla="*/ 2147483647 w 684"/>
              <a:gd name="T39" fmla="*/ 2147483647 h 610"/>
              <a:gd name="T40" fmla="*/ 2147483647 w 684"/>
              <a:gd name="T41" fmla="*/ 2147483647 h 610"/>
              <a:gd name="T42" fmla="*/ 2147483647 w 684"/>
              <a:gd name="T43" fmla="*/ 2147483647 h 610"/>
              <a:gd name="T44" fmla="*/ 2147483647 w 684"/>
              <a:gd name="T45" fmla="*/ 2147483647 h 610"/>
              <a:gd name="T46" fmla="*/ 2147483647 w 684"/>
              <a:gd name="T47" fmla="*/ 2147483647 h 610"/>
              <a:gd name="T48" fmla="*/ 2147483647 w 684"/>
              <a:gd name="T49" fmla="*/ 2147483647 h 610"/>
              <a:gd name="T50" fmla="*/ 2147483647 w 684"/>
              <a:gd name="T51" fmla="*/ 2147483647 h 610"/>
              <a:gd name="T52" fmla="*/ 2147483647 w 684"/>
              <a:gd name="T53" fmla="*/ 2147483647 h 610"/>
              <a:gd name="T54" fmla="*/ 2147483647 w 684"/>
              <a:gd name="T55" fmla="*/ 2147483647 h 610"/>
              <a:gd name="T56" fmla="*/ 2147483647 w 684"/>
              <a:gd name="T57" fmla="*/ 2147483647 h 610"/>
              <a:gd name="T58" fmla="*/ 2147483647 w 684"/>
              <a:gd name="T59" fmla="*/ 2147483647 h 610"/>
              <a:gd name="T60" fmla="*/ 2147483647 w 684"/>
              <a:gd name="T61" fmla="*/ 2147483647 h 610"/>
              <a:gd name="T62" fmla="*/ 2147483647 w 684"/>
              <a:gd name="T63" fmla="*/ 2147483647 h 610"/>
              <a:gd name="T64" fmla="*/ 2147483647 w 684"/>
              <a:gd name="T65" fmla="*/ 2147483647 h 610"/>
              <a:gd name="T66" fmla="*/ 2147483647 w 684"/>
              <a:gd name="T67" fmla="*/ 2147483647 h 610"/>
              <a:gd name="T68" fmla="*/ 2147483647 w 684"/>
              <a:gd name="T69" fmla="*/ 2147483647 h 610"/>
              <a:gd name="T70" fmla="*/ 2147483647 w 684"/>
              <a:gd name="T71" fmla="*/ 2147483647 h 610"/>
              <a:gd name="T72" fmla="*/ 2147483647 w 684"/>
              <a:gd name="T73" fmla="*/ 2147483647 h 610"/>
              <a:gd name="T74" fmla="*/ 2147483647 w 684"/>
              <a:gd name="T75" fmla="*/ 2147483647 h 610"/>
              <a:gd name="T76" fmla="*/ 2147483647 w 684"/>
              <a:gd name="T77" fmla="*/ 2147483647 h 610"/>
              <a:gd name="T78" fmla="*/ 0 w 684"/>
              <a:gd name="T79" fmla="*/ 2147483647 h 610"/>
              <a:gd name="T80" fmla="*/ 2147483647 w 684"/>
              <a:gd name="T81" fmla="*/ 2147483647 h 610"/>
              <a:gd name="T82" fmla="*/ 2147483647 w 684"/>
              <a:gd name="T83" fmla="*/ 2147483647 h 610"/>
              <a:gd name="T84" fmla="*/ 2147483647 w 684"/>
              <a:gd name="T85" fmla="*/ 2147483647 h 610"/>
              <a:gd name="T86" fmla="*/ 2147483647 w 684"/>
              <a:gd name="T87" fmla="*/ 2147483647 h 610"/>
              <a:gd name="T88" fmla="*/ 2147483647 w 684"/>
              <a:gd name="T89" fmla="*/ 2147483647 h 610"/>
              <a:gd name="T90" fmla="*/ 2147483647 w 684"/>
              <a:gd name="T91" fmla="*/ 2147483647 h 610"/>
              <a:gd name="T92" fmla="*/ 2147483647 w 684"/>
              <a:gd name="T93" fmla="*/ 2147483647 h 610"/>
              <a:gd name="T94" fmla="*/ 2147483647 w 684"/>
              <a:gd name="T95" fmla="*/ 2147483647 h 610"/>
              <a:gd name="T96" fmla="*/ 2147483647 w 684"/>
              <a:gd name="T97" fmla="*/ 2147483647 h 610"/>
              <a:gd name="T98" fmla="*/ 2147483647 w 684"/>
              <a:gd name="T99" fmla="*/ 2147483647 h 610"/>
              <a:gd name="T100" fmla="*/ 2147483647 w 684"/>
              <a:gd name="T101" fmla="*/ 2147483647 h 610"/>
              <a:gd name="T102" fmla="*/ 2147483647 w 684"/>
              <a:gd name="T103" fmla="*/ 2147483647 h 610"/>
              <a:gd name="T104" fmla="*/ 2147483647 w 684"/>
              <a:gd name="T105" fmla="*/ 2147483647 h 610"/>
              <a:gd name="T106" fmla="*/ 2147483647 w 684"/>
              <a:gd name="T107" fmla="*/ 2147483647 h 610"/>
              <a:gd name="T108" fmla="*/ 2147483647 w 684"/>
              <a:gd name="T109" fmla="*/ 2147483647 h 610"/>
              <a:gd name="T110" fmla="*/ 2147483647 w 684"/>
              <a:gd name="T111" fmla="*/ 2147483647 h 610"/>
              <a:gd name="T112" fmla="*/ 2147483647 w 684"/>
              <a:gd name="T113" fmla="*/ 2147483647 h 610"/>
              <a:gd name="T114" fmla="*/ 2147483647 w 684"/>
              <a:gd name="T115" fmla="*/ 2147483647 h 610"/>
              <a:gd name="T116" fmla="*/ 2147483647 w 684"/>
              <a:gd name="T117" fmla="*/ 2147483647 h 610"/>
              <a:gd name="T118" fmla="*/ 2147483647 w 684"/>
              <a:gd name="T119" fmla="*/ 2147483647 h 610"/>
              <a:gd name="T120" fmla="*/ 2147483647 w 684"/>
              <a:gd name="T121" fmla="*/ 2147483647 h 610"/>
              <a:gd name="T122" fmla="*/ 2147483647 w 684"/>
              <a:gd name="T123" fmla="*/ 2147483647 h 610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684"/>
              <a:gd name="T187" fmla="*/ 0 h 610"/>
              <a:gd name="T188" fmla="*/ 684 w 684"/>
              <a:gd name="T189" fmla="*/ 610 h 610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684" h="610">
                <a:moveTo>
                  <a:pt x="581" y="181"/>
                </a:moveTo>
                <a:lnTo>
                  <a:pt x="581" y="190"/>
                </a:lnTo>
                <a:lnTo>
                  <a:pt x="579" y="199"/>
                </a:lnTo>
                <a:lnTo>
                  <a:pt x="582" y="225"/>
                </a:lnTo>
                <a:lnTo>
                  <a:pt x="573" y="247"/>
                </a:lnTo>
                <a:lnTo>
                  <a:pt x="560" y="248"/>
                </a:lnTo>
                <a:lnTo>
                  <a:pt x="542" y="242"/>
                </a:lnTo>
                <a:lnTo>
                  <a:pt x="528" y="243"/>
                </a:lnTo>
                <a:lnTo>
                  <a:pt x="520" y="266"/>
                </a:lnTo>
                <a:lnTo>
                  <a:pt x="533" y="295"/>
                </a:lnTo>
                <a:lnTo>
                  <a:pt x="566" y="298"/>
                </a:lnTo>
                <a:lnTo>
                  <a:pt x="598" y="344"/>
                </a:lnTo>
                <a:lnTo>
                  <a:pt x="619" y="400"/>
                </a:lnTo>
                <a:lnTo>
                  <a:pt x="624" y="414"/>
                </a:lnTo>
                <a:lnTo>
                  <a:pt x="629" y="427"/>
                </a:lnTo>
                <a:lnTo>
                  <a:pt x="634" y="440"/>
                </a:lnTo>
                <a:lnTo>
                  <a:pt x="639" y="453"/>
                </a:lnTo>
                <a:lnTo>
                  <a:pt x="647" y="460"/>
                </a:lnTo>
                <a:lnTo>
                  <a:pt x="657" y="467"/>
                </a:lnTo>
                <a:lnTo>
                  <a:pt x="665" y="473"/>
                </a:lnTo>
                <a:lnTo>
                  <a:pt x="671" y="479"/>
                </a:lnTo>
                <a:lnTo>
                  <a:pt x="676" y="485"/>
                </a:lnTo>
                <a:lnTo>
                  <a:pt x="679" y="494"/>
                </a:lnTo>
                <a:lnTo>
                  <a:pt x="684" y="515"/>
                </a:lnTo>
                <a:lnTo>
                  <a:pt x="670" y="517"/>
                </a:lnTo>
                <a:lnTo>
                  <a:pt x="656" y="516"/>
                </a:lnTo>
                <a:lnTo>
                  <a:pt x="641" y="515"/>
                </a:lnTo>
                <a:lnTo>
                  <a:pt x="627" y="514"/>
                </a:lnTo>
                <a:lnTo>
                  <a:pt x="616" y="518"/>
                </a:lnTo>
                <a:lnTo>
                  <a:pt x="610" y="526"/>
                </a:lnTo>
                <a:lnTo>
                  <a:pt x="604" y="535"/>
                </a:lnTo>
                <a:lnTo>
                  <a:pt x="597" y="544"/>
                </a:lnTo>
                <a:lnTo>
                  <a:pt x="560" y="585"/>
                </a:lnTo>
                <a:lnTo>
                  <a:pt x="530" y="595"/>
                </a:lnTo>
                <a:lnTo>
                  <a:pt x="520" y="599"/>
                </a:lnTo>
                <a:lnTo>
                  <a:pt x="508" y="603"/>
                </a:lnTo>
                <a:lnTo>
                  <a:pt x="500" y="603"/>
                </a:lnTo>
                <a:lnTo>
                  <a:pt x="492" y="602"/>
                </a:lnTo>
                <a:lnTo>
                  <a:pt x="485" y="601"/>
                </a:lnTo>
                <a:lnTo>
                  <a:pt x="476" y="599"/>
                </a:lnTo>
                <a:lnTo>
                  <a:pt x="468" y="597"/>
                </a:lnTo>
                <a:lnTo>
                  <a:pt x="460" y="597"/>
                </a:lnTo>
                <a:lnTo>
                  <a:pt x="452" y="599"/>
                </a:lnTo>
                <a:lnTo>
                  <a:pt x="443" y="600"/>
                </a:lnTo>
                <a:lnTo>
                  <a:pt x="403" y="610"/>
                </a:lnTo>
                <a:lnTo>
                  <a:pt x="387" y="595"/>
                </a:lnTo>
                <a:lnTo>
                  <a:pt x="367" y="584"/>
                </a:lnTo>
                <a:lnTo>
                  <a:pt x="358" y="581"/>
                </a:lnTo>
                <a:lnTo>
                  <a:pt x="347" y="579"/>
                </a:lnTo>
                <a:lnTo>
                  <a:pt x="338" y="576"/>
                </a:lnTo>
                <a:lnTo>
                  <a:pt x="332" y="570"/>
                </a:lnTo>
                <a:lnTo>
                  <a:pt x="327" y="559"/>
                </a:lnTo>
                <a:lnTo>
                  <a:pt x="329" y="547"/>
                </a:lnTo>
                <a:lnTo>
                  <a:pt x="330" y="531"/>
                </a:lnTo>
                <a:lnTo>
                  <a:pt x="319" y="528"/>
                </a:lnTo>
                <a:lnTo>
                  <a:pt x="303" y="544"/>
                </a:lnTo>
                <a:lnTo>
                  <a:pt x="288" y="536"/>
                </a:lnTo>
                <a:lnTo>
                  <a:pt x="277" y="536"/>
                </a:lnTo>
                <a:lnTo>
                  <a:pt x="267" y="545"/>
                </a:lnTo>
                <a:lnTo>
                  <a:pt x="250" y="542"/>
                </a:lnTo>
                <a:lnTo>
                  <a:pt x="235" y="528"/>
                </a:lnTo>
                <a:lnTo>
                  <a:pt x="195" y="502"/>
                </a:lnTo>
                <a:lnTo>
                  <a:pt x="198" y="479"/>
                </a:lnTo>
                <a:lnTo>
                  <a:pt x="188" y="459"/>
                </a:lnTo>
                <a:lnTo>
                  <a:pt x="175" y="444"/>
                </a:lnTo>
                <a:lnTo>
                  <a:pt x="171" y="424"/>
                </a:lnTo>
                <a:lnTo>
                  <a:pt x="153" y="419"/>
                </a:lnTo>
                <a:lnTo>
                  <a:pt x="136" y="412"/>
                </a:lnTo>
                <a:lnTo>
                  <a:pt x="132" y="394"/>
                </a:lnTo>
                <a:lnTo>
                  <a:pt x="135" y="377"/>
                </a:lnTo>
                <a:lnTo>
                  <a:pt x="120" y="345"/>
                </a:lnTo>
                <a:lnTo>
                  <a:pt x="87" y="322"/>
                </a:lnTo>
                <a:lnTo>
                  <a:pt x="65" y="294"/>
                </a:lnTo>
                <a:lnTo>
                  <a:pt x="36" y="279"/>
                </a:lnTo>
                <a:lnTo>
                  <a:pt x="6" y="268"/>
                </a:lnTo>
                <a:lnTo>
                  <a:pt x="0" y="242"/>
                </a:lnTo>
                <a:lnTo>
                  <a:pt x="19" y="208"/>
                </a:lnTo>
                <a:lnTo>
                  <a:pt x="28" y="171"/>
                </a:lnTo>
                <a:lnTo>
                  <a:pt x="48" y="142"/>
                </a:lnTo>
                <a:lnTo>
                  <a:pt x="67" y="127"/>
                </a:lnTo>
                <a:lnTo>
                  <a:pt x="91" y="120"/>
                </a:lnTo>
                <a:lnTo>
                  <a:pt x="98" y="147"/>
                </a:lnTo>
                <a:lnTo>
                  <a:pt x="117" y="165"/>
                </a:lnTo>
                <a:lnTo>
                  <a:pt x="136" y="178"/>
                </a:lnTo>
                <a:lnTo>
                  <a:pt x="158" y="180"/>
                </a:lnTo>
                <a:lnTo>
                  <a:pt x="192" y="172"/>
                </a:lnTo>
                <a:lnTo>
                  <a:pt x="223" y="188"/>
                </a:lnTo>
                <a:lnTo>
                  <a:pt x="257" y="192"/>
                </a:lnTo>
                <a:lnTo>
                  <a:pt x="274" y="167"/>
                </a:lnTo>
                <a:lnTo>
                  <a:pt x="297" y="164"/>
                </a:lnTo>
                <a:lnTo>
                  <a:pt x="307" y="155"/>
                </a:lnTo>
                <a:lnTo>
                  <a:pt x="313" y="143"/>
                </a:lnTo>
                <a:lnTo>
                  <a:pt x="325" y="132"/>
                </a:lnTo>
                <a:lnTo>
                  <a:pt x="336" y="134"/>
                </a:lnTo>
                <a:lnTo>
                  <a:pt x="355" y="143"/>
                </a:lnTo>
                <a:lnTo>
                  <a:pt x="375" y="152"/>
                </a:lnTo>
                <a:lnTo>
                  <a:pt x="392" y="156"/>
                </a:lnTo>
                <a:lnTo>
                  <a:pt x="419" y="148"/>
                </a:lnTo>
                <a:lnTo>
                  <a:pt x="433" y="129"/>
                </a:lnTo>
                <a:lnTo>
                  <a:pt x="443" y="107"/>
                </a:lnTo>
                <a:lnTo>
                  <a:pt x="461" y="88"/>
                </a:lnTo>
                <a:lnTo>
                  <a:pt x="473" y="57"/>
                </a:lnTo>
                <a:lnTo>
                  <a:pt x="457" y="22"/>
                </a:lnTo>
                <a:lnTo>
                  <a:pt x="451" y="10"/>
                </a:lnTo>
                <a:lnTo>
                  <a:pt x="452" y="5"/>
                </a:lnTo>
                <a:lnTo>
                  <a:pt x="459" y="5"/>
                </a:lnTo>
                <a:lnTo>
                  <a:pt x="471" y="7"/>
                </a:lnTo>
                <a:lnTo>
                  <a:pt x="496" y="0"/>
                </a:lnTo>
                <a:lnTo>
                  <a:pt x="514" y="9"/>
                </a:lnTo>
                <a:lnTo>
                  <a:pt x="514" y="60"/>
                </a:lnTo>
                <a:lnTo>
                  <a:pt x="513" y="70"/>
                </a:lnTo>
                <a:lnTo>
                  <a:pt x="512" y="80"/>
                </a:lnTo>
                <a:lnTo>
                  <a:pt x="510" y="90"/>
                </a:lnTo>
                <a:lnTo>
                  <a:pt x="510" y="101"/>
                </a:lnTo>
                <a:lnTo>
                  <a:pt x="518" y="112"/>
                </a:lnTo>
                <a:lnTo>
                  <a:pt x="531" y="122"/>
                </a:lnTo>
                <a:lnTo>
                  <a:pt x="546" y="132"/>
                </a:lnTo>
                <a:lnTo>
                  <a:pt x="558" y="144"/>
                </a:lnTo>
                <a:lnTo>
                  <a:pt x="581" y="181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85" name="Freeform 7"/>
          <xdr:cNvSpPr>
            <a:spLocks/>
          </xdr:cNvSpPr>
        </xdr:nvSpPr>
        <xdr:spPr bwMode="auto">
          <a:xfrm>
            <a:off x="10585160" y="2095500"/>
            <a:ext cx="66838" cy="47625"/>
          </a:xfrm>
          <a:custGeom>
            <a:avLst/>
            <a:gdLst>
              <a:gd name="T0" fmla="*/ 0 w 169"/>
              <a:gd name="T1" fmla="*/ 2147483647 h 113"/>
              <a:gd name="T2" fmla="*/ 2147483647 w 169"/>
              <a:gd name="T3" fmla="*/ 2147483647 h 113"/>
              <a:gd name="T4" fmla="*/ 2147483647 w 169"/>
              <a:gd name="T5" fmla="*/ 0 h 113"/>
              <a:gd name="T6" fmla="*/ 2147483647 w 169"/>
              <a:gd name="T7" fmla="*/ 2147483647 h 113"/>
              <a:gd name="T8" fmla="*/ 2147483647 w 169"/>
              <a:gd name="T9" fmla="*/ 2147483647 h 113"/>
              <a:gd name="T10" fmla="*/ 2147483647 w 169"/>
              <a:gd name="T11" fmla="*/ 2147483647 h 113"/>
              <a:gd name="T12" fmla="*/ 2147483647 w 169"/>
              <a:gd name="T13" fmla="*/ 2147483647 h 113"/>
              <a:gd name="T14" fmla="*/ 2147483647 w 169"/>
              <a:gd name="T15" fmla="*/ 2147483647 h 113"/>
              <a:gd name="T16" fmla="*/ 2147483647 w 169"/>
              <a:gd name="T17" fmla="*/ 2147483647 h 113"/>
              <a:gd name="T18" fmla="*/ 2147483647 w 169"/>
              <a:gd name="T19" fmla="*/ 2147483647 h 113"/>
              <a:gd name="T20" fmla="*/ 2147483647 w 169"/>
              <a:gd name="T21" fmla="*/ 2147483647 h 113"/>
              <a:gd name="T22" fmla="*/ 2147483647 w 169"/>
              <a:gd name="T23" fmla="*/ 2147483647 h 113"/>
              <a:gd name="T24" fmla="*/ 2147483647 w 169"/>
              <a:gd name="T25" fmla="*/ 2147483647 h 113"/>
              <a:gd name="T26" fmla="*/ 2147483647 w 169"/>
              <a:gd name="T27" fmla="*/ 2147483647 h 113"/>
              <a:gd name="T28" fmla="*/ 2147483647 w 169"/>
              <a:gd name="T29" fmla="*/ 2147483647 h 113"/>
              <a:gd name="T30" fmla="*/ 2147483647 w 169"/>
              <a:gd name="T31" fmla="*/ 2147483647 h 113"/>
              <a:gd name="T32" fmla="*/ 2147483647 w 169"/>
              <a:gd name="T33" fmla="*/ 2147483647 h 113"/>
              <a:gd name="T34" fmla="*/ 2147483647 w 169"/>
              <a:gd name="T35" fmla="*/ 2147483647 h 113"/>
              <a:gd name="T36" fmla="*/ 2147483647 w 169"/>
              <a:gd name="T37" fmla="*/ 2147483647 h 113"/>
              <a:gd name="T38" fmla="*/ 2147483647 w 169"/>
              <a:gd name="T39" fmla="*/ 2147483647 h 113"/>
              <a:gd name="T40" fmla="*/ 2147483647 w 169"/>
              <a:gd name="T41" fmla="*/ 2147483647 h 113"/>
              <a:gd name="T42" fmla="*/ 2147483647 w 169"/>
              <a:gd name="T43" fmla="*/ 2147483647 h 113"/>
              <a:gd name="T44" fmla="*/ 2147483647 w 169"/>
              <a:gd name="T45" fmla="*/ 2147483647 h 113"/>
              <a:gd name="T46" fmla="*/ 2147483647 w 169"/>
              <a:gd name="T47" fmla="*/ 2147483647 h 113"/>
              <a:gd name="T48" fmla="*/ 2147483647 w 169"/>
              <a:gd name="T49" fmla="*/ 2147483647 h 113"/>
              <a:gd name="T50" fmla="*/ 2147483647 w 169"/>
              <a:gd name="T51" fmla="*/ 2147483647 h 113"/>
              <a:gd name="T52" fmla="*/ 2147483647 w 169"/>
              <a:gd name="T53" fmla="*/ 2147483647 h 113"/>
              <a:gd name="T54" fmla="*/ 2147483647 w 169"/>
              <a:gd name="T55" fmla="*/ 2147483647 h 113"/>
              <a:gd name="T56" fmla="*/ 0 w 169"/>
              <a:gd name="T57" fmla="*/ 2147483647 h 113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169"/>
              <a:gd name="T88" fmla="*/ 0 h 113"/>
              <a:gd name="T89" fmla="*/ 169 w 169"/>
              <a:gd name="T90" fmla="*/ 113 h 113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169" h="113">
                <a:moveTo>
                  <a:pt x="0" y="30"/>
                </a:moveTo>
                <a:lnTo>
                  <a:pt x="47" y="7"/>
                </a:lnTo>
                <a:lnTo>
                  <a:pt x="73" y="0"/>
                </a:lnTo>
                <a:lnTo>
                  <a:pt x="100" y="1"/>
                </a:lnTo>
                <a:lnTo>
                  <a:pt x="113" y="4"/>
                </a:lnTo>
                <a:lnTo>
                  <a:pt x="125" y="6"/>
                </a:lnTo>
                <a:lnTo>
                  <a:pt x="137" y="9"/>
                </a:lnTo>
                <a:lnTo>
                  <a:pt x="151" y="13"/>
                </a:lnTo>
                <a:lnTo>
                  <a:pt x="169" y="20"/>
                </a:lnTo>
                <a:lnTo>
                  <a:pt x="162" y="29"/>
                </a:lnTo>
                <a:lnTo>
                  <a:pt x="155" y="39"/>
                </a:lnTo>
                <a:lnTo>
                  <a:pt x="150" y="49"/>
                </a:lnTo>
                <a:lnTo>
                  <a:pt x="150" y="59"/>
                </a:lnTo>
                <a:lnTo>
                  <a:pt x="153" y="65"/>
                </a:lnTo>
                <a:lnTo>
                  <a:pt x="154" y="71"/>
                </a:lnTo>
                <a:lnTo>
                  <a:pt x="152" y="80"/>
                </a:lnTo>
                <a:lnTo>
                  <a:pt x="145" y="84"/>
                </a:lnTo>
                <a:lnTo>
                  <a:pt x="136" y="86"/>
                </a:lnTo>
                <a:lnTo>
                  <a:pt x="129" y="90"/>
                </a:lnTo>
                <a:lnTo>
                  <a:pt x="94" y="113"/>
                </a:lnTo>
                <a:lnTo>
                  <a:pt x="67" y="91"/>
                </a:lnTo>
                <a:lnTo>
                  <a:pt x="38" y="82"/>
                </a:lnTo>
                <a:lnTo>
                  <a:pt x="34" y="73"/>
                </a:lnTo>
                <a:lnTo>
                  <a:pt x="30" y="64"/>
                </a:lnTo>
                <a:lnTo>
                  <a:pt x="27" y="55"/>
                </a:lnTo>
                <a:lnTo>
                  <a:pt x="24" y="48"/>
                </a:lnTo>
                <a:lnTo>
                  <a:pt x="0" y="3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86" name="Freeform 8"/>
          <xdr:cNvSpPr>
            <a:spLocks noEditPoints="1"/>
          </xdr:cNvSpPr>
        </xdr:nvSpPr>
        <xdr:spPr bwMode="auto">
          <a:xfrm>
            <a:off x="11178349" y="2638425"/>
            <a:ext cx="258998" cy="409575"/>
          </a:xfrm>
          <a:custGeom>
            <a:avLst/>
            <a:gdLst>
              <a:gd name="T0" fmla="*/ 2147483647 w 699"/>
              <a:gd name="T1" fmla="*/ 2147483647 h 992"/>
              <a:gd name="T2" fmla="*/ 2147483647 w 699"/>
              <a:gd name="T3" fmla="*/ 2147483647 h 992"/>
              <a:gd name="T4" fmla="*/ 2147483647 w 699"/>
              <a:gd name="T5" fmla="*/ 2147483647 h 992"/>
              <a:gd name="T6" fmla="*/ 2147483647 w 699"/>
              <a:gd name="T7" fmla="*/ 2147483647 h 992"/>
              <a:gd name="T8" fmla="*/ 2147483647 w 699"/>
              <a:gd name="T9" fmla="*/ 2147483647 h 992"/>
              <a:gd name="T10" fmla="*/ 2147483647 w 699"/>
              <a:gd name="T11" fmla="*/ 2147483647 h 992"/>
              <a:gd name="T12" fmla="*/ 2147483647 w 699"/>
              <a:gd name="T13" fmla="*/ 2147483647 h 992"/>
              <a:gd name="T14" fmla="*/ 2147483647 w 699"/>
              <a:gd name="T15" fmla="*/ 2147483647 h 992"/>
              <a:gd name="T16" fmla="*/ 2147483647 w 699"/>
              <a:gd name="T17" fmla="*/ 2147483647 h 992"/>
              <a:gd name="T18" fmla="*/ 2147483647 w 699"/>
              <a:gd name="T19" fmla="*/ 2147483647 h 992"/>
              <a:gd name="T20" fmla="*/ 0 w 699"/>
              <a:gd name="T21" fmla="*/ 2147483647 h 992"/>
              <a:gd name="T22" fmla="*/ 2147483647 w 699"/>
              <a:gd name="T23" fmla="*/ 2147483647 h 992"/>
              <a:gd name="T24" fmla="*/ 2147483647 w 699"/>
              <a:gd name="T25" fmla="*/ 2147483647 h 992"/>
              <a:gd name="T26" fmla="*/ 2147483647 w 699"/>
              <a:gd name="T27" fmla="*/ 2147483647 h 992"/>
              <a:gd name="T28" fmla="*/ 2147483647 w 699"/>
              <a:gd name="T29" fmla="*/ 2147483647 h 992"/>
              <a:gd name="T30" fmla="*/ 2147483647 w 699"/>
              <a:gd name="T31" fmla="*/ 2147483647 h 992"/>
              <a:gd name="T32" fmla="*/ 2147483647 w 699"/>
              <a:gd name="T33" fmla="*/ 2147483647 h 992"/>
              <a:gd name="T34" fmla="*/ 2147483647 w 699"/>
              <a:gd name="T35" fmla="*/ 2147483647 h 992"/>
              <a:gd name="T36" fmla="*/ 2147483647 w 699"/>
              <a:gd name="T37" fmla="*/ 2147483647 h 992"/>
              <a:gd name="T38" fmla="*/ 2147483647 w 699"/>
              <a:gd name="T39" fmla="*/ 2147483647 h 992"/>
              <a:gd name="T40" fmla="*/ 2147483647 w 699"/>
              <a:gd name="T41" fmla="*/ 2147483647 h 992"/>
              <a:gd name="T42" fmla="*/ 2147483647 w 699"/>
              <a:gd name="T43" fmla="*/ 2147483647 h 992"/>
              <a:gd name="T44" fmla="*/ 2147483647 w 699"/>
              <a:gd name="T45" fmla="*/ 2147483647 h 992"/>
              <a:gd name="T46" fmla="*/ 2147483647 w 699"/>
              <a:gd name="T47" fmla="*/ 2147483647 h 992"/>
              <a:gd name="T48" fmla="*/ 2147483647 w 699"/>
              <a:gd name="T49" fmla="*/ 2147483647 h 992"/>
              <a:gd name="T50" fmla="*/ 2147483647 w 699"/>
              <a:gd name="T51" fmla="*/ 2147483647 h 992"/>
              <a:gd name="T52" fmla="*/ 2147483647 w 699"/>
              <a:gd name="T53" fmla="*/ 2147483647 h 992"/>
              <a:gd name="T54" fmla="*/ 2147483647 w 699"/>
              <a:gd name="T55" fmla="*/ 2147483647 h 992"/>
              <a:gd name="T56" fmla="*/ 2147483647 w 699"/>
              <a:gd name="T57" fmla="*/ 2147483647 h 992"/>
              <a:gd name="T58" fmla="*/ 2147483647 w 699"/>
              <a:gd name="T59" fmla="*/ 2147483647 h 992"/>
              <a:gd name="T60" fmla="*/ 2147483647 w 699"/>
              <a:gd name="T61" fmla="*/ 2147483647 h 992"/>
              <a:gd name="T62" fmla="*/ 2147483647 w 699"/>
              <a:gd name="T63" fmla="*/ 2147483647 h 992"/>
              <a:gd name="T64" fmla="*/ 2147483647 w 699"/>
              <a:gd name="T65" fmla="*/ 2147483647 h 992"/>
              <a:gd name="T66" fmla="*/ 2147483647 w 699"/>
              <a:gd name="T67" fmla="*/ 2147483647 h 992"/>
              <a:gd name="T68" fmla="*/ 2147483647 w 699"/>
              <a:gd name="T69" fmla="*/ 2147483647 h 992"/>
              <a:gd name="T70" fmla="*/ 2147483647 w 699"/>
              <a:gd name="T71" fmla="*/ 2147483647 h 992"/>
              <a:gd name="T72" fmla="*/ 2147483647 w 699"/>
              <a:gd name="T73" fmla="*/ 2147483647 h 992"/>
              <a:gd name="T74" fmla="*/ 2147483647 w 699"/>
              <a:gd name="T75" fmla="*/ 2147483647 h 992"/>
              <a:gd name="T76" fmla="*/ 2147483647 w 699"/>
              <a:gd name="T77" fmla="*/ 2147483647 h 992"/>
              <a:gd name="T78" fmla="*/ 2147483647 w 699"/>
              <a:gd name="T79" fmla="*/ 2147483647 h 992"/>
              <a:gd name="T80" fmla="*/ 2147483647 w 699"/>
              <a:gd name="T81" fmla="*/ 2147483647 h 992"/>
              <a:gd name="T82" fmla="*/ 2147483647 w 699"/>
              <a:gd name="T83" fmla="*/ 0 h 992"/>
              <a:gd name="T84" fmla="*/ 2147483647 w 699"/>
              <a:gd name="T85" fmla="*/ 2147483647 h 992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699"/>
              <a:gd name="T130" fmla="*/ 0 h 992"/>
              <a:gd name="T131" fmla="*/ 699 w 699"/>
              <a:gd name="T132" fmla="*/ 992 h 992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699" h="992">
                <a:moveTo>
                  <a:pt x="77" y="105"/>
                </a:moveTo>
                <a:lnTo>
                  <a:pt x="55" y="155"/>
                </a:lnTo>
                <a:lnTo>
                  <a:pt x="93" y="225"/>
                </a:lnTo>
                <a:lnTo>
                  <a:pt x="99" y="261"/>
                </a:lnTo>
                <a:lnTo>
                  <a:pt x="91" y="297"/>
                </a:lnTo>
                <a:lnTo>
                  <a:pt x="79" y="304"/>
                </a:lnTo>
                <a:lnTo>
                  <a:pt x="74" y="319"/>
                </a:lnTo>
                <a:lnTo>
                  <a:pt x="75" y="331"/>
                </a:lnTo>
                <a:lnTo>
                  <a:pt x="77" y="343"/>
                </a:lnTo>
                <a:lnTo>
                  <a:pt x="79" y="354"/>
                </a:lnTo>
                <a:lnTo>
                  <a:pt x="79" y="367"/>
                </a:lnTo>
                <a:lnTo>
                  <a:pt x="85" y="400"/>
                </a:lnTo>
                <a:lnTo>
                  <a:pt x="101" y="430"/>
                </a:lnTo>
                <a:lnTo>
                  <a:pt x="115" y="460"/>
                </a:lnTo>
                <a:lnTo>
                  <a:pt x="118" y="493"/>
                </a:lnTo>
                <a:lnTo>
                  <a:pt x="111" y="562"/>
                </a:lnTo>
                <a:lnTo>
                  <a:pt x="67" y="598"/>
                </a:lnTo>
                <a:lnTo>
                  <a:pt x="67" y="599"/>
                </a:lnTo>
                <a:lnTo>
                  <a:pt x="66" y="599"/>
                </a:lnTo>
                <a:lnTo>
                  <a:pt x="65" y="600"/>
                </a:lnTo>
                <a:lnTo>
                  <a:pt x="62" y="618"/>
                </a:lnTo>
                <a:lnTo>
                  <a:pt x="56" y="634"/>
                </a:lnTo>
                <a:lnTo>
                  <a:pt x="49" y="648"/>
                </a:lnTo>
                <a:lnTo>
                  <a:pt x="42" y="665"/>
                </a:lnTo>
                <a:lnTo>
                  <a:pt x="35" y="708"/>
                </a:lnTo>
                <a:lnTo>
                  <a:pt x="33" y="752"/>
                </a:lnTo>
                <a:lnTo>
                  <a:pt x="22" y="797"/>
                </a:lnTo>
                <a:lnTo>
                  <a:pt x="1" y="829"/>
                </a:lnTo>
                <a:lnTo>
                  <a:pt x="1" y="830"/>
                </a:lnTo>
                <a:lnTo>
                  <a:pt x="0" y="930"/>
                </a:lnTo>
                <a:lnTo>
                  <a:pt x="0" y="940"/>
                </a:lnTo>
                <a:lnTo>
                  <a:pt x="46" y="938"/>
                </a:lnTo>
                <a:lnTo>
                  <a:pt x="51" y="935"/>
                </a:lnTo>
                <a:lnTo>
                  <a:pt x="55" y="932"/>
                </a:lnTo>
                <a:lnTo>
                  <a:pt x="61" y="928"/>
                </a:lnTo>
                <a:lnTo>
                  <a:pt x="66" y="925"/>
                </a:lnTo>
                <a:lnTo>
                  <a:pt x="85" y="921"/>
                </a:lnTo>
                <a:lnTo>
                  <a:pt x="105" y="926"/>
                </a:lnTo>
                <a:lnTo>
                  <a:pt x="122" y="936"/>
                </a:lnTo>
                <a:lnTo>
                  <a:pt x="141" y="942"/>
                </a:lnTo>
                <a:lnTo>
                  <a:pt x="339" y="942"/>
                </a:lnTo>
                <a:lnTo>
                  <a:pt x="349" y="940"/>
                </a:lnTo>
                <a:lnTo>
                  <a:pt x="357" y="935"/>
                </a:lnTo>
                <a:lnTo>
                  <a:pt x="365" y="932"/>
                </a:lnTo>
                <a:lnTo>
                  <a:pt x="370" y="937"/>
                </a:lnTo>
                <a:lnTo>
                  <a:pt x="372" y="944"/>
                </a:lnTo>
                <a:lnTo>
                  <a:pt x="373" y="953"/>
                </a:lnTo>
                <a:lnTo>
                  <a:pt x="374" y="963"/>
                </a:lnTo>
                <a:lnTo>
                  <a:pt x="375" y="971"/>
                </a:lnTo>
                <a:lnTo>
                  <a:pt x="390" y="980"/>
                </a:lnTo>
                <a:lnTo>
                  <a:pt x="409" y="981"/>
                </a:lnTo>
                <a:lnTo>
                  <a:pt x="433" y="975"/>
                </a:lnTo>
                <a:lnTo>
                  <a:pt x="457" y="980"/>
                </a:lnTo>
                <a:lnTo>
                  <a:pt x="479" y="990"/>
                </a:lnTo>
                <a:lnTo>
                  <a:pt x="499" y="992"/>
                </a:lnTo>
                <a:lnTo>
                  <a:pt x="501" y="992"/>
                </a:lnTo>
                <a:lnTo>
                  <a:pt x="519" y="989"/>
                </a:lnTo>
                <a:lnTo>
                  <a:pt x="540" y="986"/>
                </a:lnTo>
                <a:lnTo>
                  <a:pt x="647" y="963"/>
                </a:lnTo>
                <a:lnTo>
                  <a:pt x="584" y="878"/>
                </a:lnTo>
                <a:lnTo>
                  <a:pt x="582" y="628"/>
                </a:lnTo>
                <a:lnTo>
                  <a:pt x="693" y="621"/>
                </a:lnTo>
                <a:lnTo>
                  <a:pt x="699" y="483"/>
                </a:lnTo>
                <a:lnTo>
                  <a:pt x="690" y="483"/>
                </a:lnTo>
                <a:lnTo>
                  <a:pt x="683" y="485"/>
                </a:lnTo>
                <a:lnTo>
                  <a:pt x="676" y="487"/>
                </a:lnTo>
                <a:lnTo>
                  <a:pt x="669" y="488"/>
                </a:lnTo>
                <a:lnTo>
                  <a:pt x="652" y="495"/>
                </a:lnTo>
                <a:lnTo>
                  <a:pt x="633" y="488"/>
                </a:lnTo>
                <a:lnTo>
                  <a:pt x="614" y="496"/>
                </a:lnTo>
                <a:lnTo>
                  <a:pt x="603" y="483"/>
                </a:lnTo>
                <a:lnTo>
                  <a:pt x="603" y="463"/>
                </a:lnTo>
                <a:lnTo>
                  <a:pt x="611" y="445"/>
                </a:lnTo>
                <a:lnTo>
                  <a:pt x="613" y="433"/>
                </a:lnTo>
                <a:lnTo>
                  <a:pt x="609" y="420"/>
                </a:lnTo>
                <a:lnTo>
                  <a:pt x="610" y="405"/>
                </a:lnTo>
                <a:lnTo>
                  <a:pt x="614" y="390"/>
                </a:lnTo>
                <a:lnTo>
                  <a:pt x="615" y="390"/>
                </a:lnTo>
                <a:lnTo>
                  <a:pt x="616" y="389"/>
                </a:lnTo>
                <a:lnTo>
                  <a:pt x="615" y="374"/>
                </a:lnTo>
                <a:lnTo>
                  <a:pt x="606" y="361"/>
                </a:lnTo>
                <a:lnTo>
                  <a:pt x="593" y="343"/>
                </a:lnTo>
                <a:lnTo>
                  <a:pt x="591" y="321"/>
                </a:lnTo>
                <a:lnTo>
                  <a:pt x="593" y="306"/>
                </a:lnTo>
                <a:lnTo>
                  <a:pt x="598" y="294"/>
                </a:lnTo>
                <a:lnTo>
                  <a:pt x="601" y="281"/>
                </a:lnTo>
                <a:lnTo>
                  <a:pt x="600" y="267"/>
                </a:lnTo>
                <a:lnTo>
                  <a:pt x="599" y="267"/>
                </a:lnTo>
                <a:lnTo>
                  <a:pt x="593" y="243"/>
                </a:lnTo>
                <a:lnTo>
                  <a:pt x="592" y="215"/>
                </a:lnTo>
                <a:lnTo>
                  <a:pt x="553" y="216"/>
                </a:lnTo>
                <a:lnTo>
                  <a:pt x="516" y="202"/>
                </a:lnTo>
                <a:lnTo>
                  <a:pt x="472" y="192"/>
                </a:lnTo>
                <a:lnTo>
                  <a:pt x="430" y="199"/>
                </a:lnTo>
                <a:lnTo>
                  <a:pt x="426" y="214"/>
                </a:lnTo>
                <a:lnTo>
                  <a:pt x="431" y="233"/>
                </a:lnTo>
                <a:lnTo>
                  <a:pt x="435" y="250"/>
                </a:lnTo>
                <a:lnTo>
                  <a:pt x="435" y="266"/>
                </a:lnTo>
                <a:lnTo>
                  <a:pt x="425" y="271"/>
                </a:lnTo>
                <a:lnTo>
                  <a:pt x="412" y="264"/>
                </a:lnTo>
                <a:lnTo>
                  <a:pt x="397" y="258"/>
                </a:lnTo>
                <a:lnTo>
                  <a:pt x="380" y="263"/>
                </a:lnTo>
                <a:lnTo>
                  <a:pt x="356" y="271"/>
                </a:lnTo>
                <a:lnTo>
                  <a:pt x="340" y="255"/>
                </a:lnTo>
                <a:lnTo>
                  <a:pt x="328" y="233"/>
                </a:lnTo>
                <a:lnTo>
                  <a:pt x="315" y="219"/>
                </a:lnTo>
                <a:lnTo>
                  <a:pt x="312" y="203"/>
                </a:lnTo>
                <a:lnTo>
                  <a:pt x="306" y="187"/>
                </a:lnTo>
                <a:lnTo>
                  <a:pt x="299" y="173"/>
                </a:lnTo>
                <a:lnTo>
                  <a:pt x="297" y="158"/>
                </a:lnTo>
                <a:lnTo>
                  <a:pt x="299" y="120"/>
                </a:lnTo>
                <a:lnTo>
                  <a:pt x="293" y="89"/>
                </a:lnTo>
                <a:lnTo>
                  <a:pt x="274" y="85"/>
                </a:lnTo>
                <a:lnTo>
                  <a:pt x="251" y="85"/>
                </a:lnTo>
                <a:lnTo>
                  <a:pt x="108" y="94"/>
                </a:lnTo>
                <a:lnTo>
                  <a:pt x="77" y="105"/>
                </a:lnTo>
                <a:close/>
                <a:moveTo>
                  <a:pt x="43" y="82"/>
                </a:moveTo>
                <a:lnTo>
                  <a:pt x="78" y="26"/>
                </a:lnTo>
                <a:lnTo>
                  <a:pt x="59" y="0"/>
                </a:lnTo>
                <a:lnTo>
                  <a:pt x="13" y="36"/>
                </a:lnTo>
                <a:lnTo>
                  <a:pt x="28" y="61"/>
                </a:lnTo>
                <a:lnTo>
                  <a:pt x="43" y="82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87" name="Freeform 9"/>
          <xdr:cNvSpPr>
            <a:spLocks/>
          </xdr:cNvSpPr>
        </xdr:nvSpPr>
        <xdr:spPr bwMode="auto">
          <a:xfrm>
            <a:off x="10585160" y="2076450"/>
            <a:ext cx="58484" cy="28575"/>
          </a:xfrm>
          <a:custGeom>
            <a:avLst/>
            <a:gdLst>
              <a:gd name="T0" fmla="*/ 2147483647 w 160"/>
              <a:gd name="T1" fmla="*/ 2147483647 h 49"/>
              <a:gd name="T2" fmla="*/ 2147483647 w 160"/>
              <a:gd name="T3" fmla="*/ 2147483647 h 49"/>
              <a:gd name="T4" fmla="*/ 2147483647 w 160"/>
              <a:gd name="T5" fmla="*/ 2147483647 h 49"/>
              <a:gd name="T6" fmla="*/ 2147483647 w 160"/>
              <a:gd name="T7" fmla="*/ 2147483647 h 49"/>
              <a:gd name="T8" fmla="*/ 2147483647 w 160"/>
              <a:gd name="T9" fmla="*/ 0 h 49"/>
              <a:gd name="T10" fmla="*/ 2147483647 w 160"/>
              <a:gd name="T11" fmla="*/ 0 h 49"/>
              <a:gd name="T12" fmla="*/ 2147483647 w 160"/>
              <a:gd name="T13" fmla="*/ 2147483647 h 49"/>
              <a:gd name="T14" fmla="*/ 2147483647 w 160"/>
              <a:gd name="T15" fmla="*/ 2147483647 h 49"/>
              <a:gd name="T16" fmla="*/ 2147483647 w 160"/>
              <a:gd name="T17" fmla="*/ 2147483647 h 49"/>
              <a:gd name="T18" fmla="*/ 2147483647 w 160"/>
              <a:gd name="T19" fmla="*/ 2147483647 h 49"/>
              <a:gd name="T20" fmla="*/ 2147483647 w 160"/>
              <a:gd name="T21" fmla="*/ 2147483647 h 49"/>
              <a:gd name="T22" fmla="*/ 2147483647 w 160"/>
              <a:gd name="T23" fmla="*/ 2147483647 h 49"/>
              <a:gd name="T24" fmla="*/ 2147483647 w 160"/>
              <a:gd name="T25" fmla="*/ 2147483647 h 49"/>
              <a:gd name="T26" fmla="*/ 2147483647 w 160"/>
              <a:gd name="T27" fmla="*/ 2147483647 h 49"/>
              <a:gd name="T28" fmla="*/ 2147483647 w 160"/>
              <a:gd name="T29" fmla="*/ 2147483647 h 49"/>
              <a:gd name="T30" fmla="*/ 2147483647 w 160"/>
              <a:gd name="T31" fmla="*/ 2147483647 h 49"/>
              <a:gd name="T32" fmla="*/ 2147483647 w 160"/>
              <a:gd name="T33" fmla="*/ 2147483647 h 49"/>
              <a:gd name="T34" fmla="*/ 2147483647 w 160"/>
              <a:gd name="T35" fmla="*/ 2147483647 h 49"/>
              <a:gd name="T36" fmla="*/ 2147483647 w 160"/>
              <a:gd name="T37" fmla="*/ 2147483647 h 49"/>
              <a:gd name="T38" fmla="*/ 2147483647 w 160"/>
              <a:gd name="T39" fmla="*/ 2147483647 h 49"/>
              <a:gd name="T40" fmla="*/ 2147483647 w 160"/>
              <a:gd name="T41" fmla="*/ 2147483647 h 49"/>
              <a:gd name="T42" fmla="*/ 2147483647 w 160"/>
              <a:gd name="T43" fmla="*/ 2147483647 h 49"/>
              <a:gd name="T44" fmla="*/ 2147483647 w 160"/>
              <a:gd name="T45" fmla="*/ 2147483647 h 49"/>
              <a:gd name="T46" fmla="*/ 2147483647 w 160"/>
              <a:gd name="T47" fmla="*/ 2147483647 h 49"/>
              <a:gd name="T48" fmla="*/ 2147483647 w 160"/>
              <a:gd name="T49" fmla="*/ 2147483647 h 49"/>
              <a:gd name="T50" fmla="*/ 2147483647 w 160"/>
              <a:gd name="T51" fmla="*/ 2147483647 h 49"/>
              <a:gd name="T52" fmla="*/ 2147483647 w 160"/>
              <a:gd name="T53" fmla="*/ 2147483647 h 49"/>
              <a:gd name="T54" fmla="*/ 2147483647 w 160"/>
              <a:gd name="T55" fmla="*/ 2147483647 h 49"/>
              <a:gd name="T56" fmla="*/ 0 w 160"/>
              <a:gd name="T57" fmla="*/ 2147483647 h 49"/>
              <a:gd name="T58" fmla="*/ 0 w 160"/>
              <a:gd name="T59" fmla="*/ 2147483647 h 49"/>
              <a:gd name="T60" fmla="*/ 2147483647 w 160"/>
              <a:gd name="T61" fmla="*/ 2147483647 h 49"/>
              <a:gd name="T62" fmla="*/ 2147483647 w 160"/>
              <a:gd name="T63" fmla="*/ 2147483647 h 49"/>
              <a:gd name="T64" fmla="*/ 2147483647 w 160"/>
              <a:gd name="T65" fmla="*/ 2147483647 h 49"/>
              <a:gd name="T66" fmla="*/ 2147483647 w 160"/>
              <a:gd name="T67" fmla="*/ 2147483647 h 49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160"/>
              <a:gd name="T103" fmla="*/ 0 h 49"/>
              <a:gd name="T104" fmla="*/ 160 w 160"/>
              <a:gd name="T105" fmla="*/ 49 h 49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160" h="49">
                <a:moveTo>
                  <a:pt x="10" y="15"/>
                </a:moveTo>
                <a:lnTo>
                  <a:pt x="65" y="4"/>
                </a:lnTo>
                <a:lnTo>
                  <a:pt x="73" y="3"/>
                </a:lnTo>
                <a:lnTo>
                  <a:pt x="82" y="1"/>
                </a:lnTo>
                <a:lnTo>
                  <a:pt x="90" y="0"/>
                </a:lnTo>
                <a:lnTo>
                  <a:pt x="98" y="0"/>
                </a:lnTo>
                <a:lnTo>
                  <a:pt x="130" y="15"/>
                </a:lnTo>
                <a:lnTo>
                  <a:pt x="158" y="29"/>
                </a:lnTo>
                <a:lnTo>
                  <a:pt x="159" y="29"/>
                </a:lnTo>
                <a:lnTo>
                  <a:pt x="160" y="30"/>
                </a:lnTo>
                <a:lnTo>
                  <a:pt x="160" y="31"/>
                </a:lnTo>
                <a:lnTo>
                  <a:pt x="160" y="33"/>
                </a:lnTo>
                <a:lnTo>
                  <a:pt x="158" y="34"/>
                </a:lnTo>
                <a:lnTo>
                  <a:pt x="150" y="36"/>
                </a:lnTo>
                <a:lnTo>
                  <a:pt x="141" y="36"/>
                </a:lnTo>
                <a:lnTo>
                  <a:pt x="133" y="35"/>
                </a:lnTo>
                <a:lnTo>
                  <a:pt x="125" y="37"/>
                </a:lnTo>
                <a:lnTo>
                  <a:pt x="118" y="39"/>
                </a:lnTo>
                <a:lnTo>
                  <a:pt x="112" y="42"/>
                </a:lnTo>
                <a:lnTo>
                  <a:pt x="105" y="46"/>
                </a:lnTo>
                <a:lnTo>
                  <a:pt x="98" y="49"/>
                </a:lnTo>
                <a:lnTo>
                  <a:pt x="93" y="48"/>
                </a:lnTo>
                <a:lnTo>
                  <a:pt x="87" y="46"/>
                </a:lnTo>
                <a:lnTo>
                  <a:pt x="82" y="42"/>
                </a:lnTo>
                <a:lnTo>
                  <a:pt x="77" y="39"/>
                </a:lnTo>
                <a:lnTo>
                  <a:pt x="56" y="37"/>
                </a:lnTo>
                <a:lnTo>
                  <a:pt x="37" y="39"/>
                </a:lnTo>
                <a:lnTo>
                  <a:pt x="19" y="43"/>
                </a:lnTo>
                <a:lnTo>
                  <a:pt x="0" y="46"/>
                </a:lnTo>
                <a:lnTo>
                  <a:pt x="2" y="37"/>
                </a:lnTo>
                <a:lnTo>
                  <a:pt x="5" y="29"/>
                </a:lnTo>
                <a:lnTo>
                  <a:pt x="8" y="22"/>
                </a:lnTo>
                <a:lnTo>
                  <a:pt x="10" y="15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88" name="Freeform 10"/>
          <xdr:cNvSpPr>
            <a:spLocks/>
          </xdr:cNvSpPr>
        </xdr:nvSpPr>
        <xdr:spPr bwMode="auto">
          <a:xfrm>
            <a:off x="10585160" y="1981200"/>
            <a:ext cx="116967" cy="133350"/>
          </a:xfrm>
          <a:custGeom>
            <a:avLst/>
            <a:gdLst>
              <a:gd name="T0" fmla="*/ 2147483647 w 312"/>
              <a:gd name="T1" fmla="*/ 2147483647 h 306"/>
              <a:gd name="T2" fmla="*/ 2147483647 w 312"/>
              <a:gd name="T3" fmla="*/ 2147483647 h 306"/>
              <a:gd name="T4" fmla="*/ 2147483647 w 312"/>
              <a:gd name="T5" fmla="*/ 2147483647 h 306"/>
              <a:gd name="T6" fmla="*/ 2147483647 w 312"/>
              <a:gd name="T7" fmla="*/ 2147483647 h 306"/>
              <a:gd name="T8" fmla="*/ 2147483647 w 312"/>
              <a:gd name="T9" fmla="*/ 2147483647 h 306"/>
              <a:gd name="T10" fmla="*/ 2147483647 w 312"/>
              <a:gd name="T11" fmla="*/ 2147483647 h 306"/>
              <a:gd name="T12" fmla="*/ 2147483647 w 312"/>
              <a:gd name="T13" fmla="*/ 2147483647 h 306"/>
              <a:gd name="T14" fmla="*/ 2147483647 w 312"/>
              <a:gd name="T15" fmla="*/ 2147483647 h 306"/>
              <a:gd name="T16" fmla="*/ 2147483647 w 312"/>
              <a:gd name="T17" fmla="*/ 2147483647 h 306"/>
              <a:gd name="T18" fmla="*/ 2147483647 w 312"/>
              <a:gd name="T19" fmla="*/ 2147483647 h 306"/>
              <a:gd name="T20" fmla="*/ 2147483647 w 312"/>
              <a:gd name="T21" fmla="*/ 2147483647 h 306"/>
              <a:gd name="T22" fmla="*/ 2147483647 w 312"/>
              <a:gd name="T23" fmla="*/ 2147483647 h 306"/>
              <a:gd name="T24" fmla="*/ 2147483647 w 312"/>
              <a:gd name="T25" fmla="*/ 2147483647 h 306"/>
              <a:gd name="T26" fmla="*/ 2147483647 w 312"/>
              <a:gd name="T27" fmla="*/ 2147483647 h 306"/>
              <a:gd name="T28" fmla="*/ 2147483647 w 312"/>
              <a:gd name="T29" fmla="*/ 2147483647 h 306"/>
              <a:gd name="T30" fmla="*/ 2147483647 w 312"/>
              <a:gd name="T31" fmla="*/ 2147483647 h 306"/>
              <a:gd name="T32" fmla="*/ 2147483647 w 312"/>
              <a:gd name="T33" fmla="*/ 2147483647 h 306"/>
              <a:gd name="T34" fmla="*/ 2147483647 w 312"/>
              <a:gd name="T35" fmla="*/ 2147483647 h 306"/>
              <a:gd name="T36" fmla="*/ 2147483647 w 312"/>
              <a:gd name="T37" fmla="*/ 2147483647 h 306"/>
              <a:gd name="T38" fmla="*/ 2147483647 w 312"/>
              <a:gd name="T39" fmla="*/ 2147483647 h 306"/>
              <a:gd name="T40" fmla="*/ 2147483647 w 312"/>
              <a:gd name="T41" fmla="*/ 2147483647 h 306"/>
              <a:gd name="T42" fmla="*/ 2147483647 w 312"/>
              <a:gd name="T43" fmla="*/ 2147483647 h 306"/>
              <a:gd name="T44" fmla="*/ 2147483647 w 312"/>
              <a:gd name="T45" fmla="*/ 2147483647 h 306"/>
              <a:gd name="T46" fmla="*/ 2147483647 w 312"/>
              <a:gd name="T47" fmla="*/ 2147483647 h 306"/>
              <a:gd name="T48" fmla="*/ 2147483647 w 312"/>
              <a:gd name="T49" fmla="*/ 2147483647 h 306"/>
              <a:gd name="T50" fmla="*/ 2147483647 w 312"/>
              <a:gd name="T51" fmla="*/ 2147483647 h 306"/>
              <a:gd name="T52" fmla="*/ 2147483647 w 312"/>
              <a:gd name="T53" fmla="*/ 2147483647 h 306"/>
              <a:gd name="T54" fmla="*/ 2147483647 w 312"/>
              <a:gd name="T55" fmla="*/ 2147483647 h 306"/>
              <a:gd name="T56" fmla="*/ 2147483647 w 312"/>
              <a:gd name="T57" fmla="*/ 2147483647 h 306"/>
              <a:gd name="T58" fmla="*/ 2147483647 w 312"/>
              <a:gd name="T59" fmla="*/ 2147483647 h 306"/>
              <a:gd name="T60" fmla="*/ 2147483647 w 312"/>
              <a:gd name="T61" fmla="*/ 2147483647 h 306"/>
              <a:gd name="T62" fmla="*/ 2147483647 w 312"/>
              <a:gd name="T63" fmla="*/ 2147483647 h 306"/>
              <a:gd name="T64" fmla="*/ 2147483647 w 312"/>
              <a:gd name="T65" fmla="*/ 2147483647 h 306"/>
              <a:gd name="T66" fmla="*/ 2147483647 w 312"/>
              <a:gd name="T67" fmla="*/ 2147483647 h 306"/>
              <a:gd name="T68" fmla="*/ 2147483647 w 312"/>
              <a:gd name="T69" fmla="*/ 2147483647 h 306"/>
              <a:gd name="T70" fmla="*/ 2147483647 w 312"/>
              <a:gd name="T71" fmla="*/ 2147483647 h 306"/>
              <a:gd name="T72" fmla="*/ 2147483647 w 312"/>
              <a:gd name="T73" fmla="*/ 2147483647 h 306"/>
              <a:gd name="T74" fmla="*/ 2147483647 w 312"/>
              <a:gd name="T75" fmla="*/ 2147483647 h 306"/>
              <a:gd name="T76" fmla="*/ 2147483647 w 312"/>
              <a:gd name="T77" fmla="*/ 2147483647 h 306"/>
              <a:gd name="T78" fmla="*/ 2147483647 w 312"/>
              <a:gd name="T79" fmla="*/ 2147483647 h 306"/>
              <a:gd name="T80" fmla="*/ 2147483647 w 312"/>
              <a:gd name="T81" fmla="*/ 2147483647 h 306"/>
              <a:gd name="T82" fmla="*/ 2147483647 w 312"/>
              <a:gd name="T83" fmla="*/ 2147483647 h 306"/>
              <a:gd name="T84" fmla="*/ 2147483647 w 312"/>
              <a:gd name="T85" fmla="*/ 2147483647 h 30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312"/>
              <a:gd name="T130" fmla="*/ 0 h 306"/>
              <a:gd name="T131" fmla="*/ 312 w 312"/>
              <a:gd name="T132" fmla="*/ 306 h 306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312" h="306">
                <a:moveTo>
                  <a:pt x="10" y="306"/>
                </a:moveTo>
                <a:lnTo>
                  <a:pt x="57" y="283"/>
                </a:lnTo>
                <a:lnTo>
                  <a:pt x="83" y="276"/>
                </a:lnTo>
                <a:lnTo>
                  <a:pt x="110" y="277"/>
                </a:lnTo>
                <a:lnTo>
                  <a:pt x="123" y="280"/>
                </a:lnTo>
                <a:lnTo>
                  <a:pt x="135" y="282"/>
                </a:lnTo>
                <a:lnTo>
                  <a:pt x="147" y="285"/>
                </a:lnTo>
                <a:lnTo>
                  <a:pt x="161" y="289"/>
                </a:lnTo>
                <a:lnTo>
                  <a:pt x="179" y="296"/>
                </a:lnTo>
                <a:lnTo>
                  <a:pt x="231" y="300"/>
                </a:lnTo>
                <a:lnTo>
                  <a:pt x="300" y="294"/>
                </a:lnTo>
                <a:lnTo>
                  <a:pt x="304" y="273"/>
                </a:lnTo>
                <a:lnTo>
                  <a:pt x="312" y="249"/>
                </a:lnTo>
                <a:lnTo>
                  <a:pt x="308" y="226"/>
                </a:lnTo>
                <a:lnTo>
                  <a:pt x="302" y="221"/>
                </a:lnTo>
                <a:lnTo>
                  <a:pt x="292" y="220"/>
                </a:lnTo>
                <a:lnTo>
                  <a:pt x="280" y="220"/>
                </a:lnTo>
                <a:lnTo>
                  <a:pt x="271" y="218"/>
                </a:lnTo>
                <a:lnTo>
                  <a:pt x="271" y="134"/>
                </a:lnTo>
                <a:lnTo>
                  <a:pt x="245" y="116"/>
                </a:lnTo>
                <a:lnTo>
                  <a:pt x="223" y="94"/>
                </a:lnTo>
                <a:lnTo>
                  <a:pt x="205" y="63"/>
                </a:lnTo>
                <a:lnTo>
                  <a:pt x="183" y="37"/>
                </a:lnTo>
                <a:lnTo>
                  <a:pt x="171" y="30"/>
                </a:lnTo>
                <a:lnTo>
                  <a:pt x="162" y="25"/>
                </a:lnTo>
                <a:lnTo>
                  <a:pt x="154" y="20"/>
                </a:lnTo>
                <a:lnTo>
                  <a:pt x="144" y="9"/>
                </a:lnTo>
                <a:lnTo>
                  <a:pt x="119" y="0"/>
                </a:lnTo>
                <a:lnTo>
                  <a:pt x="94" y="13"/>
                </a:lnTo>
                <a:lnTo>
                  <a:pt x="75" y="17"/>
                </a:lnTo>
                <a:lnTo>
                  <a:pt x="56" y="13"/>
                </a:lnTo>
                <a:lnTo>
                  <a:pt x="38" y="24"/>
                </a:lnTo>
                <a:lnTo>
                  <a:pt x="32" y="70"/>
                </a:lnTo>
                <a:lnTo>
                  <a:pt x="8" y="112"/>
                </a:lnTo>
                <a:lnTo>
                  <a:pt x="0" y="164"/>
                </a:lnTo>
                <a:lnTo>
                  <a:pt x="17" y="207"/>
                </a:lnTo>
                <a:lnTo>
                  <a:pt x="18" y="215"/>
                </a:lnTo>
                <a:lnTo>
                  <a:pt x="17" y="223"/>
                </a:lnTo>
                <a:lnTo>
                  <a:pt x="71" y="212"/>
                </a:lnTo>
                <a:lnTo>
                  <a:pt x="79" y="211"/>
                </a:lnTo>
                <a:lnTo>
                  <a:pt x="88" y="209"/>
                </a:lnTo>
                <a:lnTo>
                  <a:pt x="96" y="208"/>
                </a:lnTo>
                <a:lnTo>
                  <a:pt x="104" y="208"/>
                </a:lnTo>
                <a:lnTo>
                  <a:pt x="136" y="223"/>
                </a:lnTo>
                <a:lnTo>
                  <a:pt x="164" y="237"/>
                </a:lnTo>
                <a:lnTo>
                  <a:pt x="165" y="237"/>
                </a:lnTo>
                <a:lnTo>
                  <a:pt x="166" y="238"/>
                </a:lnTo>
                <a:lnTo>
                  <a:pt x="166" y="239"/>
                </a:lnTo>
                <a:lnTo>
                  <a:pt x="166" y="241"/>
                </a:lnTo>
                <a:lnTo>
                  <a:pt x="164" y="242"/>
                </a:lnTo>
                <a:lnTo>
                  <a:pt x="156" y="244"/>
                </a:lnTo>
                <a:lnTo>
                  <a:pt x="147" y="244"/>
                </a:lnTo>
                <a:lnTo>
                  <a:pt x="139" y="243"/>
                </a:lnTo>
                <a:lnTo>
                  <a:pt x="131" y="245"/>
                </a:lnTo>
                <a:lnTo>
                  <a:pt x="124" y="247"/>
                </a:lnTo>
                <a:lnTo>
                  <a:pt x="118" y="250"/>
                </a:lnTo>
                <a:lnTo>
                  <a:pt x="111" y="254"/>
                </a:lnTo>
                <a:lnTo>
                  <a:pt x="104" y="257"/>
                </a:lnTo>
                <a:lnTo>
                  <a:pt x="99" y="256"/>
                </a:lnTo>
                <a:lnTo>
                  <a:pt x="93" y="254"/>
                </a:lnTo>
                <a:lnTo>
                  <a:pt x="88" y="250"/>
                </a:lnTo>
                <a:lnTo>
                  <a:pt x="83" y="247"/>
                </a:lnTo>
                <a:lnTo>
                  <a:pt x="62" y="245"/>
                </a:lnTo>
                <a:lnTo>
                  <a:pt x="43" y="247"/>
                </a:lnTo>
                <a:lnTo>
                  <a:pt x="25" y="251"/>
                </a:lnTo>
                <a:lnTo>
                  <a:pt x="6" y="254"/>
                </a:lnTo>
                <a:lnTo>
                  <a:pt x="5" y="263"/>
                </a:lnTo>
                <a:lnTo>
                  <a:pt x="7" y="274"/>
                </a:lnTo>
                <a:lnTo>
                  <a:pt x="11" y="275"/>
                </a:lnTo>
                <a:lnTo>
                  <a:pt x="16" y="277"/>
                </a:lnTo>
                <a:lnTo>
                  <a:pt x="18" y="278"/>
                </a:lnTo>
                <a:lnTo>
                  <a:pt x="21" y="278"/>
                </a:lnTo>
                <a:lnTo>
                  <a:pt x="21" y="279"/>
                </a:lnTo>
                <a:lnTo>
                  <a:pt x="21" y="281"/>
                </a:lnTo>
                <a:lnTo>
                  <a:pt x="20" y="282"/>
                </a:lnTo>
                <a:lnTo>
                  <a:pt x="16" y="287"/>
                </a:lnTo>
                <a:lnTo>
                  <a:pt x="9" y="293"/>
                </a:lnTo>
                <a:lnTo>
                  <a:pt x="6" y="299"/>
                </a:lnTo>
                <a:lnTo>
                  <a:pt x="10" y="30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89" name="Freeform 11"/>
          <xdr:cNvSpPr>
            <a:spLocks/>
          </xdr:cNvSpPr>
        </xdr:nvSpPr>
        <xdr:spPr bwMode="auto">
          <a:xfrm>
            <a:off x="10693772" y="2238375"/>
            <a:ext cx="91903" cy="123825"/>
          </a:xfrm>
          <a:custGeom>
            <a:avLst/>
            <a:gdLst>
              <a:gd name="T0" fmla="*/ 2147483647 w 247"/>
              <a:gd name="T1" fmla="*/ 0 h 292"/>
              <a:gd name="T2" fmla="*/ 2147483647 w 247"/>
              <a:gd name="T3" fmla="*/ 2147483647 h 292"/>
              <a:gd name="T4" fmla="*/ 2147483647 w 247"/>
              <a:gd name="T5" fmla="*/ 2147483647 h 292"/>
              <a:gd name="T6" fmla="*/ 2147483647 w 247"/>
              <a:gd name="T7" fmla="*/ 2147483647 h 292"/>
              <a:gd name="T8" fmla="*/ 2147483647 w 247"/>
              <a:gd name="T9" fmla="*/ 2147483647 h 292"/>
              <a:gd name="T10" fmla="*/ 2147483647 w 247"/>
              <a:gd name="T11" fmla="*/ 2147483647 h 292"/>
              <a:gd name="T12" fmla="*/ 2147483647 w 247"/>
              <a:gd name="T13" fmla="*/ 2147483647 h 292"/>
              <a:gd name="T14" fmla="*/ 2147483647 w 247"/>
              <a:gd name="T15" fmla="*/ 2147483647 h 292"/>
              <a:gd name="T16" fmla="*/ 2147483647 w 247"/>
              <a:gd name="T17" fmla="*/ 2147483647 h 292"/>
              <a:gd name="T18" fmla="*/ 2147483647 w 247"/>
              <a:gd name="T19" fmla="*/ 2147483647 h 292"/>
              <a:gd name="T20" fmla="*/ 2147483647 w 247"/>
              <a:gd name="T21" fmla="*/ 2147483647 h 292"/>
              <a:gd name="T22" fmla="*/ 2147483647 w 247"/>
              <a:gd name="T23" fmla="*/ 2147483647 h 292"/>
              <a:gd name="T24" fmla="*/ 2147483647 w 247"/>
              <a:gd name="T25" fmla="*/ 2147483647 h 292"/>
              <a:gd name="T26" fmla="*/ 2147483647 w 247"/>
              <a:gd name="T27" fmla="*/ 2147483647 h 292"/>
              <a:gd name="T28" fmla="*/ 2147483647 w 247"/>
              <a:gd name="T29" fmla="*/ 2147483647 h 292"/>
              <a:gd name="T30" fmla="*/ 2147483647 w 247"/>
              <a:gd name="T31" fmla="*/ 2147483647 h 292"/>
              <a:gd name="T32" fmla="*/ 2147483647 w 247"/>
              <a:gd name="T33" fmla="*/ 2147483647 h 292"/>
              <a:gd name="T34" fmla="*/ 2147483647 w 247"/>
              <a:gd name="T35" fmla="*/ 2147483647 h 292"/>
              <a:gd name="T36" fmla="*/ 2147483647 w 247"/>
              <a:gd name="T37" fmla="*/ 2147483647 h 292"/>
              <a:gd name="T38" fmla="*/ 2147483647 w 247"/>
              <a:gd name="T39" fmla="*/ 2147483647 h 292"/>
              <a:gd name="T40" fmla="*/ 2147483647 w 247"/>
              <a:gd name="T41" fmla="*/ 2147483647 h 292"/>
              <a:gd name="T42" fmla="*/ 2147483647 w 247"/>
              <a:gd name="T43" fmla="*/ 2147483647 h 292"/>
              <a:gd name="T44" fmla="*/ 2147483647 w 247"/>
              <a:gd name="T45" fmla="*/ 2147483647 h 292"/>
              <a:gd name="T46" fmla="*/ 2147483647 w 247"/>
              <a:gd name="T47" fmla="*/ 2147483647 h 292"/>
              <a:gd name="T48" fmla="*/ 2147483647 w 247"/>
              <a:gd name="T49" fmla="*/ 2147483647 h 292"/>
              <a:gd name="T50" fmla="*/ 2147483647 w 247"/>
              <a:gd name="T51" fmla="*/ 2147483647 h 292"/>
              <a:gd name="T52" fmla="*/ 2147483647 w 247"/>
              <a:gd name="T53" fmla="*/ 2147483647 h 292"/>
              <a:gd name="T54" fmla="*/ 2147483647 w 247"/>
              <a:gd name="T55" fmla="*/ 2147483647 h 292"/>
              <a:gd name="T56" fmla="*/ 2147483647 w 247"/>
              <a:gd name="T57" fmla="*/ 2147483647 h 292"/>
              <a:gd name="T58" fmla="*/ 2147483647 w 247"/>
              <a:gd name="T59" fmla="*/ 2147483647 h 292"/>
              <a:gd name="T60" fmla="*/ 2147483647 w 247"/>
              <a:gd name="T61" fmla="*/ 2147483647 h 292"/>
              <a:gd name="T62" fmla="*/ 2147483647 w 247"/>
              <a:gd name="T63" fmla="*/ 2147483647 h 292"/>
              <a:gd name="T64" fmla="*/ 2147483647 w 247"/>
              <a:gd name="T65" fmla="*/ 2147483647 h 292"/>
              <a:gd name="T66" fmla="*/ 2147483647 w 247"/>
              <a:gd name="T67" fmla="*/ 2147483647 h 292"/>
              <a:gd name="T68" fmla="*/ 2147483647 w 247"/>
              <a:gd name="T69" fmla="*/ 2147483647 h 292"/>
              <a:gd name="T70" fmla="*/ 2147483647 w 247"/>
              <a:gd name="T71" fmla="*/ 2147483647 h 292"/>
              <a:gd name="T72" fmla="*/ 2147483647 w 247"/>
              <a:gd name="T73" fmla="*/ 2147483647 h 292"/>
              <a:gd name="T74" fmla="*/ 2147483647 w 247"/>
              <a:gd name="T75" fmla="*/ 2147483647 h 292"/>
              <a:gd name="T76" fmla="*/ 2147483647 w 247"/>
              <a:gd name="T77" fmla="*/ 2147483647 h 292"/>
              <a:gd name="T78" fmla="*/ 2147483647 w 247"/>
              <a:gd name="T79" fmla="*/ 2147483647 h 292"/>
              <a:gd name="T80" fmla="*/ 2147483647 w 247"/>
              <a:gd name="T81" fmla="*/ 2147483647 h 292"/>
              <a:gd name="T82" fmla="*/ 2147483647 w 247"/>
              <a:gd name="T83" fmla="*/ 2147483647 h 292"/>
              <a:gd name="T84" fmla="*/ 0 w 247"/>
              <a:gd name="T85" fmla="*/ 2147483647 h 292"/>
              <a:gd name="T86" fmla="*/ 0 w 247"/>
              <a:gd name="T87" fmla="*/ 2147483647 h 292"/>
              <a:gd name="T88" fmla="*/ 2147483647 w 247"/>
              <a:gd name="T89" fmla="*/ 0 h 292"/>
              <a:gd name="T90" fmla="*/ 2147483647 w 247"/>
              <a:gd name="T91" fmla="*/ 0 h 292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247"/>
              <a:gd name="T139" fmla="*/ 0 h 292"/>
              <a:gd name="T140" fmla="*/ 247 w 247"/>
              <a:gd name="T141" fmla="*/ 292 h 292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247" h="292">
                <a:moveTo>
                  <a:pt x="71" y="0"/>
                </a:moveTo>
                <a:lnTo>
                  <a:pt x="83" y="2"/>
                </a:lnTo>
                <a:lnTo>
                  <a:pt x="96" y="1"/>
                </a:lnTo>
                <a:lnTo>
                  <a:pt x="122" y="10"/>
                </a:lnTo>
                <a:lnTo>
                  <a:pt x="121" y="43"/>
                </a:lnTo>
                <a:lnTo>
                  <a:pt x="118" y="61"/>
                </a:lnTo>
                <a:lnTo>
                  <a:pt x="127" y="75"/>
                </a:lnTo>
                <a:lnTo>
                  <a:pt x="134" y="77"/>
                </a:lnTo>
                <a:lnTo>
                  <a:pt x="142" y="74"/>
                </a:lnTo>
                <a:lnTo>
                  <a:pt x="144" y="70"/>
                </a:lnTo>
                <a:lnTo>
                  <a:pt x="146" y="65"/>
                </a:lnTo>
                <a:lnTo>
                  <a:pt x="147" y="59"/>
                </a:lnTo>
                <a:lnTo>
                  <a:pt x="150" y="54"/>
                </a:lnTo>
                <a:lnTo>
                  <a:pt x="168" y="45"/>
                </a:lnTo>
                <a:lnTo>
                  <a:pt x="171" y="61"/>
                </a:lnTo>
                <a:lnTo>
                  <a:pt x="177" y="73"/>
                </a:lnTo>
                <a:lnTo>
                  <a:pt x="183" y="86"/>
                </a:lnTo>
                <a:lnTo>
                  <a:pt x="186" y="99"/>
                </a:lnTo>
                <a:lnTo>
                  <a:pt x="187" y="127"/>
                </a:lnTo>
                <a:lnTo>
                  <a:pt x="205" y="149"/>
                </a:lnTo>
                <a:lnTo>
                  <a:pt x="217" y="160"/>
                </a:lnTo>
                <a:lnTo>
                  <a:pt x="222" y="176"/>
                </a:lnTo>
                <a:lnTo>
                  <a:pt x="228" y="185"/>
                </a:lnTo>
                <a:lnTo>
                  <a:pt x="234" y="192"/>
                </a:lnTo>
                <a:lnTo>
                  <a:pt x="245" y="220"/>
                </a:lnTo>
                <a:lnTo>
                  <a:pt x="240" y="253"/>
                </a:lnTo>
                <a:lnTo>
                  <a:pt x="247" y="292"/>
                </a:lnTo>
                <a:lnTo>
                  <a:pt x="225" y="290"/>
                </a:lnTo>
                <a:lnTo>
                  <a:pt x="200" y="277"/>
                </a:lnTo>
                <a:lnTo>
                  <a:pt x="148" y="241"/>
                </a:lnTo>
                <a:lnTo>
                  <a:pt x="101" y="198"/>
                </a:lnTo>
                <a:lnTo>
                  <a:pt x="91" y="185"/>
                </a:lnTo>
                <a:lnTo>
                  <a:pt x="75" y="174"/>
                </a:lnTo>
                <a:lnTo>
                  <a:pt x="58" y="166"/>
                </a:lnTo>
                <a:lnTo>
                  <a:pt x="43" y="157"/>
                </a:lnTo>
                <a:lnTo>
                  <a:pt x="33" y="144"/>
                </a:lnTo>
                <a:lnTo>
                  <a:pt x="24" y="130"/>
                </a:lnTo>
                <a:lnTo>
                  <a:pt x="16" y="117"/>
                </a:lnTo>
                <a:lnTo>
                  <a:pt x="7" y="106"/>
                </a:lnTo>
                <a:lnTo>
                  <a:pt x="4" y="104"/>
                </a:lnTo>
                <a:lnTo>
                  <a:pt x="0" y="101"/>
                </a:lnTo>
                <a:lnTo>
                  <a:pt x="71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0" name="Freeform 12"/>
          <xdr:cNvSpPr>
            <a:spLocks/>
          </xdr:cNvSpPr>
        </xdr:nvSpPr>
        <xdr:spPr bwMode="auto">
          <a:xfrm>
            <a:off x="10660353" y="2181225"/>
            <a:ext cx="58484" cy="95250"/>
          </a:xfrm>
          <a:custGeom>
            <a:avLst/>
            <a:gdLst>
              <a:gd name="T0" fmla="*/ 2147483647 w 165"/>
              <a:gd name="T1" fmla="*/ 2147483647 h 225"/>
              <a:gd name="T2" fmla="*/ 2147483647 w 165"/>
              <a:gd name="T3" fmla="*/ 2147483647 h 225"/>
              <a:gd name="T4" fmla="*/ 2147483647 w 165"/>
              <a:gd name="T5" fmla="*/ 2147483647 h 225"/>
              <a:gd name="T6" fmla="*/ 2147483647 w 165"/>
              <a:gd name="T7" fmla="*/ 2147483647 h 225"/>
              <a:gd name="T8" fmla="*/ 2147483647 w 165"/>
              <a:gd name="T9" fmla="*/ 2147483647 h 225"/>
              <a:gd name="T10" fmla="*/ 2147483647 w 165"/>
              <a:gd name="T11" fmla="*/ 2147483647 h 225"/>
              <a:gd name="T12" fmla="*/ 2147483647 w 165"/>
              <a:gd name="T13" fmla="*/ 2147483647 h 225"/>
              <a:gd name="T14" fmla="*/ 2147483647 w 165"/>
              <a:gd name="T15" fmla="*/ 2147483647 h 225"/>
              <a:gd name="T16" fmla="*/ 2147483647 w 165"/>
              <a:gd name="T17" fmla="*/ 2147483647 h 225"/>
              <a:gd name="T18" fmla="*/ 2147483647 w 165"/>
              <a:gd name="T19" fmla="*/ 2147483647 h 225"/>
              <a:gd name="T20" fmla="*/ 2147483647 w 165"/>
              <a:gd name="T21" fmla="*/ 2147483647 h 225"/>
              <a:gd name="T22" fmla="*/ 2147483647 w 165"/>
              <a:gd name="T23" fmla="*/ 2147483647 h 225"/>
              <a:gd name="T24" fmla="*/ 2147483647 w 165"/>
              <a:gd name="T25" fmla="*/ 2147483647 h 225"/>
              <a:gd name="T26" fmla="*/ 2147483647 w 165"/>
              <a:gd name="T27" fmla="*/ 2147483647 h 225"/>
              <a:gd name="T28" fmla="*/ 2147483647 w 165"/>
              <a:gd name="T29" fmla="*/ 0 h 225"/>
              <a:gd name="T30" fmla="*/ 2147483647 w 165"/>
              <a:gd name="T31" fmla="*/ 2147483647 h 225"/>
              <a:gd name="T32" fmla="*/ 0 w 165"/>
              <a:gd name="T33" fmla="*/ 2147483647 h 225"/>
              <a:gd name="T34" fmla="*/ 0 w 165"/>
              <a:gd name="T35" fmla="*/ 2147483647 h 225"/>
              <a:gd name="T36" fmla="*/ 2147483647 w 165"/>
              <a:gd name="T37" fmla="*/ 2147483647 h 225"/>
              <a:gd name="T38" fmla="*/ 2147483647 w 165"/>
              <a:gd name="T39" fmla="*/ 2147483647 h 225"/>
              <a:gd name="T40" fmla="*/ 2147483647 w 165"/>
              <a:gd name="T41" fmla="*/ 2147483647 h 225"/>
              <a:gd name="T42" fmla="*/ 2147483647 w 165"/>
              <a:gd name="T43" fmla="*/ 2147483647 h 225"/>
              <a:gd name="T44" fmla="*/ 2147483647 w 165"/>
              <a:gd name="T45" fmla="*/ 2147483647 h 225"/>
              <a:gd name="T46" fmla="*/ 2147483647 w 165"/>
              <a:gd name="T47" fmla="*/ 2147483647 h 225"/>
              <a:gd name="T48" fmla="*/ 2147483647 w 165"/>
              <a:gd name="T49" fmla="*/ 2147483647 h 225"/>
              <a:gd name="T50" fmla="*/ 2147483647 w 165"/>
              <a:gd name="T51" fmla="*/ 2147483647 h 225"/>
              <a:gd name="T52" fmla="*/ 2147483647 w 165"/>
              <a:gd name="T53" fmla="*/ 2147483647 h 225"/>
              <a:gd name="T54" fmla="*/ 2147483647 w 165"/>
              <a:gd name="T55" fmla="*/ 2147483647 h 225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w 165"/>
              <a:gd name="T85" fmla="*/ 0 h 225"/>
              <a:gd name="T86" fmla="*/ 165 w 165"/>
              <a:gd name="T87" fmla="*/ 225 h 225"/>
            </a:gdLst>
            <a:ahLst/>
            <a:cxnLst>
              <a:cxn ang="T56">
                <a:pos x="T0" y="T1"/>
              </a:cxn>
              <a:cxn ang="T57">
                <a:pos x="T2" y="T3"/>
              </a:cxn>
              <a:cxn ang="T58">
                <a:pos x="T4" y="T5"/>
              </a:cxn>
              <a:cxn ang="T59">
                <a:pos x="T6" y="T7"/>
              </a:cxn>
              <a:cxn ang="T60">
                <a:pos x="T8" y="T9"/>
              </a:cxn>
              <a:cxn ang="T61">
                <a:pos x="T10" y="T11"/>
              </a:cxn>
              <a:cxn ang="T62">
                <a:pos x="T12" y="T13"/>
              </a:cxn>
              <a:cxn ang="T63">
                <a:pos x="T14" y="T15"/>
              </a:cxn>
              <a:cxn ang="T64">
                <a:pos x="T16" y="T17"/>
              </a:cxn>
              <a:cxn ang="T65">
                <a:pos x="T18" y="T19"/>
              </a:cxn>
              <a:cxn ang="T66">
                <a:pos x="T20" y="T21"/>
              </a:cxn>
              <a:cxn ang="T67">
                <a:pos x="T22" y="T23"/>
              </a:cxn>
              <a:cxn ang="T68">
                <a:pos x="T24" y="T25"/>
              </a:cxn>
              <a:cxn ang="T69">
                <a:pos x="T26" y="T27"/>
              </a:cxn>
              <a:cxn ang="T70">
                <a:pos x="T28" y="T29"/>
              </a:cxn>
              <a:cxn ang="T71">
                <a:pos x="T30" y="T31"/>
              </a:cxn>
              <a:cxn ang="T72">
                <a:pos x="T32" y="T33"/>
              </a:cxn>
              <a:cxn ang="T73">
                <a:pos x="T34" y="T35"/>
              </a:cxn>
              <a:cxn ang="T74">
                <a:pos x="T36" y="T37"/>
              </a:cxn>
              <a:cxn ang="T75">
                <a:pos x="T38" y="T39"/>
              </a:cxn>
              <a:cxn ang="T76">
                <a:pos x="T40" y="T41"/>
              </a:cxn>
              <a:cxn ang="T77">
                <a:pos x="T42" y="T43"/>
              </a:cxn>
              <a:cxn ang="T78">
                <a:pos x="T44" y="T45"/>
              </a:cxn>
              <a:cxn ang="T79">
                <a:pos x="T46" y="T47"/>
              </a:cxn>
              <a:cxn ang="T80">
                <a:pos x="T48" y="T49"/>
              </a:cxn>
              <a:cxn ang="T81">
                <a:pos x="T50" y="T51"/>
              </a:cxn>
              <a:cxn ang="T82">
                <a:pos x="T52" y="T53"/>
              </a:cxn>
              <a:cxn ang="T83">
                <a:pos x="T54" y="T55"/>
              </a:cxn>
            </a:cxnLst>
            <a:rect l="T84" t="T85" r="T86" b="T87"/>
            <a:pathLst>
              <a:path w="165" h="225">
                <a:moveTo>
                  <a:pt x="94" y="225"/>
                </a:moveTo>
                <a:lnTo>
                  <a:pt x="165" y="124"/>
                </a:lnTo>
                <a:lnTo>
                  <a:pt x="157" y="107"/>
                </a:lnTo>
                <a:lnTo>
                  <a:pt x="156" y="98"/>
                </a:lnTo>
                <a:lnTo>
                  <a:pt x="157" y="91"/>
                </a:lnTo>
                <a:lnTo>
                  <a:pt x="159" y="81"/>
                </a:lnTo>
                <a:lnTo>
                  <a:pt x="162" y="70"/>
                </a:lnTo>
                <a:lnTo>
                  <a:pt x="162" y="65"/>
                </a:lnTo>
                <a:lnTo>
                  <a:pt x="162" y="59"/>
                </a:lnTo>
                <a:lnTo>
                  <a:pt x="161" y="54"/>
                </a:lnTo>
                <a:lnTo>
                  <a:pt x="160" y="49"/>
                </a:lnTo>
                <a:lnTo>
                  <a:pt x="151" y="23"/>
                </a:lnTo>
                <a:lnTo>
                  <a:pt x="129" y="5"/>
                </a:lnTo>
                <a:lnTo>
                  <a:pt x="69" y="0"/>
                </a:lnTo>
                <a:lnTo>
                  <a:pt x="26" y="45"/>
                </a:lnTo>
                <a:lnTo>
                  <a:pt x="0" y="82"/>
                </a:lnTo>
                <a:lnTo>
                  <a:pt x="2" y="108"/>
                </a:lnTo>
                <a:lnTo>
                  <a:pt x="5" y="133"/>
                </a:lnTo>
                <a:lnTo>
                  <a:pt x="14" y="151"/>
                </a:lnTo>
                <a:lnTo>
                  <a:pt x="25" y="154"/>
                </a:lnTo>
                <a:lnTo>
                  <a:pt x="36" y="154"/>
                </a:lnTo>
                <a:lnTo>
                  <a:pt x="47" y="164"/>
                </a:lnTo>
                <a:lnTo>
                  <a:pt x="59" y="186"/>
                </a:lnTo>
                <a:lnTo>
                  <a:pt x="72" y="207"/>
                </a:lnTo>
                <a:lnTo>
                  <a:pt x="81" y="216"/>
                </a:lnTo>
                <a:lnTo>
                  <a:pt x="94" y="225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1" name="Freeform 13"/>
          <xdr:cNvSpPr>
            <a:spLocks/>
          </xdr:cNvSpPr>
        </xdr:nvSpPr>
        <xdr:spPr bwMode="auto">
          <a:xfrm>
            <a:off x="10626934" y="2105025"/>
            <a:ext cx="150386" cy="161925"/>
          </a:xfrm>
          <a:custGeom>
            <a:avLst/>
            <a:gdLst>
              <a:gd name="T0" fmla="*/ 2147483647 w 421"/>
              <a:gd name="T1" fmla="*/ 2147483647 h 390"/>
              <a:gd name="T2" fmla="*/ 2147483647 w 421"/>
              <a:gd name="T3" fmla="*/ 2147483647 h 390"/>
              <a:gd name="T4" fmla="*/ 2147483647 w 421"/>
              <a:gd name="T5" fmla="*/ 2147483647 h 390"/>
              <a:gd name="T6" fmla="*/ 2147483647 w 421"/>
              <a:gd name="T7" fmla="*/ 2147483647 h 390"/>
              <a:gd name="T8" fmla="*/ 2147483647 w 421"/>
              <a:gd name="T9" fmla="*/ 2147483647 h 390"/>
              <a:gd name="T10" fmla="*/ 2147483647 w 421"/>
              <a:gd name="T11" fmla="*/ 2147483647 h 390"/>
              <a:gd name="T12" fmla="*/ 2147483647 w 421"/>
              <a:gd name="T13" fmla="*/ 2147483647 h 390"/>
              <a:gd name="T14" fmla="*/ 2147483647 w 421"/>
              <a:gd name="T15" fmla="*/ 2147483647 h 390"/>
              <a:gd name="T16" fmla="*/ 2147483647 w 421"/>
              <a:gd name="T17" fmla="*/ 2147483647 h 390"/>
              <a:gd name="T18" fmla="*/ 2147483647 w 421"/>
              <a:gd name="T19" fmla="*/ 2147483647 h 390"/>
              <a:gd name="T20" fmla="*/ 2147483647 w 421"/>
              <a:gd name="T21" fmla="*/ 2147483647 h 390"/>
              <a:gd name="T22" fmla="*/ 2147483647 w 421"/>
              <a:gd name="T23" fmla="*/ 2147483647 h 390"/>
              <a:gd name="T24" fmla="*/ 2147483647 w 421"/>
              <a:gd name="T25" fmla="*/ 2147483647 h 390"/>
              <a:gd name="T26" fmla="*/ 2147483647 w 421"/>
              <a:gd name="T27" fmla="*/ 2147483647 h 390"/>
              <a:gd name="T28" fmla="*/ 2147483647 w 421"/>
              <a:gd name="T29" fmla="*/ 2147483647 h 390"/>
              <a:gd name="T30" fmla="*/ 2147483647 w 421"/>
              <a:gd name="T31" fmla="*/ 2147483647 h 390"/>
              <a:gd name="T32" fmla="*/ 2147483647 w 421"/>
              <a:gd name="T33" fmla="*/ 2147483647 h 390"/>
              <a:gd name="T34" fmla="*/ 2147483647 w 421"/>
              <a:gd name="T35" fmla="*/ 2147483647 h 390"/>
              <a:gd name="T36" fmla="*/ 2147483647 w 421"/>
              <a:gd name="T37" fmla="*/ 2147483647 h 390"/>
              <a:gd name="T38" fmla="*/ 2147483647 w 421"/>
              <a:gd name="T39" fmla="*/ 2147483647 h 390"/>
              <a:gd name="T40" fmla="*/ 2147483647 w 421"/>
              <a:gd name="T41" fmla="*/ 2147483647 h 390"/>
              <a:gd name="T42" fmla="*/ 2147483647 w 421"/>
              <a:gd name="T43" fmla="*/ 2147483647 h 390"/>
              <a:gd name="T44" fmla="*/ 2147483647 w 421"/>
              <a:gd name="T45" fmla="*/ 2147483647 h 390"/>
              <a:gd name="T46" fmla="*/ 2147483647 w 421"/>
              <a:gd name="T47" fmla="*/ 2147483647 h 390"/>
              <a:gd name="T48" fmla="*/ 2147483647 w 421"/>
              <a:gd name="T49" fmla="*/ 2147483647 h 390"/>
              <a:gd name="T50" fmla="*/ 2147483647 w 421"/>
              <a:gd name="T51" fmla="*/ 2147483647 h 390"/>
              <a:gd name="T52" fmla="*/ 2147483647 w 421"/>
              <a:gd name="T53" fmla="*/ 2147483647 h 390"/>
              <a:gd name="T54" fmla="*/ 2147483647 w 421"/>
              <a:gd name="T55" fmla="*/ 2147483647 h 390"/>
              <a:gd name="T56" fmla="*/ 2147483647 w 421"/>
              <a:gd name="T57" fmla="*/ 2147483647 h 390"/>
              <a:gd name="T58" fmla="*/ 2147483647 w 421"/>
              <a:gd name="T59" fmla="*/ 2147483647 h 390"/>
              <a:gd name="T60" fmla="*/ 2147483647 w 421"/>
              <a:gd name="T61" fmla="*/ 2147483647 h 390"/>
              <a:gd name="T62" fmla="*/ 2147483647 w 421"/>
              <a:gd name="T63" fmla="*/ 2147483647 h 390"/>
              <a:gd name="T64" fmla="*/ 2147483647 w 421"/>
              <a:gd name="T65" fmla="*/ 2147483647 h 390"/>
              <a:gd name="T66" fmla="*/ 2147483647 w 421"/>
              <a:gd name="T67" fmla="*/ 2147483647 h 390"/>
              <a:gd name="T68" fmla="*/ 2147483647 w 421"/>
              <a:gd name="T69" fmla="*/ 2147483647 h 390"/>
              <a:gd name="T70" fmla="*/ 2147483647 w 421"/>
              <a:gd name="T71" fmla="*/ 2147483647 h 390"/>
              <a:gd name="T72" fmla="*/ 2147483647 w 421"/>
              <a:gd name="T73" fmla="*/ 2147483647 h 390"/>
              <a:gd name="T74" fmla="*/ 2147483647 w 421"/>
              <a:gd name="T75" fmla="*/ 2147483647 h 390"/>
              <a:gd name="T76" fmla="*/ 2147483647 w 421"/>
              <a:gd name="T77" fmla="*/ 2147483647 h 390"/>
              <a:gd name="T78" fmla="*/ 2147483647 w 421"/>
              <a:gd name="T79" fmla="*/ 2147483647 h 390"/>
              <a:gd name="T80" fmla="*/ 2147483647 w 421"/>
              <a:gd name="T81" fmla="*/ 0 h 390"/>
              <a:gd name="T82" fmla="*/ 2147483647 w 421"/>
              <a:gd name="T83" fmla="*/ 2147483647 h 390"/>
              <a:gd name="T84" fmla="*/ 2147483647 w 421"/>
              <a:gd name="T85" fmla="*/ 2147483647 h 390"/>
              <a:gd name="T86" fmla="*/ 2147483647 w 421"/>
              <a:gd name="T87" fmla="*/ 2147483647 h 390"/>
              <a:gd name="T88" fmla="*/ 2147483647 w 421"/>
              <a:gd name="T89" fmla="*/ 2147483647 h 390"/>
              <a:gd name="T90" fmla="*/ 2147483647 w 421"/>
              <a:gd name="T91" fmla="*/ 2147483647 h 390"/>
              <a:gd name="T92" fmla="*/ 2147483647 w 421"/>
              <a:gd name="T93" fmla="*/ 2147483647 h 390"/>
              <a:gd name="T94" fmla="*/ 2147483647 w 421"/>
              <a:gd name="T95" fmla="*/ 2147483647 h 390"/>
              <a:gd name="T96" fmla="*/ 0 w 421"/>
              <a:gd name="T97" fmla="*/ 2147483647 h 390"/>
              <a:gd name="T98" fmla="*/ 2147483647 w 421"/>
              <a:gd name="T99" fmla="*/ 2147483647 h 390"/>
              <a:gd name="T100" fmla="*/ 2147483647 w 421"/>
              <a:gd name="T101" fmla="*/ 2147483647 h 390"/>
              <a:gd name="T102" fmla="*/ 2147483647 w 421"/>
              <a:gd name="T103" fmla="*/ 2147483647 h 390"/>
              <a:gd name="T104" fmla="*/ 2147483647 w 421"/>
              <a:gd name="T105" fmla="*/ 2147483647 h 390"/>
              <a:gd name="T106" fmla="*/ 2147483647 w 421"/>
              <a:gd name="T107" fmla="*/ 2147483647 h 390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421"/>
              <a:gd name="T163" fmla="*/ 0 h 390"/>
              <a:gd name="T164" fmla="*/ 421 w 421"/>
              <a:gd name="T165" fmla="*/ 390 h 390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421" h="390">
                <a:moveTo>
                  <a:pt x="96" y="271"/>
                </a:moveTo>
                <a:lnTo>
                  <a:pt x="122" y="234"/>
                </a:lnTo>
                <a:lnTo>
                  <a:pt x="165" y="189"/>
                </a:lnTo>
                <a:lnTo>
                  <a:pt x="225" y="194"/>
                </a:lnTo>
                <a:lnTo>
                  <a:pt x="247" y="212"/>
                </a:lnTo>
                <a:lnTo>
                  <a:pt x="256" y="238"/>
                </a:lnTo>
                <a:lnTo>
                  <a:pt x="257" y="243"/>
                </a:lnTo>
                <a:lnTo>
                  <a:pt x="258" y="248"/>
                </a:lnTo>
                <a:lnTo>
                  <a:pt x="258" y="254"/>
                </a:lnTo>
                <a:lnTo>
                  <a:pt x="258" y="259"/>
                </a:lnTo>
                <a:lnTo>
                  <a:pt x="255" y="270"/>
                </a:lnTo>
                <a:lnTo>
                  <a:pt x="253" y="280"/>
                </a:lnTo>
                <a:lnTo>
                  <a:pt x="252" y="287"/>
                </a:lnTo>
                <a:lnTo>
                  <a:pt x="253" y="296"/>
                </a:lnTo>
                <a:lnTo>
                  <a:pt x="261" y="313"/>
                </a:lnTo>
                <a:lnTo>
                  <a:pt x="273" y="315"/>
                </a:lnTo>
                <a:lnTo>
                  <a:pt x="286" y="314"/>
                </a:lnTo>
                <a:lnTo>
                  <a:pt x="312" y="323"/>
                </a:lnTo>
                <a:lnTo>
                  <a:pt x="311" y="356"/>
                </a:lnTo>
                <a:lnTo>
                  <a:pt x="308" y="374"/>
                </a:lnTo>
                <a:lnTo>
                  <a:pt x="317" y="388"/>
                </a:lnTo>
                <a:lnTo>
                  <a:pt x="324" y="390"/>
                </a:lnTo>
                <a:lnTo>
                  <a:pt x="332" y="387"/>
                </a:lnTo>
                <a:lnTo>
                  <a:pt x="334" y="383"/>
                </a:lnTo>
                <a:lnTo>
                  <a:pt x="336" y="378"/>
                </a:lnTo>
                <a:lnTo>
                  <a:pt x="337" y="372"/>
                </a:lnTo>
                <a:lnTo>
                  <a:pt x="340" y="367"/>
                </a:lnTo>
                <a:lnTo>
                  <a:pt x="358" y="358"/>
                </a:lnTo>
                <a:lnTo>
                  <a:pt x="371" y="348"/>
                </a:lnTo>
                <a:lnTo>
                  <a:pt x="377" y="344"/>
                </a:lnTo>
                <a:lnTo>
                  <a:pt x="383" y="339"/>
                </a:lnTo>
                <a:lnTo>
                  <a:pt x="388" y="334"/>
                </a:lnTo>
                <a:lnTo>
                  <a:pt x="392" y="331"/>
                </a:lnTo>
                <a:lnTo>
                  <a:pt x="390" y="323"/>
                </a:lnTo>
                <a:lnTo>
                  <a:pt x="389" y="318"/>
                </a:lnTo>
                <a:lnTo>
                  <a:pt x="390" y="312"/>
                </a:lnTo>
                <a:lnTo>
                  <a:pt x="393" y="307"/>
                </a:lnTo>
                <a:lnTo>
                  <a:pt x="401" y="309"/>
                </a:lnTo>
                <a:lnTo>
                  <a:pt x="408" y="305"/>
                </a:lnTo>
                <a:lnTo>
                  <a:pt x="410" y="297"/>
                </a:lnTo>
                <a:lnTo>
                  <a:pt x="410" y="286"/>
                </a:lnTo>
                <a:lnTo>
                  <a:pt x="410" y="249"/>
                </a:lnTo>
                <a:lnTo>
                  <a:pt x="411" y="244"/>
                </a:lnTo>
                <a:lnTo>
                  <a:pt x="413" y="239"/>
                </a:lnTo>
                <a:lnTo>
                  <a:pt x="415" y="233"/>
                </a:lnTo>
                <a:lnTo>
                  <a:pt x="415" y="228"/>
                </a:lnTo>
                <a:lnTo>
                  <a:pt x="413" y="219"/>
                </a:lnTo>
                <a:lnTo>
                  <a:pt x="410" y="212"/>
                </a:lnTo>
                <a:lnTo>
                  <a:pt x="408" y="205"/>
                </a:lnTo>
                <a:lnTo>
                  <a:pt x="405" y="198"/>
                </a:lnTo>
                <a:lnTo>
                  <a:pt x="404" y="174"/>
                </a:lnTo>
                <a:lnTo>
                  <a:pt x="421" y="155"/>
                </a:lnTo>
                <a:lnTo>
                  <a:pt x="418" y="150"/>
                </a:lnTo>
                <a:lnTo>
                  <a:pt x="415" y="145"/>
                </a:lnTo>
                <a:lnTo>
                  <a:pt x="401" y="138"/>
                </a:lnTo>
                <a:lnTo>
                  <a:pt x="393" y="124"/>
                </a:lnTo>
                <a:lnTo>
                  <a:pt x="385" y="113"/>
                </a:lnTo>
                <a:lnTo>
                  <a:pt x="370" y="118"/>
                </a:lnTo>
                <a:lnTo>
                  <a:pt x="369" y="109"/>
                </a:lnTo>
                <a:lnTo>
                  <a:pt x="371" y="103"/>
                </a:lnTo>
                <a:lnTo>
                  <a:pt x="375" y="99"/>
                </a:lnTo>
                <a:lnTo>
                  <a:pt x="378" y="90"/>
                </a:lnTo>
                <a:lnTo>
                  <a:pt x="376" y="76"/>
                </a:lnTo>
                <a:lnTo>
                  <a:pt x="364" y="67"/>
                </a:lnTo>
                <a:lnTo>
                  <a:pt x="360" y="63"/>
                </a:lnTo>
                <a:lnTo>
                  <a:pt x="356" y="60"/>
                </a:lnTo>
                <a:lnTo>
                  <a:pt x="354" y="47"/>
                </a:lnTo>
                <a:lnTo>
                  <a:pt x="357" y="26"/>
                </a:lnTo>
                <a:lnTo>
                  <a:pt x="356" y="6"/>
                </a:lnTo>
                <a:lnTo>
                  <a:pt x="342" y="4"/>
                </a:lnTo>
                <a:lnTo>
                  <a:pt x="297" y="33"/>
                </a:lnTo>
                <a:lnTo>
                  <a:pt x="245" y="46"/>
                </a:lnTo>
                <a:lnTo>
                  <a:pt x="236" y="40"/>
                </a:lnTo>
                <a:lnTo>
                  <a:pt x="230" y="33"/>
                </a:lnTo>
                <a:lnTo>
                  <a:pt x="223" y="32"/>
                </a:lnTo>
                <a:lnTo>
                  <a:pt x="216" y="33"/>
                </a:lnTo>
                <a:lnTo>
                  <a:pt x="207" y="34"/>
                </a:lnTo>
                <a:lnTo>
                  <a:pt x="199" y="35"/>
                </a:lnTo>
                <a:lnTo>
                  <a:pt x="196" y="0"/>
                </a:lnTo>
                <a:lnTo>
                  <a:pt x="127" y="6"/>
                </a:lnTo>
                <a:lnTo>
                  <a:pt x="75" y="2"/>
                </a:lnTo>
                <a:lnTo>
                  <a:pt x="68" y="11"/>
                </a:lnTo>
                <a:lnTo>
                  <a:pt x="61" y="21"/>
                </a:lnTo>
                <a:lnTo>
                  <a:pt x="56" y="31"/>
                </a:lnTo>
                <a:lnTo>
                  <a:pt x="56" y="41"/>
                </a:lnTo>
                <a:lnTo>
                  <a:pt x="59" y="47"/>
                </a:lnTo>
                <a:lnTo>
                  <a:pt x="60" y="53"/>
                </a:lnTo>
                <a:lnTo>
                  <a:pt x="58" y="62"/>
                </a:lnTo>
                <a:lnTo>
                  <a:pt x="51" y="66"/>
                </a:lnTo>
                <a:lnTo>
                  <a:pt x="42" y="68"/>
                </a:lnTo>
                <a:lnTo>
                  <a:pt x="35" y="72"/>
                </a:lnTo>
                <a:lnTo>
                  <a:pt x="0" y="95"/>
                </a:lnTo>
                <a:lnTo>
                  <a:pt x="7" y="105"/>
                </a:lnTo>
                <a:lnTo>
                  <a:pt x="12" y="115"/>
                </a:lnTo>
                <a:lnTo>
                  <a:pt x="17" y="124"/>
                </a:lnTo>
                <a:lnTo>
                  <a:pt x="20" y="142"/>
                </a:lnTo>
                <a:lnTo>
                  <a:pt x="22" y="161"/>
                </a:lnTo>
                <a:lnTo>
                  <a:pt x="29" y="173"/>
                </a:lnTo>
                <a:lnTo>
                  <a:pt x="72" y="183"/>
                </a:lnTo>
                <a:lnTo>
                  <a:pt x="89" y="228"/>
                </a:lnTo>
                <a:lnTo>
                  <a:pt x="94" y="249"/>
                </a:lnTo>
                <a:lnTo>
                  <a:pt x="96" y="271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2" name="Ghana"/>
          <xdr:cNvSpPr>
            <a:spLocks/>
          </xdr:cNvSpPr>
        </xdr:nvSpPr>
        <xdr:spPr bwMode="auto">
          <a:xfrm>
            <a:off x="10869222" y="2143125"/>
            <a:ext cx="75193" cy="200025"/>
          </a:xfrm>
          <a:custGeom>
            <a:avLst/>
            <a:gdLst>
              <a:gd name="T0" fmla="*/ 2147483647 w 220"/>
              <a:gd name="T1" fmla="*/ 2147483647 h 475"/>
              <a:gd name="T2" fmla="*/ 2147483647 w 220"/>
              <a:gd name="T3" fmla="*/ 2147483647 h 475"/>
              <a:gd name="T4" fmla="*/ 2147483647 w 220"/>
              <a:gd name="T5" fmla="*/ 2147483647 h 475"/>
              <a:gd name="T6" fmla="*/ 2147483647 w 220"/>
              <a:gd name="T7" fmla="*/ 2147483647 h 475"/>
              <a:gd name="T8" fmla="*/ 2147483647 w 220"/>
              <a:gd name="T9" fmla="*/ 2147483647 h 475"/>
              <a:gd name="T10" fmla="*/ 2147483647 w 220"/>
              <a:gd name="T11" fmla="*/ 2147483647 h 475"/>
              <a:gd name="T12" fmla="*/ 2147483647 w 220"/>
              <a:gd name="T13" fmla="*/ 2147483647 h 475"/>
              <a:gd name="T14" fmla="*/ 2147483647 w 220"/>
              <a:gd name="T15" fmla="*/ 2147483647 h 475"/>
              <a:gd name="T16" fmla="*/ 2147483647 w 220"/>
              <a:gd name="T17" fmla="*/ 2147483647 h 475"/>
              <a:gd name="T18" fmla="*/ 2147483647 w 220"/>
              <a:gd name="T19" fmla="*/ 2147483647 h 475"/>
              <a:gd name="T20" fmla="*/ 2147483647 w 220"/>
              <a:gd name="T21" fmla="*/ 0 h 475"/>
              <a:gd name="T22" fmla="*/ 2147483647 w 220"/>
              <a:gd name="T23" fmla="*/ 2147483647 h 475"/>
              <a:gd name="T24" fmla="*/ 2147483647 w 220"/>
              <a:gd name="T25" fmla="*/ 2147483647 h 475"/>
              <a:gd name="T26" fmla="*/ 2147483647 w 220"/>
              <a:gd name="T27" fmla="*/ 2147483647 h 475"/>
              <a:gd name="T28" fmla="*/ 2147483647 w 220"/>
              <a:gd name="T29" fmla="*/ 2147483647 h 475"/>
              <a:gd name="T30" fmla="*/ 2147483647 w 220"/>
              <a:gd name="T31" fmla="*/ 2147483647 h 475"/>
              <a:gd name="T32" fmla="*/ 2147483647 w 220"/>
              <a:gd name="T33" fmla="*/ 2147483647 h 475"/>
              <a:gd name="T34" fmla="*/ 2147483647 w 220"/>
              <a:gd name="T35" fmla="*/ 2147483647 h 475"/>
              <a:gd name="T36" fmla="*/ 2147483647 w 220"/>
              <a:gd name="T37" fmla="*/ 2147483647 h 475"/>
              <a:gd name="T38" fmla="*/ 2147483647 w 220"/>
              <a:gd name="T39" fmla="*/ 2147483647 h 475"/>
              <a:gd name="T40" fmla="*/ 2147483647 w 220"/>
              <a:gd name="T41" fmla="*/ 2147483647 h 475"/>
              <a:gd name="T42" fmla="*/ 2147483647 w 220"/>
              <a:gd name="T43" fmla="*/ 2147483647 h 475"/>
              <a:gd name="T44" fmla="*/ 2147483647 w 220"/>
              <a:gd name="T45" fmla="*/ 2147483647 h 475"/>
              <a:gd name="T46" fmla="*/ 2147483647 w 220"/>
              <a:gd name="T47" fmla="*/ 2147483647 h 475"/>
              <a:gd name="T48" fmla="*/ 2147483647 w 220"/>
              <a:gd name="T49" fmla="*/ 2147483647 h 475"/>
              <a:gd name="T50" fmla="*/ 2147483647 w 220"/>
              <a:gd name="T51" fmla="*/ 2147483647 h 475"/>
              <a:gd name="T52" fmla="*/ 2147483647 w 220"/>
              <a:gd name="T53" fmla="*/ 2147483647 h 475"/>
              <a:gd name="T54" fmla="*/ 2147483647 w 220"/>
              <a:gd name="T55" fmla="*/ 2147483647 h 475"/>
              <a:gd name="T56" fmla="*/ 2147483647 w 220"/>
              <a:gd name="T57" fmla="*/ 2147483647 h 475"/>
              <a:gd name="T58" fmla="*/ 2147483647 w 220"/>
              <a:gd name="T59" fmla="*/ 2147483647 h 475"/>
              <a:gd name="T60" fmla="*/ 2147483647 w 220"/>
              <a:gd name="T61" fmla="*/ 2147483647 h 475"/>
              <a:gd name="T62" fmla="*/ 0 w 220"/>
              <a:gd name="T63" fmla="*/ 2147483647 h 475"/>
              <a:gd name="T64" fmla="*/ 2147483647 w 220"/>
              <a:gd name="T65" fmla="*/ 2147483647 h 475"/>
              <a:gd name="T66" fmla="*/ 2147483647 w 220"/>
              <a:gd name="T67" fmla="*/ 2147483647 h 475"/>
              <a:gd name="T68" fmla="*/ 2147483647 w 220"/>
              <a:gd name="T69" fmla="*/ 2147483647 h 475"/>
              <a:gd name="T70" fmla="*/ 2147483647 w 220"/>
              <a:gd name="T71" fmla="*/ 2147483647 h 475"/>
              <a:gd name="T72" fmla="*/ 2147483647 w 220"/>
              <a:gd name="T73" fmla="*/ 2147483647 h 475"/>
              <a:gd name="T74" fmla="*/ 2147483647 w 220"/>
              <a:gd name="T75" fmla="*/ 2147483647 h 475"/>
              <a:gd name="T76" fmla="*/ 2147483647 w 220"/>
              <a:gd name="T77" fmla="*/ 2147483647 h 475"/>
              <a:gd name="T78" fmla="*/ 2147483647 w 220"/>
              <a:gd name="T79" fmla="*/ 2147483647 h 475"/>
              <a:gd name="T80" fmla="*/ 2147483647 w 220"/>
              <a:gd name="T81" fmla="*/ 2147483647 h 475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220"/>
              <a:gd name="T124" fmla="*/ 0 h 475"/>
              <a:gd name="T125" fmla="*/ 220 w 220"/>
              <a:gd name="T126" fmla="*/ 475 h 475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220" h="475">
                <a:moveTo>
                  <a:pt x="30" y="116"/>
                </a:moveTo>
                <a:lnTo>
                  <a:pt x="42" y="89"/>
                </a:lnTo>
                <a:lnTo>
                  <a:pt x="45" y="61"/>
                </a:lnTo>
                <a:lnTo>
                  <a:pt x="44" y="41"/>
                </a:lnTo>
                <a:lnTo>
                  <a:pt x="46" y="22"/>
                </a:lnTo>
                <a:lnTo>
                  <a:pt x="57" y="17"/>
                </a:lnTo>
                <a:lnTo>
                  <a:pt x="69" y="21"/>
                </a:lnTo>
                <a:lnTo>
                  <a:pt x="97" y="25"/>
                </a:lnTo>
                <a:lnTo>
                  <a:pt x="122" y="17"/>
                </a:lnTo>
                <a:lnTo>
                  <a:pt x="147" y="7"/>
                </a:lnTo>
                <a:lnTo>
                  <a:pt x="172" y="0"/>
                </a:lnTo>
                <a:lnTo>
                  <a:pt x="187" y="1"/>
                </a:lnTo>
                <a:lnTo>
                  <a:pt x="189" y="40"/>
                </a:lnTo>
                <a:lnTo>
                  <a:pt x="198" y="78"/>
                </a:lnTo>
                <a:lnTo>
                  <a:pt x="207" y="116"/>
                </a:lnTo>
                <a:lnTo>
                  <a:pt x="212" y="153"/>
                </a:lnTo>
                <a:lnTo>
                  <a:pt x="208" y="221"/>
                </a:lnTo>
                <a:lnTo>
                  <a:pt x="208" y="243"/>
                </a:lnTo>
                <a:lnTo>
                  <a:pt x="210" y="266"/>
                </a:lnTo>
                <a:lnTo>
                  <a:pt x="211" y="290"/>
                </a:lnTo>
                <a:lnTo>
                  <a:pt x="210" y="311"/>
                </a:lnTo>
                <a:lnTo>
                  <a:pt x="220" y="392"/>
                </a:lnTo>
                <a:lnTo>
                  <a:pt x="204" y="405"/>
                </a:lnTo>
                <a:lnTo>
                  <a:pt x="187" y="418"/>
                </a:lnTo>
                <a:lnTo>
                  <a:pt x="133" y="451"/>
                </a:lnTo>
                <a:lnTo>
                  <a:pt x="77" y="475"/>
                </a:lnTo>
                <a:lnTo>
                  <a:pt x="44" y="465"/>
                </a:lnTo>
                <a:lnTo>
                  <a:pt x="14" y="440"/>
                </a:lnTo>
                <a:lnTo>
                  <a:pt x="0" y="385"/>
                </a:lnTo>
                <a:lnTo>
                  <a:pt x="10" y="313"/>
                </a:lnTo>
                <a:lnTo>
                  <a:pt x="33" y="245"/>
                </a:lnTo>
                <a:lnTo>
                  <a:pt x="42" y="210"/>
                </a:lnTo>
                <a:lnTo>
                  <a:pt x="43" y="174"/>
                </a:lnTo>
                <a:lnTo>
                  <a:pt x="40" y="158"/>
                </a:lnTo>
                <a:lnTo>
                  <a:pt x="36" y="144"/>
                </a:lnTo>
                <a:lnTo>
                  <a:pt x="32" y="129"/>
                </a:lnTo>
                <a:lnTo>
                  <a:pt x="30" y="116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3" name="Freeform 15"/>
          <xdr:cNvSpPr>
            <a:spLocks/>
          </xdr:cNvSpPr>
        </xdr:nvSpPr>
        <xdr:spPr bwMode="auto">
          <a:xfrm>
            <a:off x="10752255" y="2162175"/>
            <a:ext cx="133677" cy="200025"/>
          </a:xfrm>
          <a:custGeom>
            <a:avLst/>
            <a:gdLst>
              <a:gd name="T0" fmla="*/ 2147483647 w 361"/>
              <a:gd name="T1" fmla="*/ 2147483647 h 476"/>
              <a:gd name="T2" fmla="*/ 2147483647 w 361"/>
              <a:gd name="T3" fmla="*/ 2147483647 h 476"/>
              <a:gd name="T4" fmla="*/ 2147483647 w 361"/>
              <a:gd name="T5" fmla="*/ 2147483647 h 476"/>
              <a:gd name="T6" fmla="*/ 2147483647 w 361"/>
              <a:gd name="T7" fmla="*/ 2147483647 h 476"/>
              <a:gd name="T8" fmla="*/ 2147483647 w 361"/>
              <a:gd name="T9" fmla="*/ 2147483647 h 476"/>
              <a:gd name="T10" fmla="*/ 2147483647 w 361"/>
              <a:gd name="T11" fmla="*/ 2147483647 h 476"/>
              <a:gd name="T12" fmla="*/ 2147483647 w 361"/>
              <a:gd name="T13" fmla="*/ 2147483647 h 476"/>
              <a:gd name="T14" fmla="*/ 2147483647 w 361"/>
              <a:gd name="T15" fmla="*/ 2147483647 h 476"/>
              <a:gd name="T16" fmla="*/ 2147483647 w 361"/>
              <a:gd name="T17" fmla="*/ 2147483647 h 476"/>
              <a:gd name="T18" fmla="*/ 2147483647 w 361"/>
              <a:gd name="T19" fmla="*/ 2147483647 h 476"/>
              <a:gd name="T20" fmla="*/ 2147483647 w 361"/>
              <a:gd name="T21" fmla="*/ 2147483647 h 476"/>
              <a:gd name="T22" fmla="*/ 2147483647 w 361"/>
              <a:gd name="T23" fmla="*/ 2147483647 h 476"/>
              <a:gd name="T24" fmla="*/ 2147483647 w 361"/>
              <a:gd name="T25" fmla="*/ 2147483647 h 476"/>
              <a:gd name="T26" fmla="*/ 2147483647 w 361"/>
              <a:gd name="T27" fmla="*/ 2147483647 h 476"/>
              <a:gd name="T28" fmla="*/ 2147483647 w 361"/>
              <a:gd name="T29" fmla="*/ 2147483647 h 476"/>
              <a:gd name="T30" fmla="*/ 2147483647 w 361"/>
              <a:gd name="T31" fmla="*/ 2147483647 h 476"/>
              <a:gd name="T32" fmla="*/ 2147483647 w 361"/>
              <a:gd name="T33" fmla="*/ 2147483647 h 476"/>
              <a:gd name="T34" fmla="*/ 2147483647 w 361"/>
              <a:gd name="T35" fmla="*/ 2147483647 h 476"/>
              <a:gd name="T36" fmla="*/ 2147483647 w 361"/>
              <a:gd name="T37" fmla="*/ 2147483647 h 476"/>
              <a:gd name="T38" fmla="*/ 2147483647 w 361"/>
              <a:gd name="T39" fmla="*/ 2147483647 h 476"/>
              <a:gd name="T40" fmla="*/ 2147483647 w 361"/>
              <a:gd name="T41" fmla="*/ 2147483647 h 476"/>
              <a:gd name="T42" fmla="*/ 2147483647 w 361"/>
              <a:gd name="T43" fmla="*/ 2147483647 h 476"/>
              <a:gd name="T44" fmla="*/ 2147483647 w 361"/>
              <a:gd name="T45" fmla="*/ 2147483647 h 476"/>
              <a:gd name="T46" fmla="*/ 2147483647 w 361"/>
              <a:gd name="T47" fmla="*/ 2147483647 h 476"/>
              <a:gd name="T48" fmla="*/ 0 w 361"/>
              <a:gd name="T49" fmla="*/ 2147483647 h 476"/>
              <a:gd name="T50" fmla="*/ 2147483647 w 361"/>
              <a:gd name="T51" fmla="*/ 2147483647 h 476"/>
              <a:gd name="T52" fmla="*/ 2147483647 w 361"/>
              <a:gd name="T53" fmla="*/ 2147483647 h 476"/>
              <a:gd name="T54" fmla="*/ 2147483647 w 361"/>
              <a:gd name="T55" fmla="*/ 2147483647 h 476"/>
              <a:gd name="T56" fmla="*/ 2147483647 w 361"/>
              <a:gd name="T57" fmla="*/ 2147483647 h 476"/>
              <a:gd name="T58" fmla="*/ 2147483647 w 361"/>
              <a:gd name="T59" fmla="*/ 2147483647 h 476"/>
              <a:gd name="T60" fmla="*/ 2147483647 w 361"/>
              <a:gd name="T61" fmla="*/ 2147483647 h 476"/>
              <a:gd name="T62" fmla="*/ 2147483647 w 361"/>
              <a:gd name="T63" fmla="*/ 2147483647 h 476"/>
              <a:gd name="T64" fmla="*/ 2147483647 w 361"/>
              <a:gd name="T65" fmla="*/ 2147483647 h 476"/>
              <a:gd name="T66" fmla="*/ 2147483647 w 361"/>
              <a:gd name="T67" fmla="*/ 2147483647 h 476"/>
              <a:gd name="T68" fmla="*/ 2147483647 w 361"/>
              <a:gd name="T69" fmla="*/ 2147483647 h 476"/>
              <a:gd name="T70" fmla="*/ 2147483647 w 361"/>
              <a:gd name="T71" fmla="*/ 2147483647 h 476"/>
              <a:gd name="T72" fmla="*/ 2147483647 w 361"/>
              <a:gd name="T73" fmla="*/ 2147483647 h 476"/>
              <a:gd name="T74" fmla="*/ 2147483647 w 361"/>
              <a:gd name="T75" fmla="*/ 2147483647 h 476"/>
              <a:gd name="T76" fmla="*/ 2147483647 w 361"/>
              <a:gd name="T77" fmla="*/ 2147483647 h 476"/>
              <a:gd name="T78" fmla="*/ 2147483647 w 361"/>
              <a:gd name="T79" fmla="*/ 2147483647 h 476"/>
              <a:gd name="T80" fmla="*/ 2147483647 w 361"/>
              <a:gd name="T81" fmla="*/ 2147483647 h 476"/>
              <a:gd name="T82" fmla="*/ 2147483647 w 361"/>
              <a:gd name="T83" fmla="*/ 2147483647 h 476"/>
              <a:gd name="T84" fmla="*/ 2147483647 w 361"/>
              <a:gd name="T85" fmla="*/ 2147483647 h 476"/>
              <a:gd name="T86" fmla="*/ 2147483647 w 361"/>
              <a:gd name="T87" fmla="*/ 0 h 47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361"/>
              <a:gd name="T133" fmla="*/ 0 h 476"/>
              <a:gd name="T134" fmla="*/ 361 w 361"/>
              <a:gd name="T135" fmla="*/ 476 h 476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361" h="476">
                <a:moveTo>
                  <a:pt x="197" y="0"/>
                </a:moveTo>
                <a:lnTo>
                  <a:pt x="205" y="9"/>
                </a:lnTo>
                <a:lnTo>
                  <a:pt x="214" y="16"/>
                </a:lnTo>
                <a:lnTo>
                  <a:pt x="226" y="27"/>
                </a:lnTo>
                <a:lnTo>
                  <a:pt x="232" y="42"/>
                </a:lnTo>
                <a:lnTo>
                  <a:pt x="247" y="71"/>
                </a:lnTo>
                <a:lnTo>
                  <a:pt x="278" y="69"/>
                </a:lnTo>
                <a:lnTo>
                  <a:pt x="285" y="65"/>
                </a:lnTo>
                <a:lnTo>
                  <a:pt x="291" y="59"/>
                </a:lnTo>
                <a:lnTo>
                  <a:pt x="299" y="54"/>
                </a:lnTo>
                <a:lnTo>
                  <a:pt x="307" y="50"/>
                </a:lnTo>
                <a:lnTo>
                  <a:pt x="319" y="55"/>
                </a:lnTo>
                <a:lnTo>
                  <a:pt x="327" y="67"/>
                </a:lnTo>
                <a:lnTo>
                  <a:pt x="348" y="80"/>
                </a:lnTo>
                <a:lnTo>
                  <a:pt x="350" y="93"/>
                </a:lnTo>
                <a:lnTo>
                  <a:pt x="354" y="108"/>
                </a:lnTo>
                <a:lnTo>
                  <a:pt x="358" y="122"/>
                </a:lnTo>
                <a:lnTo>
                  <a:pt x="361" y="138"/>
                </a:lnTo>
                <a:lnTo>
                  <a:pt x="360" y="174"/>
                </a:lnTo>
                <a:lnTo>
                  <a:pt x="351" y="209"/>
                </a:lnTo>
                <a:lnTo>
                  <a:pt x="328" y="277"/>
                </a:lnTo>
                <a:lnTo>
                  <a:pt x="318" y="349"/>
                </a:lnTo>
                <a:lnTo>
                  <a:pt x="332" y="404"/>
                </a:lnTo>
                <a:lnTo>
                  <a:pt x="328" y="400"/>
                </a:lnTo>
                <a:lnTo>
                  <a:pt x="323" y="397"/>
                </a:lnTo>
                <a:lnTo>
                  <a:pt x="310" y="399"/>
                </a:lnTo>
                <a:lnTo>
                  <a:pt x="283" y="405"/>
                </a:lnTo>
                <a:lnTo>
                  <a:pt x="254" y="411"/>
                </a:lnTo>
                <a:lnTo>
                  <a:pt x="232" y="411"/>
                </a:lnTo>
                <a:lnTo>
                  <a:pt x="187" y="415"/>
                </a:lnTo>
                <a:lnTo>
                  <a:pt x="149" y="436"/>
                </a:lnTo>
                <a:lnTo>
                  <a:pt x="114" y="460"/>
                </a:lnTo>
                <a:lnTo>
                  <a:pt x="79" y="476"/>
                </a:lnTo>
                <a:lnTo>
                  <a:pt x="72" y="437"/>
                </a:lnTo>
                <a:lnTo>
                  <a:pt x="77" y="404"/>
                </a:lnTo>
                <a:lnTo>
                  <a:pt x="66" y="376"/>
                </a:lnTo>
                <a:lnTo>
                  <a:pt x="60" y="369"/>
                </a:lnTo>
                <a:lnTo>
                  <a:pt x="54" y="360"/>
                </a:lnTo>
                <a:lnTo>
                  <a:pt x="49" y="344"/>
                </a:lnTo>
                <a:lnTo>
                  <a:pt x="37" y="333"/>
                </a:lnTo>
                <a:lnTo>
                  <a:pt x="19" y="311"/>
                </a:lnTo>
                <a:lnTo>
                  <a:pt x="17" y="283"/>
                </a:lnTo>
                <a:lnTo>
                  <a:pt x="15" y="270"/>
                </a:lnTo>
                <a:lnTo>
                  <a:pt x="9" y="257"/>
                </a:lnTo>
                <a:lnTo>
                  <a:pt x="3" y="245"/>
                </a:lnTo>
                <a:lnTo>
                  <a:pt x="0" y="229"/>
                </a:lnTo>
                <a:lnTo>
                  <a:pt x="13" y="219"/>
                </a:lnTo>
                <a:lnTo>
                  <a:pt x="19" y="215"/>
                </a:lnTo>
                <a:lnTo>
                  <a:pt x="25" y="210"/>
                </a:lnTo>
                <a:lnTo>
                  <a:pt x="30" y="205"/>
                </a:lnTo>
                <a:lnTo>
                  <a:pt x="34" y="202"/>
                </a:lnTo>
                <a:lnTo>
                  <a:pt x="32" y="194"/>
                </a:lnTo>
                <a:lnTo>
                  <a:pt x="31" y="189"/>
                </a:lnTo>
                <a:lnTo>
                  <a:pt x="32" y="183"/>
                </a:lnTo>
                <a:lnTo>
                  <a:pt x="35" y="178"/>
                </a:lnTo>
                <a:lnTo>
                  <a:pt x="43" y="180"/>
                </a:lnTo>
                <a:lnTo>
                  <a:pt x="50" y="176"/>
                </a:lnTo>
                <a:lnTo>
                  <a:pt x="52" y="168"/>
                </a:lnTo>
                <a:lnTo>
                  <a:pt x="52" y="157"/>
                </a:lnTo>
                <a:lnTo>
                  <a:pt x="52" y="120"/>
                </a:lnTo>
                <a:lnTo>
                  <a:pt x="53" y="115"/>
                </a:lnTo>
                <a:lnTo>
                  <a:pt x="55" y="110"/>
                </a:lnTo>
                <a:lnTo>
                  <a:pt x="57" y="104"/>
                </a:lnTo>
                <a:lnTo>
                  <a:pt x="57" y="99"/>
                </a:lnTo>
                <a:lnTo>
                  <a:pt x="55" y="90"/>
                </a:lnTo>
                <a:lnTo>
                  <a:pt x="52" y="83"/>
                </a:lnTo>
                <a:lnTo>
                  <a:pt x="50" y="76"/>
                </a:lnTo>
                <a:lnTo>
                  <a:pt x="47" y="69"/>
                </a:lnTo>
                <a:lnTo>
                  <a:pt x="46" y="45"/>
                </a:lnTo>
                <a:lnTo>
                  <a:pt x="63" y="26"/>
                </a:lnTo>
                <a:lnTo>
                  <a:pt x="94" y="15"/>
                </a:lnTo>
                <a:lnTo>
                  <a:pt x="102" y="16"/>
                </a:lnTo>
                <a:lnTo>
                  <a:pt x="110" y="19"/>
                </a:lnTo>
                <a:lnTo>
                  <a:pt x="118" y="21"/>
                </a:lnTo>
                <a:lnTo>
                  <a:pt x="127" y="20"/>
                </a:lnTo>
                <a:lnTo>
                  <a:pt x="130" y="17"/>
                </a:lnTo>
                <a:lnTo>
                  <a:pt x="133" y="13"/>
                </a:lnTo>
                <a:lnTo>
                  <a:pt x="137" y="9"/>
                </a:lnTo>
                <a:lnTo>
                  <a:pt x="140" y="5"/>
                </a:lnTo>
                <a:lnTo>
                  <a:pt x="148" y="0"/>
                </a:lnTo>
                <a:lnTo>
                  <a:pt x="158" y="5"/>
                </a:lnTo>
                <a:lnTo>
                  <a:pt x="177" y="11"/>
                </a:lnTo>
                <a:lnTo>
                  <a:pt x="197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4" name="Freeform 16"/>
          <xdr:cNvSpPr>
            <a:spLocks/>
          </xdr:cNvSpPr>
        </xdr:nvSpPr>
        <xdr:spPr bwMode="auto">
          <a:xfrm>
            <a:off x="10944415" y="2114550"/>
            <a:ext cx="66838" cy="190500"/>
          </a:xfrm>
          <a:custGeom>
            <a:avLst/>
            <a:gdLst>
              <a:gd name="T0" fmla="*/ 2147483647 w 168"/>
              <a:gd name="T1" fmla="*/ 2147483647 h 453"/>
              <a:gd name="T2" fmla="*/ 2147483647 w 168"/>
              <a:gd name="T3" fmla="*/ 0 h 453"/>
              <a:gd name="T4" fmla="*/ 2147483647 w 168"/>
              <a:gd name="T5" fmla="*/ 2147483647 h 453"/>
              <a:gd name="T6" fmla="*/ 2147483647 w 168"/>
              <a:gd name="T7" fmla="*/ 2147483647 h 453"/>
              <a:gd name="T8" fmla="*/ 2147483647 w 168"/>
              <a:gd name="T9" fmla="*/ 2147483647 h 453"/>
              <a:gd name="T10" fmla="*/ 2147483647 w 168"/>
              <a:gd name="T11" fmla="*/ 2147483647 h 453"/>
              <a:gd name="T12" fmla="*/ 2147483647 w 168"/>
              <a:gd name="T13" fmla="*/ 2147483647 h 453"/>
              <a:gd name="T14" fmla="*/ 2147483647 w 168"/>
              <a:gd name="T15" fmla="*/ 2147483647 h 453"/>
              <a:gd name="T16" fmla="*/ 2147483647 w 168"/>
              <a:gd name="T17" fmla="*/ 2147483647 h 453"/>
              <a:gd name="T18" fmla="*/ 2147483647 w 168"/>
              <a:gd name="T19" fmla="*/ 2147483647 h 453"/>
              <a:gd name="T20" fmla="*/ 2147483647 w 168"/>
              <a:gd name="T21" fmla="*/ 2147483647 h 453"/>
              <a:gd name="T22" fmla="*/ 2147483647 w 168"/>
              <a:gd name="T23" fmla="*/ 2147483647 h 453"/>
              <a:gd name="T24" fmla="*/ 2147483647 w 168"/>
              <a:gd name="T25" fmla="*/ 2147483647 h 453"/>
              <a:gd name="T26" fmla="*/ 2147483647 w 168"/>
              <a:gd name="T27" fmla="*/ 2147483647 h 453"/>
              <a:gd name="T28" fmla="*/ 2147483647 w 168"/>
              <a:gd name="T29" fmla="*/ 2147483647 h 453"/>
              <a:gd name="T30" fmla="*/ 2147483647 w 168"/>
              <a:gd name="T31" fmla="*/ 2147483647 h 453"/>
              <a:gd name="T32" fmla="*/ 2147483647 w 168"/>
              <a:gd name="T33" fmla="*/ 2147483647 h 453"/>
              <a:gd name="T34" fmla="*/ 2147483647 w 168"/>
              <a:gd name="T35" fmla="*/ 2147483647 h 453"/>
              <a:gd name="T36" fmla="*/ 2147483647 w 168"/>
              <a:gd name="T37" fmla="*/ 2147483647 h 453"/>
              <a:gd name="T38" fmla="*/ 2147483647 w 168"/>
              <a:gd name="T39" fmla="*/ 2147483647 h 453"/>
              <a:gd name="T40" fmla="*/ 2147483647 w 168"/>
              <a:gd name="T41" fmla="*/ 2147483647 h 453"/>
              <a:gd name="T42" fmla="*/ 2147483647 w 168"/>
              <a:gd name="T43" fmla="*/ 2147483647 h 453"/>
              <a:gd name="T44" fmla="*/ 2147483647 w 168"/>
              <a:gd name="T45" fmla="*/ 2147483647 h 453"/>
              <a:gd name="T46" fmla="*/ 2147483647 w 168"/>
              <a:gd name="T47" fmla="*/ 2147483647 h 453"/>
              <a:gd name="T48" fmla="*/ 2147483647 w 168"/>
              <a:gd name="T49" fmla="*/ 2147483647 h 453"/>
              <a:gd name="T50" fmla="*/ 2147483647 w 168"/>
              <a:gd name="T51" fmla="*/ 2147483647 h 453"/>
              <a:gd name="T52" fmla="*/ 2147483647 w 168"/>
              <a:gd name="T53" fmla="*/ 2147483647 h 453"/>
              <a:gd name="T54" fmla="*/ 2147483647 w 168"/>
              <a:gd name="T55" fmla="*/ 2147483647 h 453"/>
              <a:gd name="T56" fmla="*/ 2147483647 w 168"/>
              <a:gd name="T57" fmla="*/ 2147483647 h 453"/>
              <a:gd name="T58" fmla="*/ 2147483647 w 168"/>
              <a:gd name="T59" fmla="*/ 2147483647 h 453"/>
              <a:gd name="T60" fmla="*/ 2147483647 w 168"/>
              <a:gd name="T61" fmla="*/ 2147483647 h 453"/>
              <a:gd name="T62" fmla="*/ 2147483647 w 168"/>
              <a:gd name="T63" fmla="*/ 2147483647 h 453"/>
              <a:gd name="T64" fmla="*/ 2147483647 w 168"/>
              <a:gd name="T65" fmla="*/ 2147483647 h 453"/>
              <a:gd name="T66" fmla="*/ 2147483647 w 168"/>
              <a:gd name="T67" fmla="*/ 2147483647 h 453"/>
              <a:gd name="T68" fmla="*/ 2147483647 w 168"/>
              <a:gd name="T69" fmla="*/ 2147483647 h 453"/>
              <a:gd name="T70" fmla="*/ 2147483647 w 168"/>
              <a:gd name="T71" fmla="*/ 2147483647 h 453"/>
              <a:gd name="T72" fmla="*/ 2147483647 w 168"/>
              <a:gd name="T73" fmla="*/ 2147483647 h 453"/>
              <a:gd name="T74" fmla="*/ 2147483647 w 168"/>
              <a:gd name="T75" fmla="*/ 2147483647 h 453"/>
              <a:gd name="T76" fmla="*/ 2147483647 w 168"/>
              <a:gd name="T77" fmla="*/ 2147483647 h 453"/>
              <a:gd name="T78" fmla="*/ 2147483647 w 168"/>
              <a:gd name="T79" fmla="*/ 2147483647 h 453"/>
              <a:gd name="T80" fmla="*/ 2147483647 w 168"/>
              <a:gd name="T81" fmla="*/ 2147483647 h 453"/>
              <a:gd name="T82" fmla="*/ 2147483647 w 168"/>
              <a:gd name="T83" fmla="*/ 2147483647 h 453"/>
              <a:gd name="T84" fmla="*/ 2147483647 w 168"/>
              <a:gd name="T85" fmla="*/ 2147483647 h 453"/>
              <a:gd name="T86" fmla="*/ 0 w 168"/>
              <a:gd name="T87" fmla="*/ 2147483647 h 453"/>
              <a:gd name="T88" fmla="*/ 0 w 168"/>
              <a:gd name="T89" fmla="*/ 2147483647 h 453"/>
              <a:gd name="T90" fmla="*/ 2147483647 w 168"/>
              <a:gd name="T91" fmla="*/ 2147483647 h 453"/>
              <a:gd name="T92" fmla="*/ 2147483647 w 168"/>
              <a:gd name="T93" fmla="*/ 2147483647 h 453"/>
              <a:gd name="T94" fmla="*/ 2147483647 w 168"/>
              <a:gd name="T95" fmla="*/ 2147483647 h 453"/>
              <a:gd name="T96" fmla="*/ 2147483647 w 168"/>
              <a:gd name="T97" fmla="*/ 2147483647 h 453"/>
              <a:gd name="T98" fmla="*/ 2147483647 w 168"/>
              <a:gd name="T99" fmla="*/ 2147483647 h 453"/>
              <a:gd name="T100" fmla="*/ 2147483647 w 168"/>
              <a:gd name="T101" fmla="*/ 2147483647 h 453"/>
              <a:gd name="T102" fmla="*/ 2147483647 w 168"/>
              <a:gd name="T103" fmla="*/ 2147483647 h 453"/>
              <a:gd name="T104" fmla="*/ 2147483647 w 168"/>
              <a:gd name="T105" fmla="*/ 2147483647 h 453"/>
              <a:gd name="T106" fmla="*/ 2147483647 w 168"/>
              <a:gd name="T107" fmla="*/ 2147483647 h 453"/>
              <a:gd name="T108" fmla="*/ 2147483647 w 168"/>
              <a:gd name="T109" fmla="*/ 2147483647 h 453"/>
              <a:gd name="T110" fmla="*/ 2147483647 w 168"/>
              <a:gd name="T111" fmla="*/ 2147483647 h 453"/>
              <a:gd name="T112" fmla="*/ 2147483647 w 168"/>
              <a:gd name="T113" fmla="*/ 2147483647 h 453"/>
              <a:gd name="T114" fmla="*/ 2147483647 w 168"/>
              <a:gd name="T115" fmla="*/ 2147483647 h 453"/>
              <a:gd name="T116" fmla="*/ 2147483647 w 168"/>
              <a:gd name="T117" fmla="*/ 2147483647 h 453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68"/>
              <a:gd name="T178" fmla="*/ 0 h 453"/>
              <a:gd name="T179" fmla="*/ 168 w 168"/>
              <a:gd name="T180" fmla="*/ 453 h 453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68" h="453">
                <a:moveTo>
                  <a:pt x="79" y="2"/>
                </a:moveTo>
                <a:lnTo>
                  <a:pt x="110" y="0"/>
                </a:lnTo>
                <a:lnTo>
                  <a:pt x="131" y="8"/>
                </a:lnTo>
                <a:lnTo>
                  <a:pt x="148" y="19"/>
                </a:lnTo>
                <a:lnTo>
                  <a:pt x="160" y="31"/>
                </a:lnTo>
                <a:lnTo>
                  <a:pt x="161" y="61"/>
                </a:lnTo>
                <a:lnTo>
                  <a:pt x="168" y="89"/>
                </a:lnTo>
                <a:lnTo>
                  <a:pt x="168" y="127"/>
                </a:lnTo>
                <a:lnTo>
                  <a:pt x="157" y="163"/>
                </a:lnTo>
                <a:lnTo>
                  <a:pt x="143" y="196"/>
                </a:lnTo>
                <a:lnTo>
                  <a:pt x="126" y="230"/>
                </a:lnTo>
                <a:lnTo>
                  <a:pt x="111" y="263"/>
                </a:lnTo>
                <a:lnTo>
                  <a:pt x="104" y="299"/>
                </a:lnTo>
                <a:lnTo>
                  <a:pt x="106" y="319"/>
                </a:lnTo>
                <a:lnTo>
                  <a:pt x="109" y="338"/>
                </a:lnTo>
                <a:lnTo>
                  <a:pt x="112" y="357"/>
                </a:lnTo>
                <a:lnTo>
                  <a:pt x="112" y="376"/>
                </a:lnTo>
                <a:lnTo>
                  <a:pt x="110" y="383"/>
                </a:lnTo>
                <a:lnTo>
                  <a:pt x="107" y="388"/>
                </a:lnTo>
                <a:lnTo>
                  <a:pt x="105" y="394"/>
                </a:lnTo>
                <a:lnTo>
                  <a:pt x="103" y="403"/>
                </a:lnTo>
                <a:lnTo>
                  <a:pt x="103" y="402"/>
                </a:lnTo>
                <a:lnTo>
                  <a:pt x="103" y="401"/>
                </a:lnTo>
                <a:lnTo>
                  <a:pt x="107" y="452"/>
                </a:lnTo>
                <a:lnTo>
                  <a:pt x="99" y="453"/>
                </a:lnTo>
                <a:lnTo>
                  <a:pt x="90" y="451"/>
                </a:lnTo>
                <a:lnTo>
                  <a:pt x="66" y="447"/>
                </a:lnTo>
                <a:lnTo>
                  <a:pt x="45" y="447"/>
                </a:lnTo>
                <a:lnTo>
                  <a:pt x="42" y="369"/>
                </a:lnTo>
                <a:lnTo>
                  <a:pt x="41" y="349"/>
                </a:lnTo>
                <a:lnTo>
                  <a:pt x="39" y="329"/>
                </a:lnTo>
                <a:lnTo>
                  <a:pt x="38" y="309"/>
                </a:lnTo>
                <a:lnTo>
                  <a:pt x="40" y="287"/>
                </a:lnTo>
                <a:lnTo>
                  <a:pt x="45" y="257"/>
                </a:lnTo>
                <a:lnTo>
                  <a:pt x="44" y="227"/>
                </a:lnTo>
                <a:lnTo>
                  <a:pt x="37" y="190"/>
                </a:lnTo>
                <a:lnTo>
                  <a:pt x="27" y="153"/>
                </a:lnTo>
                <a:lnTo>
                  <a:pt x="19" y="137"/>
                </a:lnTo>
                <a:lnTo>
                  <a:pt x="10" y="124"/>
                </a:lnTo>
                <a:lnTo>
                  <a:pt x="3" y="110"/>
                </a:lnTo>
                <a:lnTo>
                  <a:pt x="0" y="90"/>
                </a:lnTo>
                <a:lnTo>
                  <a:pt x="16" y="80"/>
                </a:lnTo>
                <a:lnTo>
                  <a:pt x="29" y="65"/>
                </a:lnTo>
                <a:lnTo>
                  <a:pt x="36" y="62"/>
                </a:lnTo>
                <a:lnTo>
                  <a:pt x="44" y="63"/>
                </a:lnTo>
                <a:lnTo>
                  <a:pt x="53" y="66"/>
                </a:lnTo>
                <a:lnTo>
                  <a:pt x="62" y="66"/>
                </a:lnTo>
                <a:lnTo>
                  <a:pt x="69" y="60"/>
                </a:lnTo>
                <a:lnTo>
                  <a:pt x="73" y="52"/>
                </a:lnTo>
                <a:lnTo>
                  <a:pt x="72" y="46"/>
                </a:lnTo>
                <a:lnTo>
                  <a:pt x="71" y="39"/>
                </a:lnTo>
                <a:lnTo>
                  <a:pt x="72" y="30"/>
                </a:lnTo>
                <a:lnTo>
                  <a:pt x="73" y="21"/>
                </a:lnTo>
                <a:lnTo>
                  <a:pt x="79" y="2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5" name="Freeform 17"/>
          <xdr:cNvSpPr>
            <a:spLocks/>
          </xdr:cNvSpPr>
        </xdr:nvSpPr>
        <xdr:spPr bwMode="auto">
          <a:xfrm>
            <a:off x="10827449" y="2038350"/>
            <a:ext cx="150386" cy="152400"/>
          </a:xfrm>
          <a:custGeom>
            <a:avLst/>
            <a:gdLst>
              <a:gd name="T0" fmla="*/ 2147483647 w 419"/>
              <a:gd name="T1" fmla="*/ 2147483647 h 381"/>
              <a:gd name="T2" fmla="*/ 2147483647 w 419"/>
              <a:gd name="T3" fmla="*/ 2147483647 h 381"/>
              <a:gd name="T4" fmla="*/ 2147483647 w 419"/>
              <a:gd name="T5" fmla="*/ 2147483647 h 381"/>
              <a:gd name="T6" fmla="*/ 2147483647 w 419"/>
              <a:gd name="T7" fmla="*/ 2147483647 h 381"/>
              <a:gd name="T8" fmla="*/ 2147483647 w 419"/>
              <a:gd name="T9" fmla="*/ 2147483647 h 381"/>
              <a:gd name="T10" fmla="*/ 2147483647 w 419"/>
              <a:gd name="T11" fmla="*/ 2147483647 h 381"/>
              <a:gd name="T12" fmla="*/ 2147483647 w 419"/>
              <a:gd name="T13" fmla="*/ 2147483647 h 381"/>
              <a:gd name="T14" fmla="*/ 2147483647 w 419"/>
              <a:gd name="T15" fmla="*/ 2147483647 h 381"/>
              <a:gd name="T16" fmla="*/ 2147483647 w 419"/>
              <a:gd name="T17" fmla="*/ 2147483647 h 381"/>
              <a:gd name="T18" fmla="*/ 2147483647 w 419"/>
              <a:gd name="T19" fmla="*/ 2147483647 h 381"/>
              <a:gd name="T20" fmla="*/ 2147483647 w 419"/>
              <a:gd name="T21" fmla="*/ 2147483647 h 381"/>
              <a:gd name="T22" fmla="*/ 2147483647 w 419"/>
              <a:gd name="T23" fmla="*/ 2147483647 h 381"/>
              <a:gd name="T24" fmla="*/ 2147483647 w 419"/>
              <a:gd name="T25" fmla="*/ 2147483647 h 381"/>
              <a:gd name="T26" fmla="*/ 2147483647 w 419"/>
              <a:gd name="T27" fmla="*/ 2147483647 h 381"/>
              <a:gd name="T28" fmla="*/ 2147483647 w 419"/>
              <a:gd name="T29" fmla="*/ 0 h 381"/>
              <a:gd name="T30" fmla="*/ 2147483647 w 419"/>
              <a:gd name="T31" fmla="*/ 2147483647 h 381"/>
              <a:gd name="T32" fmla="*/ 2147483647 w 419"/>
              <a:gd name="T33" fmla="*/ 2147483647 h 381"/>
              <a:gd name="T34" fmla="*/ 2147483647 w 419"/>
              <a:gd name="T35" fmla="*/ 2147483647 h 381"/>
              <a:gd name="T36" fmla="*/ 2147483647 w 419"/>
              <a:gd name="T37" fmla="*/ 2147483647 h 381"/>
              <a:gd name="T38" fmla="*/ 2147483647 w 419"/>
              <a:gd name="T39" fmla="*/ 2147483647 h 381"/>
              <a:gd name="T40" fmla="*/ 0 w 419"/>
              <a:gd name="T41" fmla="*/ 2147483647 h 381"/>
              <a:gd name="T42" fmla="*/ 2147483647 w 419"/>
              <a:gd name="T43" fmla="*/ 2147483647 h 381"/>
              <a:gd name="T44" fmla="*/ 2147483647 w 419"/>
              <a:gd name="T45" fmla="*/ 2147483647 h 381"/>
              <a:gd name="T46" fmla="*/ 2147483647 w 419"/>
              <a:gd name="T47" fmla="*/ 2147483647 h 381"/>
              <a:gd name="T48" fmla="*/ 2147483647 w 419"/>
              <a:gd name="T49" fmla="*/ 2147483647 h 381"/>
              <a:gd name="T50" fmla="*/ 2147483647 w 419"/>
              <a:gd name="T51" fmla="*/ 2147483647 h 381"/>
              <a:gd name="T52" fmla="*/ 2147483647 w 419"/>
              <a:gd name="T53" fmla="*/ 2147483647 h 381"/>
              <a:gd name="T54" fmla="*/ 2147483647 w 419"/>
              <a:gd name="T55" fmla="*/ 2147483647 h 381"/>
              <a:gd name="T56" fmla="*/ 2147483647 w 419"/>
              <a:gd name="T57" fmla="*/ 2147483647 h 381"/>
              <a:gd name="T58" fmla="*/ 2147483647 w 419"/>
              <a:gd name="T59" fmla="*/ 2147483647 h 381"/>
              <a:gd name="T60" fmla="*/ 2147483647 w 419"/>
              <a:gd name="T61" fmla="*/ 2147483647 h 381"/>
              <a:gd name="T62" fmla="*/ 2147483647 w 419"/>
              <a:gd name="T63" fmla="*/ 2147483647 h 381"/>
              <a:gd name="T64" fmla="*/ 2147483647 w 419"/>
              <a:gd name="T65" fmla="*/ 2147483647 h 381"/>
              <a:gd name="T66" fmla="*/ 2147483647 w 419"/>
              <a:gd name="T67" fmla="*/ 2147483647 h 381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419"/>
              <a:gd name="T103" fmla="*/ 0 h 381"/>
              <a:gd name="T104" fmla="*/ 419 w 419"/>
              <a:gd name="T105" fmla="*/ 381 h 381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419" h="381">
                <a:moveTo>
                  <a:pt x="308" y="266"/>
                </a:moveTo>
                <a:lnTo>
                  <a:pt x="340" y="280"/>
                </a:lnTo>
                <a:lnTo>
                  <a:pt x="356" y="270"/>
                </a:lnTo>
                <a:lnTo>
                  <a:pt x="369" y="255"/>
                </a:lnTo>
                <a:lnTo>
                  <a:pt x="376" y="252"/>
                </a:lnTo>
                <a:lnTo>
                  <a:pt x="384" y="253"/>
                </a:lnTo>
                <a:lnTo>
                  <a:pt x="393" y="256"/>
                </a:lnTo>
                <a:lnTo>
                  <a:pt x="402" y="256"/>
                </a:lnTo>
                <a:lnTo>
                  <a:pt x="409" y="250"/>
                </a:lnTo>
                <a:lnTo>
                  <a:pt x="413" y="242"/>
                </a:lnTo>
                <a:lnTo>
                  <a:pt x="412" y="236"/>
                </a:lnTo>
                <a:lnTo>
                  <a:pt x="411" y="229"/>
                </a:lnTo>
                <a:lnTo>
                  <a:pt x="412" y="220"/>
                </a:lnTo>
                <a:lnTo>
                  <a:pt x="413" y="211"/>
                </a:lnTo>
                <a:lnTo>
                  <a:pt x="419" y="192"/>
                </a:lnTo>
                <a:lnTo>
                  <a:pt x="413" y="173"/>
                </a:lnTo>
                <a:lnTo>
                  <a:pt x="403" y="154"/>
                </a:lnTo>
                <a:lnTo>
                  <a:pt x="393" y="146"/>
                </a:lnTo>
                <a:lnTo>
                  <a:pt x="382" y="139"/>
                </a:lnTo>
                <a:lnTo>
                  <a:pt x="371" y="133"/>
                </a:lnTo>
                <a:lnTo>
                  <a:pt x="360" y="124"/>
                </a:lnTo>
                <a:lnTo>
                  <a:pt x="329" y="68"/>
                </a:lnTo>
                <a:lnTo>
                  <a:pt x="322" y="1"/>
                </a:lnTo>
                <a:lnTo>
                  <a:pt x="314" y="1"/>
                </a:lnTo>
                <a:lnTo>
                  <a:pt x="300" y="1"/>
                </a:lnTo>
                <a:lnTo>
                  <a:pt x="285" y="0"/>
                </a:lnTo>
                <a:lnTo>
                  <a:pt x="275" y="0"/>
                </a:lnTo>
                <a:lnTo>
                  <a:pt x="251" y="6"/>
                </a:lnTo>
                <a:lnTo>
                  <a:pt x="233" y="21"/>
                </a:lnTo>
                <a:lnTo>
                  <a:pt x="184" y="65"/>
                </a:lnTo>
                <a:lnTo>
                  <a:pt x="131" y="104"/>
                </a:lnTo>
                <a:lnTo>
                  <a:pt x="118" y="108"/>
                </a:lnTo>
                <a:lnTo>
                  <a:pt x="106" y="108"/>
                </a:lnTo>
                <a:lnTo>
                  <a:pt x="94" y="109"/>
                </a:lnTo>
                <a:lnTo>
                  <a:pt x="85" y="119"/>
                </a:lnTo>
                <a:lnTo>
                  <a:pt x="62" y="161"/>
                </a:lnTo>
                <a:lnTo>
                  <a:pt x="33" y="201"/>
                </a:lnTo>
                <a:lnTo>
                  <a:pt x="1" y="245"/>
                </a:lnTo>
                <a:lnTo>
                  <a:pt x="0" y="301"/>
                </a:lnTo>
                <a:lnTo>
                  <a:pt x="8" y="310"/>
                </a:lnTo>
                <a:lnTo>
                  <a:pt x="17" y="317"/>
                </a:lnTo>
                <a:lnTo>
                  <a:pt x="29" y="328"/>
                </a:lnTo>
                <a:lnTo>
                  <a:pt x="35" y="343"/>
                </a:lnTo>
                <a:lnTo>
                  <a:pt x="50" y="372"/>
                </a:lnTo>
                <a:lnTo>
                  <a:pt x="81" y="370"/>
                </a:lnTo>
                <a:lnTo>
                  <a:pt x="88" y="366"/>
                </a:lnTo>
                <a:lnTo>
                  <a:pt x="94" y="360"/>
                </a:lnTo>
                <a:lnTo>
                  <a:pt x="102" y="355"/>
                </a:lnTo>
                <a:lnTo>
                  <a:pt x="110" y="351"/>
                </a:lnTo>
                <a:lnTo>
                  <a:pt x="122" y="356"/>
                </a:lnTo>
                <a:lnTo>
                  <a:pt x="130" y="368"/>
                </a:lnTo>
                <a:lnTo>
                  <a:pt x="151" y="381"/>
                </a:lnTo>
                <a:lnTo>
                  <a:pt x="163" y="354"/>
                </a:lnTo>
                <a:lnTo>
                  <a:pt x="166" y="326"/>
                </a:lnTo>
                <a:lnTo>
                  <a:pt x="165" y="306"/>
                </a:lnTo>
                <a:lnTo>
                  <a:pt x="167" y="287"/>
                </a:lnTo>
                <a:lnTo>
                  <a:pt x="178" y="282"/>
                </a:lnTo>
                <a:lnTo>
                  <a:pt x="190" y="286"/>
                </a:lnTo>
                <a:lnTo>
                  <a:pt x="218" y="290"/>
                </a:lnTo>
                <a:lnTo>
                  <a:pt x="243" y="282"/>
                </a:lnTo>
                <a:lnTo>
                  <a:pt x="268" y="272"/>
                </a:lnTo>
                <a:lnTo>
                  <a:pt x="293" y="265"/>
                </a:lnTo>
                <a:lnTo>
                  <a:pt x="308" y="26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6" name="Freeform 18"/>
          <xdr:cNvSpPr>
            <a:spLocks/>
          </xdr:cNvSpPr>
        </xdr:nvSpPr>
        <xdr:spPr bwMode="auto">
          <a:xfrm>
            <a:off x="10936061" y="2143125"/>
            <a:ext cx="25064" cy="161925"/>
          </a:xfrm>
          <a:custGeom>
            <a:avLst/>
            <a:gdLst>
              <a:gd name="T0" fmla="*/ 0 w 77"/>
              <a:gd name="T1" fmla="*/ 0 h 391"/>
              <a:gd name="T2" fmla="*/ 2147483647 w 77"/>
              <a:gd name="T3" fmla="*/ 2147483647 h 391"/>
              <a:gd name="T4" fmla="*/ 2147483647 w 77"/>
              <a:gd name="T5" fmla="*/ 2147483647 h 391"/>
              <a:gd name="T6" fmla="*/ 2147483647 w 77"/>
              <a:gd name="T7" fmla="*/ 2147483647 h 391"/>
              <a:gd name="T8" fmla="*/ 2147483647 w 77"/>
              <a:gd name="T9" fmla="*/ 2147483647 h 391"/>
              <a:gd name="T10" fmla="*/ 2147483647 w 77"/>
              <a:gd name="T11" fmla="*/ 2147483647 h 391"/>
              <a:gd name="T12" fmla="*/ 2147483647 w 77"/>
              <a:gd name="T13" fmla="*/ 2147483647 h 391"/>
              <a:gd name="T14" fmla="*/ 2147483647 w 77"/>
              <a:gd name="T15" fmla="*/ 2147483647 h 391"/>
              <a:gd name="T16" fmla="*/ 2147483647 w 77"/>
              <a:gd name="T17" fmla="*/ 2147483647 h 391"/>
              <a:gd name="T18" fmla="*/ 2147483647 w 77"/>
              <a:gd name="T19" fmla="*/ 2147483647 h 391"/>
              <a:gd name="T20" fmla="*/ 2147483647 w 77"/>
              <a:gd name="T21" fmla="*/ 2147483647 h 391"/>
              <a:gd name="T22" fmla="*/ 2147483647 w 77"/>
              <a:gd name="T23" fmla="*/ 2147483647 h 391"/>
              <a:gd name="T24" fmla="*/ 2147483647 w 77"/>
              <a:gd name="T25" fmla="*/ 2147483647 h 391"/>
              <a:gd name="T26" fmla="*/ 2147483647 w 77"/>
              <a:gd name="T27" fmla="*/ 2147483647 h 391"/>
              <a:gd name="T28" fmla="*/ 2147483647 w 77"/>
              <a:gd name="T29" fmla="*/ 2147483647 h 391"/>
              <a:gd name="T30" fmla="*/ 2147483647 w 77"/>
              <a:gd name="T31" fmla="*/ 2147483647 h 391"/>
              <a:gd name="T32" fmla="*/ 2147483647 w 77"/>
              <a:gd name="T33" fmla="*/ 2147483647 h 391"/>
              <a:gd name="T34" fmla="*/ 2147483647 w 77"/>
              <a:gd name="T35" fmla="*/ 2147483647 h 391"/>
              <a:gd name="T36" fmla="*/ 2147483647 w 77"/>
              <a:gd name="T37" fmla="*/ 2147483647 h 391"/>
              <a:gd name="T38" fmla="*/ 2147483647 w 77"/>
              <a:gd name="T39" fmla="*/ 2147483647 h 391"/>
              <a:gd name="T40" fmla="*/ 2147483647 w 77"/>
              <a:gd name="T41" fmla="*/ 2147483647 h 391"/>
              <a:gd name="T42" fmla="*/ 2147483647 w 77"/>
              <a:gd name="T43" fmla="*/ 2147483647 h 391"/>
              <a:gd name="T44" fmla="*/ 2147483647 w 77"/>
              <a:gd name="T45" fmla="*/ 2147483647 h 391"/>
              <a:gd name="T46" fmla="*/ 2147483647 w 77"/>
              <a:gd name="T47" fmla="*/ 2147483647 h 391"/>
              <a:gd name="T48" fmla="*/ 2147483647 w 77"/>
              <a:gd name="T49" fmla="*/ 2147483647 h 391"/>
              <a:gd name="T50" fmla="*/ 2147483647 w 77"/>
              <a:gd name="T51" fmla="*/ 2147483647 h 391"/>
              <a:gd name="T52" fmla="*/ 2147483647 w 77"/>
              <a:gd name="T53" fmla="*/ 2147483647 h 391"/>
              <a:gd name="T54" fmla="*/ 2147483647 w 77"/>
              <a:gd name="T55" fmla="*/ 2147483647 h 391"/>
              <a:gd name="T56" fmla="*/ 2147483647 w 77"/>
              <a:gd name="T57" fmla="*/ 2147483647 h 391"/>
              <a:gd name="T58" fmla="*/ 0 w 77"/>
              <a:gd name="T59" fmla="*/ 0 h 391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w 77"/>
              <a:gd name="T91" fmla="*/ 0 h 391"/>
              <a:gd name="T92" fmla="*/ 77 w 77"/>
              <a:gd name="T93" fmla="*/ 391 h 391"/>
            </a:gdLst>
            <a:ahLst/>
            <a:cxnLst>
              <a:cxn ang="T60">
                <a:pos x="T0" y="T1"/>
              </a:cxn>
              <a:cxn ang="T61">
                <a:pos x="T2" y="T3"/>
              </a:cxn>
              <a:cxn ang="T62">
                <a:pos x="T4" y="T5"/>
              </a:cxn>
              <a:cxn ang="T63">
                <a:pos x="T6" y="T7"/>
              </a:cxn>
              <a:cxn ang="T64">
                <a:pos x="T8" y="T9"/>
              </a:cxn>
              <a:cxn ang="T65">
                <a:pos x="T10" y="T11"/>
              </a:cxn>
              <a:cxn ang="T66">
                <a:pos x="T12" y="T13"/>
              </a:cxn>
              <a:cxn ang="T67">
                <a:pos x="T14" y="T15"/>
              </a:cxn>
              <a:cxn ang="T68">
                <a:pos x="T16" y="T17"/>
              </a:cxn>
              <a:cxn ang="T69">
                <a:pos x="T18" y="T19"/>
              </a:cxn>
              <a:cxn ang="T70">
                <a:pos x="T20" y="T21"/>
              </a:cxn>
              <a:cxn ang="T71">
                <a:pos x="T22" y="T23"/>
              </a:cxn>
              <a:cxn ang="T72">
                <a:pos x="T24" y="T25"/>
              </a:cxn>
              <a:cxn ang="T73">
                <a:pos x="T26" y="T27"/>
              </a:cxn>
              <a:cxn ang="T74">
                <a:pos x="T28" y="T29"/>
              </a:cxn>
              <a:cxn ang="T75">
                <a:pos x="T30" y="T31"/>
              </a:cxn>
              <a:cxn ang="T76">
                <a:pos x="T32" y="T33"/>
              </a:cxn>
              <a:cxn ang="T77">
                <a:pos x="T34" y="T35"/>
              </a:cxn>
              <a:cxn ang="T78">
                <a:pos x="T36" y="T37"/>
              </a:cxn>
              <a:cxn ang="T79">
                <a:pos x="T38" y="T39"/>
              </a:cxn>
              <a:cxn ang="T80">
                <a:pos x="T40" y="T41"/>
              </a:cxn>
              <a:cxn ang="T81">
                <a:pos x="T42" y="T43"/>
              </a:cxn>
              <a:cxn ang="T82">
                <a:pos x="T44" y="T45"/>
              </a:cxn>
              <a:cxn ang="T83">
                <a:pos x="T46" y="T47"/>
              </a:cxn>
              <a:cxn ang="T84">
                <a:pos x="T48" y="T49"/>
              </a:cxn>
              <a:cxn ang="T85">
                <a:pos x="T50" y="T51"/>
              </a:cxn>
              <a:cxn ang="T86">
                <a:pos x="T52" y="T53"/>
              </a:cxn>
              <a:cxn ang="T87">
                <a:pos x="T54" y="T55"/>
              </a:cxn>
              <a:cxn ang="T88">
                <a:pos x="T56" y="T57"/>
              </a:cxn>
              <a:cxn ang="T89">
                <a:pos x="T58" y="T59"/>
              </a:cxn>
            </a:cxnLst>
            <a:rect l="T90" t="T91" r="T92" b="T93"/>
            <a:pathLst>
              <a:path w="77" h="391">
                <a:moveTo>
                  <a:pt x="0" y="0"/>
                </a:moveTo>
                <a:lnTo>
                  <a:pt x="32" y="14"/>
                </a:lnTo>
                <a:lnTo>
                  <a:pt x="35" y="34"/>
                </a:lnTo>
                <a:lnTo>
                  <a:pt x="42" y="48"/>
                </a:lnTo>
                <a:lnTo>
                  <a:pt x="51" y="61"/>
                </a:lnTo>
                <a:lnTo>
                  <a:pt x="59" y="77"/>
                </a:lnTo>
                <a:lnTo>
                  <a:pt x="69" y="114"/>
                </a:lnTo>
                <a:lnTo>
                  <a:pt x="76" y="151"/>
                </a:lnTo>
                <a:lnTo>
                  <a:pt x="77" y="181"/>
                </a:lnTo>
                <a:lnTo>
                  <a:pt x="72" y="211"/>
                </a:lnTo>
                <a:lnTo>
                  <a:pt x="70" y="233"/>
                </a:lnTo>
                <a:lnTo>
                  <a:pt x="71" y="253"/>
                </a:lnTo>
                <a:lnTo>
                  <a:pt x="73" y="273"/>
                </a:lnTo>
                <a:lnTo>
                  <a:pt x="74" y="293"/>
                </a:lnTo>
                <a:lnTo>
                  <a:pt x="77" y="371"/>
                </a:lnTo>
                <a:lnTo>
                  <a:pt x="53" y="379"/>
                </a:lnTo>
                <a:lnTo>
                  <a:pt x="33" y="391"/>
                </a:lnTo>
                <a:lnTo>
                  <a:pt x="23" y="310"/>
                </a:lnTo>
                <a:lnTo>
                  <a:pt x="24" y="289"/>
                </a:lnTo>
                <a:lnTo>
                  <a:pt x="23" y="265"/>
                </a:lnTo>
                <a:lnTo>
                  <a:pt x="21" y="242"/>
                </a:lnTo>
                <a:lnTo>
                  <a:pt x="21" y="220"/>
                </a:lnTo>
                <a:lnTo>
                  <a:pt x="25" y="152"/>
                </a:lnTo>
                <a:lnTo>
                  <a:pt x="20" y="115"/>
                </a:lnTo>
                <a:lnTo>
                  <a:pt x="11" y="77"/>
                </a:lnTo>
                <a:lnTo>
                  <a:pt x="2" y="39"/>
                </a:lnTo>
                <a:lnTo>
                  <a:pt x="0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7" name="Freeform 19"/>
          <xdr:cNvSpPr>
            <a:spLocks/>
          </xdr:cNvSpPr>
        </xdr:nvSpPr>
        <xdr:spPr bwMode="auto">
          <a:xfrm>
            <a:off x="11211769" y="1781175"/>
            <a:ext cx="225579" cy="495300"/>
          </a:xfrm>
          <a:custGeom>
            <a:avLst/>
            <a:gdLst>
              <a:gd name="T0" fmla="*/ 2147483647 w 612"/>
              <a:gd name="T1" fmla="*/ 2147483647 h 1194"/>
              <a:gd name="T2" fmla="*/ 2147483647 w 612"/>
              <a:gd name="T3" fmla="*/ 2147483647 h 1194"/>
              <a:gd name="T4" fmla="*/ 2147483647 w 612"/>
              <a:gd name="T5" fmla="*/ 2147483647 h 1194"/>
              <a:gd name="T6" fmla="*/ 2147483647 w 612"/>
              <a:gd name="T7" fmla="*/ 2147483647 h 1194"/>
              <a:gd name="T8" fmla="*/ 2147483647 w 612"/>
              <a:gd name="T9" fmla="*/ 2147483647 h 1194"/>
              <a:gd name="T10" fmla="*/ 2147483647 w 612"/>
              <a:gd name="T11" fmla="*/ 2147483647 h 1194"/>
              <a:gd name="T12" fmla="*/ 2147483647 w 612"/>
              <a:gd name="T13" fmla="*/ 2147483647 h 1194"/>
              <a:gd name="T14" fmla="*/ 2147483647 w 612"/>
              <a:gd name="T15" fmla="*/ 2147483647 h 1194"/>
              <a:gd name="T16" fmla="*/ 2147483647 w 612"/>
              <a:gd name="T17" fmla="*/ 2147483647 h 1194"/>
              <a:gd name="T18" fmla="*/ 2147483647 w 612"/>
              <a:gd name="T19" fmla="*/ 2147483647 h 1194"/>
              <a:gd name="T20" fmla="*/ 2147483647 w 612"/>
              <a:gd name="T21" fmla="*/ 2147483647 h 1194"/>
              <a:gd name="T22" fmla="*/ 2147483647 w 612"/>
              <a:gd name="T23" fmla="*/ 2147483647 h 1194"/>
              <a:gd name="T24" fmla="*/ 2147483647 w 612"/>
              <a:gd name="T25" fmla="*/ 2147483647 h 1194"/>
              <a:gd name="T26" fmla="*/ 2147483647 w 612"/>
              <a:gd name="T27" fmla="*/ 2147483647 h 1194"/>
              <a:gd name="T28" fmla="*/ 2147483647 w 612"/>
              <a:gd name="T29" fmla="*/ 2147483647 h 1194"/>
              <a:gd name="T30" fmla="*/ 2147483647 w 612"/>
              <a:gd name="T31" fmla="*/ 2147483647 h 1194"/>
              <a:gd name="T32" fmla="*/ 2147483647 w 612"/>
              <a:gd name="T33" fmla="*/ 2147483647 h 1194"/>
              <a:gd name="T34" fmla="*/ 2147483647 w 612"/>
              <a:gd name="T35" fmla="*/ 2147483647 h 1194"/>
              <a:gd name="T36" fmla="*/ 2147483647 w 612"/>
              <a:gd name="T37" fmla="*/ 2147483647 h 1194"/>
              <a:gd name="T38" fmla="*/ 2147483647 w 612"/>
              <a:gd name="T39" fmla="*/ 2147483647 h 1194"/>
              <a:gd name="T40" fmla="*/ 2147483647 w 612"/>
              <a:gd name="T41" fmla="*/ 2147483647 h 1194"/>
              <a:gd name="T42" fmla="*/ 2147483647 w 612"/>
              <a:gd name="T43" fmla="*/ 2147483647 h 1194"/>
              <a:gd name="T44" fmla="*/ 2147483647 w 612"/>
              <a:gd name="T45" fmla="*/ 2147483647 h 1194"/>
              <a:gd name="T46" fmla="*/ 2147483647 w 612"/>
              <a:gd name="T47" fmla="*/ 2147483647 h 1194"/>
              <a:gd name="T48" fmla="*/ 2147483647 w 612"/>
              <a:gd name="T49" fmla="*/ 2147483647 h 1194"/>
              <a:gd name="T50" fmla="*/ 2147483647 w 612"/>
              <a:gd name="T51" fmla="*/ 2147483647 h 1194"/>
              <a:gd name="T52" fmla="*/ 2147483647 w 612"/>
              <a:gd name="T53" fmla="*/ 2147483647 h 1194"/>
              <a:gd name="T54" fmla="*/ 2147483647 w 612"/>
              <a:gd name="T55" fmla="*/ 2147483647 h 1194"/>
              <a:gd name="T56" fmla="*/ 2147483647 w 612"/>
              <a:gd name="T57" fmla="*/ 2147483647 h 1194"/>
              <a:gd name="T58" fmla="*/ 2147483647 w 612"/>
              <a:gd name="T59" fmla="*/ 2147483647 h 1194"/>
              <a:gd name="T60" fmla="*/ 2147483647 w 612"/>
              <a:gd name="T61" fmla="*/ 2147483647 h 1194"/>
              <a:gd name="T62" fmla="*/ 2147483647 w 612"/>
              <a:gd name="T63" fmla="*/ 2147483647 h 1194"/>
              <a:gd name="T64" fmla="*/ 2147483647 w 612"/>
              <a:gd name="T65" fmla="*/ 2147483647 h 1194"/>
              <a:gd name="T66" fmla="*/ 2147483647 w 612"/>
              <a:gd name="T67" fmla="*/ 2147483647 h 1194"/>
              <a:gd name="T68" fmla="*/ 2147483647 w 612"/>
              <a:gd name="T69" fmla="*/ 2147483647 h 1194"/>
              <a:gd name="T70" fmla="*/ 2147483647 w 612"/>
              <a:gd name="T71" fmla="*/ 2147483647 h 1194"/>
              <a:gd name="T72" fmla="*/ 2147483647 w 612"/>
              <a:gd name="T73" fmla="*/ 2147483647 h 1194"/>
              <a:gd name="T74" fmla="*/ 2147483647 w 612"/>
              <a:gd name="T75" fmla="*/ 2147483647 h 1194"/>
              <a:gd name="T76" fmla="*/ 2147483647 w 612"/>
              <a:gd name="T77" fmla="*/ 2147483647 h 1194"/>
              <a:gd name="T78" fmla="*/ 2147483647 w 612"/>
              <a:gd name="T79" fmla="*/ 2147483647 h 1194"/>
              <a:gd name="T80" fmla="*/ 2147483647 w 612"/>
              <a:gd name="T81" fmla="*/ 2147483647 h 1194"/>
              <a:gd name="T82" fmla="*/ 2147483647 w 612"/>
              <a:gd name="T83" fmla="*/ 2147483647 h 1194"/>
              <a:gd name="T84" fmla="*/ 2147483647 w 612"/>
              <a:gd name="T85" fmla="*/ 2147483647 h 1194"/>
              <a:gd name="T86" fmla="*/ 2147483647 w 612"/>
              <a:gd name="T87" fmla="*/ 2147483647 h 1194"/>
              <a:gd name="T88" fmla="*/ 2147483647 w 612"/>
              <a:gd name="T89" fmla="*/ 2147483647 h 1194"/>
              <a:gd name="T90" fmla="*/ 2147483647 w 612"/>
              <a:gd name="T91" fmla="*/ 2147483647 h 1194"/>
              <a:gd name="T92" fmla="*/ 2147483647 w 612"/>
              <a:gd name="T93" fmla="*/ 2147483647 h 1194"/>
              <a:gd name="T94" fmla="*/ 2147483647 w 612"/>
              <a:gd name="T95" fmla="*/ 2147483647 h 1194"/>
              <a:gd name="T96" fmla="*/ 2147483647 w 612"/>
              <a:gd name="T97" fmla="*/ 2147483647 h 1194"/>
              <a:gd name="T98" fmla="*/ 2147483647 w 612"/>
              <a:gd name="T99" fmla="*/ 2147483647 h 1194"/>
              <a:gd name="T100" fmla="*/ 2147483647 w 612"/>
              <a:gd name="T101" fmla="*/ 2147483647 h 1194"/>
              <a:gd name="T102" fmla="*/ 2147483647 w 612"/>
              <a:gd name="T103" fmla="*/ 2147483647 h 1194"/>
              <a:gd name="T104" fmla="*/ 2147483647 w 612"/>
              <a:gd name="T105" fmla="*/ 2147483647 h 1194"/>
              <a:gd name="T106" fmla="*/ 2147483647 w 612"/>
              <a:gd name="T107" fmla="*/ 2147483647 h 1194"/>
              <a:gd name="T108" fmla="*/ 2147483647 w 612"/>
              <a:gd name="T109" fmla="*/ 2147483647 h 1194"/>
              <a:gd name="T110" fmla="*/ 2147483647 w 612"/>
              <a:gd name="T111" fmla="*/ 2147483647 h 1194"/>
              <a:gd name="T112" fmla="*/ 2147483647 w 612"/>
              <a:gd name="T113" fmla="*/ 2147483647 h 1194"/>
              <a:gd name="T114" fmla="*/ 0 w 612"/>
              <a:gd name="T115" fmla="*/ 2147483647 h 1194"/>
              <a:gd name="T116" fmla="*/ 2147483647 w 612"/>
              <a:gd name="T117" fmla="*/ 2147483647 h 1194"/>
              <a:gd name="T118" fmla="*/ 2147483647 w 612"/>
              <a:gd name="T119" fmla="*/ 2147483647 h 1194"/>
              <a:gd name="T120" fmla="*/ 2147483647 w 612"/>
              <a:gd name="T121" fmla="*/ 2147483647 h 1194"/>
              <a:gd name="T122" fmla="*/ 2147483647 w 612"/>
              <a:gd name="T123" fmla="*/ 2147483647 h 1194"/>
              <a:gd name="T124" fmla="*/ 2147483647 w 612"/>
              <a:gd name="T125" fmla="*/ 2147483647 h 119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612"/>
              <a:gd name="T190" fmla="*/ 0 h 1194"/>
              <a:gd name="T191" fmla="*/ 612 w 612"/>
              <a:gd name="T192" fmla="*/ 1194 h 1194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612" h="1194">
                <a:moveTo>
                  <a:pt x="61" y="754"/>
                </a:moveTo>
                <a:lnTo>
                  <a:pt x="102" y="807"/>
                </a:lnTo>
                <a:lnTo>
                  <a:pt x="114" y="876"/>
                </a:lnTo>
                <a:lnTo>
                  <a:pt x="125" y="923"/>
                </a:lnTo>
                <a:lnTo>
                  <a:pt x="140" y="966"/>
                </a:lnTo>
                <a:lnTo>
                  <a:pt x="137" y="974"/>
                </a:lnTo>
                <a:lnTo>
                  <a:pt x="123" y="979"/>
                </a:lnTo>
                <a:lnTo>
                  <a:pt x="104" y="984"/>
                </a:lnTo>
                <a:lnTo>
                  <a:pt x="90" y="990"/>
                </a:lnTo>
                <a:lnTo>
                  <a:pt x="71" y="1033"/>
                </a:lnTo>
                <a:lnTo>
                  <a:pt x="99" y="1079"/>
                </a:lnTo>
                <a:lnTo>
                  <a:pt x="135" y="1109"/>
                </a:lnTo>
                <a:lnTo>
                  <a:pt x="142" y="1156"/>
                </a:lnTo>
                <a:lnTo>
                  <a:pt x="142" y="1194"/>
                </a:lnTo>
                <a:lnTo>
                  <a:pt x="160" y="1188"/>
                </a:lnTo>
                <a:lnTo>
                  <a:pt x="177" y="1179"/>
                </a:lnTo>
                <a:lnTo>
                  <a:pt x="187" y="1168"/>
                </a:lnTo>
                <a:lnTo>
                  <a:pt x="198" y="1163"/>
                </a:lnTo>
                <a:lnTo>
                  <a:pt x="199" y="1166"/>
                </a:lnTo>
                <a:lnTo>
                  <a:pt x="199" y="1172"/>
                </a:lnTo>
                <a:lnTo>
                  <a:pt x="200" y="1179"/>
                </a:lnTo>
                <a:lnTo>
                  <a:pt x="200" y="1184"/>
                </a:lnTo>
                <a:lnTo>
                  <a:pt x="212" y="1183"/>
                </a:lnTo>
                <a:lnTo>
                  <a:pt x="222" y="1171"/>
                </a:lnTo>
                <a:lnTo>
                  <a:pt x="237" y="1155"/>
                </a:lnTo>
                <a:lnTo>
                  <a:pt x="255" y="1140"/>
                </a:lnTo>
                <a:lnTo>
                  <a:pt x="269" y="1129"/>
                </a:lnTo>
                <a:lnTo>
                  <a:pt x="284" y="1119"/>
                </a:lnTo>
                <a:lnTo>
                  <a:pt x="299" y="1110"/>
                </a:lnTo>
                <a:lnTo>
                  <a:pt x="314" y="1100"/>
                </a:lnTo>
                <a:lnTo>
                  <a:pt x="337" y="1085"/>
                </a:lnTo>
                <a:lnTo>
                  <a:pt x="360" y="1071"/>
                </a:lnTo>
                <a:lnTo>
                  <a:pt x="360" y="1070"/>
                </a:lnTo>
                <a:lnTo>
                  <a:pt x="361" y="1070"/>
                </a:lnTo>
                <a:lnTo>
                  <a:pt x="383" y="1052"/>
                </a:lnTo>
                <a:lnTo>
                  <a:pt x="417" y="1044"/>
                </a:lnTo>
                <a:lnTo>
                  <a:pt x="433" y="1036"/>
                </a:lnTo>
                <a:lnTo>
                  <a:pt x="441" y="1025"/>
                </a:lnTo>
                <a:lnTo>
                  <a:pt x="448" y="1012"/>
                </a:lnTo>
                <a:lnTo>
                  <a:pt x="458" y="1002"/>
                </a:lnTo>
                <a:lnTo>
                  <a:pt x="477" y="992"/>
                </a:lnTo>
                <a:lnTo>
                  <a:pt x="498" y="984"/>
                </a:lnTo>
                <a:lnTo>
                  <a:pt x="507" y="986"/>
                </a:lnTo>
                <a:lnTo>
                  <a:pt x="518" y="986"/>
                </a:lnTo>
                <a:lnTo>
                  <a:pt x="520" y="971"/>
                </a:lnTo>
                <a:lnTo>
                  <a:pt x="519" y="955"/>
                </a:lnTo>
                <a:lnTo>
                  <a:pt x="552" y="921"/>
                </a:lnTo>
                <a:lnTo>
                  <a:pt x="555" y="910"/>
                </a:lnTo>
                <a:lnTo>
                  <a:pt x="561" y="902"/>
                </a:lnTo>
                <a:lnTo>
                  <a:pt x="564" y="896"/>
                </a:lnTo>
                <a:lnTo>
                  <a:pt x="567" y="890"/>
                </a:lnTo>
                <a:lnTo>
                  <a:pt x="567" y="884"/>
                </a:lnTo>
                <a:lnTo>
                  <a:pt x="565" y="880"/>
                </a:lnTo>
                <a:lnTo>
                  <a:pt x="557" y="874"/>
                </a:lnTo>
                <a:lnTo>
                  <a:pt x="549" y="869"/>
                </a:lnTo>
                <a:lnTo>
                  <a:pt x="539" y="862"/>
                </a:lnTo>
                <a:lnTo>
                  <a:pt x="533" y="852"/>
                </a:lnTo>
                <a:lnTo>
                  <a:pt x="528" y="828"/>
                </a:lnTo>
                <a:lnTo>
                  <a:pt x="528" y="802"/>
                </a:lnTo>
                <a:lnTo>
                  <a:pt x="519" y="774"/>
                </a:lnTo>
                <a:lnTo>
                  <a:pt x="496" y="752"/>
                </a:lnTo>
                <a:lnTo>
                  <a:pt x="497" y="728"/>
                </a:lnTo>
                <a:lnTo>
                  <a:pt x="506" y="701"/>
                </a:lnTo>
                <a:lnTo>
                  <a:pt x="515" y="689"/>
                </a:lnTo>
                <a:lnTo>
                  <a:pt x="518" y="673"/>
                </a:lnTo>
                <a:lnTo>
                  <a:pt x="515" y="652"/>
                </a:lnTo>
                <a:lnTo>
                  <a:pt x="522" y="630"/>
                </a:lnTo>
                <a:lnTo>
                  <a:pt x="537" y="603"/>
                </a:lnTo>
                <a:lnTo>
                  <a:pt x="542" y="572"/>
                </a:lnTo>
                <a:lnTo>
                  <a:pt x="543" y="572"/>
                </a:lnTo>
                <a:lnTo>
                  <a:pt x="548" y="571"/>
                </a:lnTo>
                <a:lnTo>
                  <a:pt x="557" y="571"/>
                </a:lnTo>
                <a:lnTo>
                  <a:pt x="566" y="571"/>
                </a:lnTo>
                <a:lnTo>
                  <a:pt x="571" y="571"/>
                </a:lnTo>
                <a:lnTo>
                  <a:pt x="582" y="569"/>
                </a:lnTo>
                <a:lnTo>
                  <a:pt x="592" y="568"/>
                </a:lnTo>
                <a:lnTo>
                  <a:pt x="602" y="567"/>
                </a:lnTo>
                <a:lnTo>
                  <a:pt x="612" y="566"/>
                </a:lnTo>
                <a:lnTo>
                  <a:pt x="586" y="274"/>
                </a:lnTo>
                <a:lnTo>
                  <a:pt x="130" y="0"/>
                </a:lnTo>
                <a:lnTo>
                  <a:pt x="87" y="36"/>
                </a:lnTo>
                <a:lnTo>
                  <a:pt x="88" y="70"/>
                </a:lnTo>
                <a:lnTo>
                  <a:pt x="86" y="102"/>
                </a:lnTo>
                <a:lnTo>
                  <a:pt x="85" y="131"/>
                </a:lnTo>
                <a:lnTo>
                  <a:pt x="95" y="157"/>
                </a:lnTo>
                <a:lnTo>
                  <a:pt x="128" y="192"/>
                </a:lnTo>
                <a:lnTo>
                  <a:pt x="127" y="230"/>
                </a:lnTo>
                <a:lnTo>
                  <a:pt x="114" y="258"/>
                </a:lnTo>
                <a:lnTo>
                  <a:pt x="120" y="292"/>
                </a:lnTo>
                <a:lnTo>
                  <a:pt x="121" y="303"/>
                </a:lnTo>
                <a:lnTo>
                  <a:pt x="122" y="314"/>
                </a:lnTo>
                <a:lnTo>
                  <a:pt x="123" y="325"/>
                </a:lnTo>
                <a:lnTo>
                  <a:pt x="122" y="336"/>
                </a:lnTo>
                <a:lnTo>
                  <a:pt x="112" y="375"/>
                </a:lnTo>
                <a:lnTo>
                  <a:pt x="111" y="418"/>
                </a:lnTo>
                <a:lnTo>
                  <a:pt x="117" y="459"/>
                </a:lnTo>
                <a:lnTo>
                  <a:pt x="96" y="533"/>
                </a:lnTo>
                <a:lnTo>
                  <a:pt x="42" y="592"/>
                </a:lnTo>
                <a:lnTo>
                  <a:pt x="37" y="596"/>
                </a:lnTo>
                <a:lnTo>
                  <a:pt x="33" y="600"/>
                </a:lnTo>
                <a:lnTo>
                  <a:pt x="29" y="605"/>
                </a:lnTo>
                <a:lnTo>
                  <a:pt x="25" y="609"/>
                </a:lnTo>
                <a:lnTo>
                  <a:pt x="20" y="618"/>
                </a:lnTo>
                <a:lnTo>
                  <a:pt x="16" y="626"/>
                </a:lnTo>
                <a:lnTo>
                  <a:pt x="14" y="632"/>
                </a:lnTo>
                <a:lnTo>
                  <a:pt x="12" y="638"/>
                </a:lnTo>
                <a:lnTo>
                  <a:pt x="11" y="644"/>
                </a:lnTo>
                <a:lnTo>
                  <a:pt x="10" y="651"/>
                </a:lnTo>
                <a:lnTo>
                  <a:pt x="8" y="658"/>
                </a:lnTo>
                <a:lnTo>
                  <a:pt x="3" y="665"/>
                </a:lnTo>
                <a:lnTo>
                  <a:pt x="0" y="679"/>
                </a:lnTo>
                <a:lnTo>
                  <a:pt x="0" y="694"/>
                </a:lnTo>
                <a:lnTo>
                  <a:pt x="11" y="698"/>
                </a:lnTo>
                <a:lnTo>
                  <a:pt x="21" y="703"/>
                </a:lnTo>
                <a:lnTo>
                  <a:pt x="24" y="706"/>
                </a:lnTo>
                <a:lnTo>
                  <a:pt x="28" y="709"/>
                </a:lnTo>
                <a:lnTo>
                  <a:pt x="33" y="714"/>
                </a:lnTo>
                <a:lnTo>
                  <a:pt x="38" y="719"/>
                </a:lnTo>
                <a:lnTo>
                  <a:pt x="44" y="726"/>
                </a:lnTo>
                <a:lnTo>
                  <a:pt x="48" y="733"/>
                </a:lnTo>
                <a:lnTo>
                  <a:pt x="61" y="754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8" name="Freeform 20"/>
          <xdr:cNvSpPr>
            <a:spLocks/>
          </xdr:cNvSpPr>
        </xdr:nvSpPr>
        <xdr:spPr bwMode="auto">
          <a:xfrm>
            <a:off x="10944416" y="1790700"/>
            <a:ext cx="309127" cy="333375"/>
          </a:xfrm>
          <a:custGeom>
            <a:avLst/>
            <a:gdLst>
              <a:gd name="T0" fmla="*/ 2147483647 w 870"/>
              <a:gd name="T1" fmla="*/ 2147483647 h 825"/>
              <a:gd name="T2" fmla="*/ 2147483647 w 870"/>
              <a:gd name="T3" fmla="*/ 2147483647 h 825"/>
              <a:gd name="T4" fmla="*/ 2147483647 w 870"/>
              <a:gd name="T5" fmla="*/ 2147483647 h 825"/>
              <a:gd name="T6" fmla="*/ 2147483647 w 870"/>
              <a:gd name="T7" fmla="*/ 2147483647 h 825"/>
              <a:gd name="T8" fmla="*/ 2147483647 w 870"/>
              <a:gd name="T9" fmla="*/ 2147483647 h 825"/>
              <a:gd name="T10" fmla="*/ 2147483647 w 870"/>
              <a:gd name="T11" fmla="*/ 2147483647 h 825"/>
              <a:gd name="T12" fmla="*/ 2147483647 w 870"/>
              <a:gd name="T13" fmla="*/ 2147483647 h 825"/>
              <a:gd name="T14" fmla="*/ 2147483647 w 870"/>
              <a:gd name="T15" fmla="*/ 2147483647 h 825"/>
              <a:gd name="T16" fmla="*/ 2147483647 w 870"/>
              <a:gd name="T17" fmla="*/ 2147483647 h 825"/>
              <a:gd name="T18" fmla="*/ 2147483647 w 870"/>
              <a:gd name="T19" fmla="*/ 2147483647 h 825"/>
              <a:gd name="T20" fmla="*/ 2147483647 w 870"/>
              <a:gd name="T21" fmla="*/ 2147483647 h 825"/>
              <a:gd name="T22" fmla="*/ 2147483647 w 870"/>
              <a:gd name="T23" fmla="*/ 2147483647 h 825"/>
              <a:gd name="T24" fmla="*/ 2147483647 w 870"/>
              <a:gd name="T25" fmla="*/ 2147483647 h 825"/>
              <a:gd name="T26" fmla="*/ 2147483647 w 870"/>
              <a:gd name="T27" fmla="*/ 2147483647 h 825"/>
              <a:gd name="T28" fmla="*/ 2147483647 w 870"/>
              <a:gd name="T29" fmla="*/ 2147483647 h 825"/>
              <a:gd name="T30" fmla="*/ 2147483647 w 870"/>
              <a:gd name="T31" fmla="*/ 2147483647 h 825"/>
              <a:gd name="T32" fmla="*/ 2147483647 w 870"/>
              <a:gd name="T33" fmla="*/ 2147483647 h 825"/>
              <a:gd name="T34" fmla="*/ 2147483647 w 870"/>
              <a:gd name="T35" fmla="*/ 2147483647 h 825"/>
              <a:gd name="T36" fmla="*/ 2147483647 w 870"/>
              <a:gd name="T37" fmla="*/ 2147483647 h 825"/>
              <a:gd name="T38" fmla="*/ 2147483647 w 870"/>
              <a:gd name="T39" fmla="*/ 2147483647 h 825"/>
              <a:gd name="T40" fmla="*/ 2147483647 w 870"/>
              <a:gd name="T41" fmla="*/ 2147483647 h 825"/>
              <a:gd name="T42" fmla="*/ 2147483647 w 870"/>
              <a:gd name="T43" fmla="*/ 0 h 825"/>
              <a:gd name="T44" fmla="*/ 2147483647 w 870"/>
              <a:gd name="T45" fmla="*/ 2147483647 h 825"/>
              <a:gd name="T46" fmla="*/ 2147483647 w 870"/>
              <a:gd name="T47" fmla="*/ 2147483647 h 825"/>
              <a:gd name="T48" fmla="*/ 2147483647 w 870"/>
              <a:gd name="T49" fmla="*/ 2147483647 h 825"/>
              <a:gd name="T50" fmla="*/ 2147483647 w 870"/>
              <a:gd name="T51" fmla="*/ 2147483647 h 825"/>
              <a:gd name="T52" fmla="*/ 2147483647 w 870"/>
              <a:gd name="T53" fmla="*/ 2147483647 h 825"/>
              <a:gd name="T54" fmla="*/ 2147483647 w 870"/>
              <a:gd name="T55" fmla="*/ 2147483647 h 825"/>
              <a:gd name="T56" fmla="*/ 2147483647 w 870"/>
              <a:gd name="T57" fmla="*/ 2147483647 h 825"/>
              <a:gd name="T58" fmla="*/ 0 w 870"/>
              <a:gd name="T59" fmla="*/ 2147483647 h 825"/>
              <a:gd name="T60" fmla="*/ 2147483647 w 870"/>
              <a:gd name="T61" fmla="*/ 2147483647 h 825"/>
              <a:gd name="T62" fmla="*/ 2147483647 w 870"/>
              <a:gd name="T63" fmla="*/ 2147483647 h 825"/>
              <a:gd name="T64" fmla="*/ 2147483647 w 870"/>
              <a:gd name="T65" fmla="*/ 2147483647 h 825"/>
              <a:gd name="T66" fmla="*/ 2147483647 w 870"/>
              <a:gd name="T67" fmla="*/ 2147483647 h 825"/>
              <a:gd name="T68" fmla="*/ 2147483647 w 870"/>
              <a:gd name="T69" fmla="*/ 2147483647 h 825"/>
              <a:gd name="T70" fmla="*/ 2147483647 w 870"/>
              <a:gd name="T71" fmla="*/ 2147483647 h 825"/>
              <a:gd name="T72" fmla="*/ 2147483647 w 870"/>
              <a:gd name="T73" fmla="*/ 2147483647 h 825"/>
              <a:gd name="T74" fmla="*/ 2147483647 w 870"/>
              <a:gd name="T75" fmla="*/ 2147483647 h 825"/>
              <a:gd name="T76" fmla="*/ 2147483647 w 870"/>
              <a:gd name="T77" fmla="*/ 2147483647 h 825"/>
              <a:gd name="T78" fmla="*/ 2147483647 w 870"/>
              <a:gd name="T79" fmla="*/ 2147483647 h 825"/>
              <a:gd name="T80" fmla="*/ 2147483647 w 870"/>
              <a:gd name="T81" fmla="*/ 2147483647 h 825"/>
              <a:gd name="T82" fmla="*/ 2147483647 w 870"/>
              <a:gd name="T83" fmla="*/ 2147483647 h 825"/>
              <a:gd name="T84" fmla="*/ 2147483647 w 870"/>
              <a:gd name="T85" fmla="*/ 2147483647 h 825"/>
              <a:gd name="T86" fmla="*/ 2147483647 w 870"/>
              <a:gd name="T87" fmla="*/ 2147483647 h 825"/>
              <a:gd name="T88" fmla="*/ 2147483647 w 870"/>
              <a:gd name="T89" fmla="*/ 2147483647 h 825"/>
              <a:gd name="T90" fmla="*/ 2147483647 w 870"/>
              <a:gd name="T91" fmla="*/ 2147483647 h 825"/>
              <a:gd name="T92" fmla="*/ 2147483647 w 870"/>
              <a:gd name="T93" fmla="*/ 2147483647 h 825"/>
              <a:gd name="T94" fmla="*/ 2147483647 w 870"/>
              <a:gd name="T95" fmla="*/ 2147483647 h 825"/>
              <a:gd name="T96" fmla="*/ 2147483647 w 870"/>
              <a:gd name="T97" fmla="*/ 2147483647 h 825"/>
              <a:gd name="T98" fmla="*/ 2147483647 w 870"/>
              <a:gd name="T99" fmla="*/ 2147483647 h 825"/>
              <a:gd name="T100" fmla="*/ 2147483647 w 870"/>
              <a:gd name="T101" fmla="*/ 2147483647 h 825"/>
              <a:gd name="T102" fmla="*/ 2147483647 w 870"/>
              <a:gd name="T103" fmla="*/ 2147483647 h 825"/>
              <a:gd name="T104" fmla="*/ 2147483647 w 870"/>
              <a:gd name="T105" fmla="*/ 2147483647 h 825"/>
              <a:gd name="T106" fmla="*/ 2147483647 w 870"/>
              <a:gd name="T107" fmla="*/ 2147483647 h 825"/>
              <a:gd name="T108" fmla="*/ 2147483647 w 870"/>
              <a:gd name="T109" fmla="*/ 2147483647 h 825"/>
              <a:gd name="T110" fmla="*/ 2147483647 w 870"/>
              <a:gd name="T111" fmla="*/ 2147483647 h 825"/>
              <a:gd name="T112" fmla="*/ 2147483647 w 870"/>
              <a:gd name="T113" fmla="*/ 2147483647 h 825"/>
              <a:gd name="T114" fmla="*/ 2147483647 w 870"/>
              <a:gd name="T115" fmla="*/ 2147483647 h 825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870"/>
              <a:gd name="T175" fmla="*/ 0 h 825"/>
              <a:gd name="T176" fmla="*/ 870 w 870"/>
              <a:gd name="T177" fmla="*/ 825 h 825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870" h="825">
                <a:moveTo>
                  <a:pt x="742" y="683"/>
                </a:moveTo>
                <a:lnTo>
                  <a:pt x="742" y="668"/>
                </a:lnTo>
                <a:lnTo>
                  <a:pt x="745" y="654"/>
                </a:lnTo>
                <a:lnTo>
                  <a:pt x="750" y="647"/>
                </a:lnTo>
                <a:lnTo>
                  <a:pt x="752" y="640"/>
                </a:lnTo>
                <a:lnTo>
                  <a:pt x="753" y="633"/>
                </a:lnTo>
                <a:lnTo>
                  <a:pt x="754" y="627"/>
                </a:lnTo>
                <a:lnTo>
                  <a:pt x="756" y="621"/>
                </a:lnTo>
                <a:lnTo>
                  <a:pt x="758" y="615"/>
                </a:lnTo>
                <a:lnTo>
                  <a:pt x="762" y="607"/>
                </a:lnTo>
                <a:lnTo>
                  <a:pt x="767" y="598"/>
                </a:lnTo>
                <a:lnTo>
                  <a:pt x="771" y="594"/>
                </a:lnTo>
                <a:lnTo>
                  <a:pt x="775" y="589"/>
                </a:lnTo>
                <a:lnTo>
                  <a:pt x="779" y="585"/>
                </a:lnTo>
                <a:lnTo>
                  <a:pt x="784" y="581"/>
                </a:lnTo>
                <a:lnTo>
                  <a:pt x="838" y="522"/>
                </a:lnTo>
                <a:lnTo>
                  <a:pt x="859" y="448"/>
                </a:lnTo>
                <a:lnTo>
                  <a:pt x="853" y="407"/>
                </a:lnTo>
                <a:lnTo>
                  <a:pt x="854" y="364"/>
                </a:lnTo>
                <a:lnTo>
                  <a:pt x="864" y="325"/>
                </a:lnTo>
                <a:lnTo>
                  <a:pt x="865" y="314"/>
                </a:lnTo>
                <a:lnTo>
                  <a:pt x="864" y="303"/>
                </a:lnTo>
                <a:lnTo>
                  <a:pt x="863" y="292"/>
                </a:lnTo>
                <a:lnTo>
                  <a:pt x="862" y="281"/>
                </a:lnTo>
                <a:lnTo>
                  <a:pt x="856" y="247"/>
                </a:lnTo>
                <a:lnTo>
                  <a:pt x="869" y="219"/>
                </a:lnTo>
                <a:lnTo>
                  <a:pt x="870" y="181"/>
                </a:lnTo>
                <a:lnTo>
                  <a:pt x="837" y="146"/>
                </a:lnTo>
                <a:lnTo>
                  <a:pt x="827" y="120"/>
                </a:lnTo>
                <a:lnTo>
                  <a:pt x="828" y="91"/>
                </a:lnTo>
                <a:lnTo>
                  <a:pt x="830" y="59"/>
                </a:lnTo>
                <a:lnTo>
                  <a:pt x="829" y="25"/>
                </a:lnTo>
                <a:lnTo>
                  <a:pt x="798" y="27"/>
                </a:lnTo>
                <a:lnTo>
                  <a:pt x="779" y="34"/>
                </a:lnTo>
                <a:lnTo>
                  <a:pt x="761" y="37"/>
                </a:lnTo>
                <a:lnTo>
                  <a:pt x="746" y="34"/>
                </a:lnTo>
                <a:lnTo>
                  <a:pt x="734" y="25"/>
                </a:lnTo>
                <a:lnTo>
                  <a:pt x="704" y="12"/>
                </a:lnTo>
                <a:lnTo>
                  <a:pt x="672" y="3"/>
                </a:lnTo>
                <a:lnTo>
                  <a:pt x="666" y="2"/>
                </a:lnTo>
                <a:lnTo>
                  <a:pt x="660" y="2"/>
                </a:lnTo>
                <a:lnTo>
                  <a:pt x="655" y="2"/>
                </a:lnTo>
                <a:lnTo>
                  <a:pt x="647" y="0"/>
                </a:lnTo>
                <a:lnTo>
                  <a:pt x="296" y="267"/>
                </a:lnTo>
                <a:lnTo>
                  <a:pt x="208" y="290"/>
                </a:lnTo>
                <a:lnTo>
                  <a:pt x="202" y="342"/>
                </a:lnTo>
                <a:lnTo>
                  <a:pt x="203" y="381"/>
                </a:lnTo>
                <a:lnTo>
                  <a:pt x="209" y="421"/>
                </a:lnTo>
                <a:lnTo>
                  <a:pt x="212" y="450"/>
                </a:lnTo>
                <a:lnTo>
                  <a:pt x="203" y="478"/>
                </a:lnTo>
                <a:lnTo>
                  <a:pt x="188" y="526"/>
                </a:lnTo>
                <a:lnTo>
                  <a:pt x="166" y="573"/>
                </a:lnTo>
                <a:lnTo>
                  <a:pt x="144" y="586"/>
                </a:lnTo>
                <a:lnTo>
                  <a:pt x="107" y="591"/>
                </a:lnTo>
                <a:lnTo>
                  <a:pt x="68" y="592"/>
                </a:lnTo>
                <a:lnTo>
                  <a:pt x="38" y="595"/>
                </a:lnTo>
                <a:lnTo>
                  <a:pt x="0" y="605"/>
                </a:lnTo>
                <a:lnTo>
                  <a:pt x="7" y="672"/>
                </a:lnTo>
                <a:lnTo>
                  <a:pt x="38" y="728"/>
                </a:lnTo>
                <a:lnTo>
                  <a:pt x="49" y="737"/>
                </a:lnTo>
                <a:lnTo>
                  <a:pt x="60" y="743"/>
                </a:lnTo>
                <a:lnTo>
                  <a:pt x="71" y="750"/>
                </a:lnTo>
                <a:lnTo>
                  <a:pt x="81" y="758"/>
                </a:lnTo>
                <a:lnTo>
                  <a:pt x="91" y="777"/>
                </a:lnTo>
                <a:lnTo>
                  <a:pt x="97" y="796"/>
                </a:lnTo>
                <a:lnTo>
                  <a:pt x="128" y="794"/>
                </a:lnTo>
                <a:lnTo>
                  <a:pt x="149" y="802"/>
                </a:lnTo>
                <a:lnTo>
                  <a:pt x="166" y="813"/>
                </a:lnTo>
                <a:lnTo>
                  <a:pt x="178" y="825"/>
                </a:lnTo>
                <a:lnTo>
                  <a:pt x="184" y="789"/>
                </a:lnTo>
                <a:lnTo>
                  <a:pt x="190" y="787"/>
                </a:lnTo>
                <a:lnTo>
                  <a:pt x="200" y="781"/>
                </a:lnTo>
                <a:lnTo>
                  <a:pt x="211" y="745"/>
                </a:lnTo>
                <a:lnTo>
                  <a:pt x="220" y="703"/>
                </a:lnTo>
                <a:lnTo>
                  <a:pt x="272" y="696"/>
                </a:lnTo>
                <a:lnTo>
                  <a:pt x="325" y="703"/>
                </a:lnTo>
                <a:lnTo>
                  <a:pt x="333" y="708"/>
                </a:lnTo>
                <a:lnTo>
                  <a:pt x="341" y="716"/>
                </a:lnTo>
                <a:lnTo>
                  <a:pt x="352" y="727"/>
                </a:lnTo>
                <a:lnTo>
                  <a:pt x="362" y="738"/>
                </a:lnTo>
                <a:lnTo>
                  <a:pt x="383" y="750"/>
                </a:lnTo>
                <a:lnTo>
                  <a:pt x="401" y="739"/>
                </a:lnTo>
                <a:lnTo>
                  <a:pt x="419" y="733"/>
                </a:lnTo>
                <a:lnTo>
                  <a:pt x="438" y="737"/>
                </a:lnTo>
                <a:lnTo>
                  <a:pt x="447" y="740"/>
                </a:lnTo>
                <a:lnTo>
                  <a:pt x="454" y="745"/>
                </a:lnTo>
                <a:lnTo>
                  <a:pt x="462" y="750"/>
                </a:lnTo>
                <a:lnTo>
                  <a:pt x="469" y="753"/>
                </a:lnTo>
                <a:lnTo>
                  <a:pt x="482" y="756"/>
                </a:lnTo>
                <a:lnTo>
                  <a:pt x="496" y="758"/>
                </a:lnTo>
                <a:lnTo>
                  <a:pt x="509" y="760"/>
                </a:lnTo>
                <a:lnTo>
                  <a:pt x="523" y="762"/>
                </a:lnTo>
                <a:lnTo>
                  <a:pt x="535" y="761"/>
                </a:lnTo>
                <a:lnTo>
                  <a:pt x="542" y="751"/>
                </a:lnTo>
                <a:lnTo>
                  <a:pt x="555" y="738"/>
                </a:lnTo>
                <a:lnTo>
                  <a:pt x="570" y="728"/>
                </a:lnTo>
                <a:lnTo>
                  <a:pt x="577" y="726"/>
                </a:lnTo>
                <a:lnTo>
                  <a:pt x="585" y="723"/>
                </a:lnTo>
                <a:lnTo>
                  <a:pt x="591" y="721"/>
                </a:lnTo>
                <a:lnTo>
                  <a:pt x="598" y="721"/>
                </a:lnTo>
                <a:lnTo>
                  <a:pt x="617" y="726"/>
                </a:lnTo>
                <a:lnTo>
                  <a:pt x="636" y="735"/>
                </a:lnTo>
                <a:lnTo>
                  <a:pt x="656" y="742"/>
                </a:lnTo>
                <a:lnTo>
                  <a:pt x="674" y="742"/>
                </a:lnTo>
                <a:lnTo>
                  <a:pt x="700" y="737"/>
                </a:lnTo>
                <a:lnTo>
                  <a:pt x="723" y="726"/>
                </a:lnTo>
                <a:lnTo>
                  <a:pt x="731" y="716"/>
                </a:lnTo>
                <a:lnTo>
                  <a:pt x="735" y="706"/>
                </a:lnTo>
                <a:lnTo>
                  <a:pt x="738" y="694"/>
                </a:lnTo>
                <a:lnTo>
                  <a:pt x="742" y="683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199" name="Freeform 21"/>
          <xdr:cNvSpPr>
            <a:spLocks/>
          </xdr:cNvSpPr>
        </xdr:nvSpPr>
        <xdr:spPr bwMode="auto">
          <a:xfrm>
            <a:off x="10986189" y="2066925"/>
            <a:ext cx="250644" cy="285750"/>
          </a:xfrm>
          <a:custGeom>
            <a:avLst/>
            <a:gdLst>
              <a:gd name="T0" fmla="*/ 2147483647 w 696"/>
              <a:gd name="T1" fmla="*/ 2147483647 h 691"/>
              <a:gd name="T2" fmla="*/ 2147483647 w 696"/>
              <a:gd name="T3" fmla="*/ 2147483647 h 691"/>
              <a:gd name="T4" fmla="*/ 2147483647 w 696"/>
              <a:gd name="T5" fmla="*/ 2147483647 h 691"/>
              <a:gd name="T6" fmla="*/ 2147483647 w 696"/>
              <a:gd name="T7" fmla="*/ 2147483647 h 691"/>
              <a:gd name="T8" fmla="*/ 2147483647 w 696"/>
              <a:gd name="T9" fmla="*/ 2147483647 h 691"/>
              <a:gd name="T10" fmla="*/ 2147483647 w 696"/>
              <a:gd name="T11" fmla="*/ 2147483647 h 691"/>
              <a:gd name="T12" fmla="*/ 2147483647 w 696"/>
              <a:gd name="T13" fmla="*/ 2147483647 h 691"/>
              <a:gd name="T14" fmla="*/ 2147483647 w 696"/>
              <a:gd name="T15" fmla="*/ 2147483647 h 691"/>
              <a:gd name="T16" fmla="*/ 2147483647 w 696"/>
              <a:gd name="T17" fmla="*/ 2147483647 h 691"/>
              <a:gd name="T18" fmla="*/ 2147483647 w 696"/>
              <a:gd name="T19" fmla="*/ 2147483647 h 691"/>
              <a:gd name="T20" fmla="*/ 2147483647 w 696"/>
              <a:gd name="T21" fmla="*/ 2147483647 h 691"/>
              <a:gd name="T22" fmla="*/ 2147483647 w 696"/>
              <a:gd name="T23" fmla="*/ 2147483647 h 691"/>
              <a:gd name="T24" fmla="*/ 2147483647 w 696"/>
              <a:gd name="T25" fmla="*/ 2147483647 h 691"/>
              <a:gd name="T26" fmla="*/ 2147483647 w 696"/>
              <a:gd name="T27" fmla="*/ 2147483647 h 691"/>
              <a:gd name="T28" fmla="*/ 2147483647 w 696"/>
              <a:gd name="T29" fmla="*/ 2147483647 h 691"/>
              <a:gd name="T30" fmla="*/ 2147483647 w 696"/>
              <a:gd name="T31" fmla="*/ 2147483647 h 691"/>
              <a:gd name="T32" fmla="*/ 2147483647 w 696"/>
              <a:gd name="T33" fmla="*/ 2147483647 h 691"/>
              <a:gd name="T34" fmla="*/ 2147483647 w 696"/>
              <a:gd name="T35" fmla="*/ 2147483647 h 691"/>
              <a:gd name="T36" fmla="*/ 2147483647 w 696"/>
              <a:gd name="T37" fmla="*/ 2147483647 h 691"/>
              <a:gd name="T38" fmla="*/ 2147483647 w 696"/>
              <a:gd name="T39" fmla="*/ 2147483647 h 691"/>
              <a:gd name="T40" fmla="*/ 2147483647 w 696"/>
              <a:gd name="T41" fmla="*/ 2147483647 h 691"/>
              <a:gd name="T42" fmla="*/ 2147483647 w 696"/>
              <a:gd name="T43" fmla="*/ 2147483647 h 691"/>
              <a:gd name="T44" fmla="*/ 2147483647 w 696"/>
              <a:gd name="T45" fmla="*/ 2147483647 h 691"/>
              <a:gd name="T46" fmla="*/ 2147483647 w 696"/>
              <a:gd name="T47" fmla="*/ 2147483647 h 691"/>
              <a:gd name="T48" fmla="*/ 2147483647 w 696"/>
              <a:gd name="T49" fmla="*/ 2147483647 h 691"/>
              <a:gd name="T50" fmla="*/ 2147483647 w 696"/>
              <a:gd name="T51" fmla="*/ 2147483647 h 691"/>
              <a:gd name="T52" fmla="*/ 0 w 696"/>
              <a:gd name="T53" fmla="*/ 2147483647 h 691"/>
              <a:gd name="T54" fmla="*/ 2147483647 w 696"/>
              <a:gd name="T55" fmla="*/ 2147483647 h 691"/>
              <a:gd name="T56" fmla="*/ 2147483647 w 696"/>
              <a:gd name="T57" fmla="*/ 2147483647 h 691"/>
              <a:gd name="T58" fmla="*/ 2147483647 w 696"/>
              <a:gd name="T59" fmla="*/ 2147483647 h 691"/>
              <a:gd name="T60" fmla="*/ 2147483647 w 696"/>
              <a:gd name="T61" fmla="*/ 2147483647 h 691"/>
              <a:gd name="T62" fmla="*/ 2147483647 w 696"/>
              <a:gd name="T63" fmla="*/ 2147483647 h 691"/>
              <a:gd name="T64" fmla="*/ 2147483647 w 696"/>
              <a:gd name="T65" fmla="*/ 2147483647 h 691"/>
              <a:gd name="T66" fmla="*/ 2147483647 w 696"/>
              <a:gd name="T67" fmla="*/ 2147483647 h 691"/>
              <a:gd name="T68" fmla="*/ 2147483647 w 696"/>
              <a:gd name="T69" fmla="*/ 2147483647 h 691"/>
              <a:gd name="T70" fmla="*/ 2147483647 w 696"/>
              <a:gd name="T71" fmla="*/ 2147483647 h 691"/>
              <a:gd name="T72" fmla="*/ 2147483647 w 696"/>
              <a:gd name="T73" fmla="*/ 2147483647 h 691"/>
              <a:gd name="T74" fmla="*/ 2147483647 w 696"/>
              <a:gd name="T75" fmla="*/ 2147483647 h 691"/>
              <a:gd name="T76" fmla="*/ 2147483647 w 696"/>
              <a:gd name="T77" fmla="*/ 2147483647 h 691"/>
              <a:gd name="T78" fmla="*/ 2147483647 w 696"/>
              <a:gd name="T79" fmla="*/ 2147483647 h 691"/>
              <a:gd name="T80" fmla="*/ 2147483647 w 696"/>
              <a:gd name="T81" fmla="*/ 2147483647 h 691"/>
              <a:gd name="T82" fmla="*/ 2147483647 w 696"/>
              <a:gd name="T83" fmla="*/ 2147483647 h 691"/>
              <a:gd name="T84" fmla="*/ 2147483647 w 696"/>
              <a:gd name="T85" fmla="*/ 2147483647 h 691"/>
              <a:gd name="T86" fmla="*/ 2147483647 w 696"/>
              <a:gd name="T87" fmla="*/ 2147483647 h 691"/>
              <a:gd name="T88" fmla="*/ 2147483647 w 696"/>
              <a:gd name="T89" fmla="*/ 2147483647 h 691"/>
              <a:gd name="T90" fmla="*/ 2147483647 w 696"/>
              <a:gd name="T91" fmla="*/ 2147483647 h 691"/>
              <a:gd name="T92" fmla="*/ 2147483647 w 696"/>
              <a:gd name="T93" fmla="*/ 0 h 691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696"/>
              <a:gd name="T142" fmla="*/ 0 h 691"/>
              <a:gd name="T143" fmla="*/ 696 w 696"/>
              <a:gd name="T144" fmla="*/ 691 h 691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696" h="691">
                <a:moveTo>
                  <a:pt x="621" y="0"/>
                </a:moveTo>
                <a:lnTo>
                  <a:pt x="632" y="4"/>
                </a:lnTo>
                <a:lnTo>
                  <a:pt x="642" y="9"/>
                </a:lnTo>
                <a:lnTo>
                  <a:pt x="645" y="12"/>
                </a:lnTo>
                <a:lnTo>
                  <a:pt x="649" y="15"/>
                </a:lnTo>
                <a:lnTo>
                  <a:pt x="654" y="20"/>
                </a:lnTo>
                <a:lnTo>
                  <a:pt x="659" y="25"/>
                </a:lnTo>
                <a:lnTo>
                  <a:pt x="665" y="32"/>
                </a:lnTo>
                <a:lnTo>
                  <a:pt x="669" y="39"/>
                </a:lnTo>
                <a:lnTo>
                  <a:pt x="682" y="60"/>
                </a:lnTo>
                <a:lnTo>
                  <a:pt x="678" y="101"/>
                </a:lnTo>
                <a:lnTo>
                  <a:pt x="684" y="140"/>
                </a:lnTo>
                <a:lnTo>
                  <a:pt x="696" y="170"/>
                </a:lnTo>
                <a:lnTo>
                  <a:pt x="674" y="195"/>
                </a:lnTo>
                <a:lnTo>
                  <a:pt x="654" y="216"/>
                </a:lnTo>
                <a:lnTo>
                  <a:pt x="640" y="242"/>
                </a:lnTo>
                <a:lnTo>
                  <a:pt x="623" y="288"/>
                </a:lnTo>
                <a:lnTo>
                  <a:pt x="611" y="334"/>
                </a:lnTo>
                <a:lnTo>
                  <a:pt x="602" y="355"/>
                </a:lnTo>
                <a:lnTo>
                  <a:pt x="589" y="372"/>
                </a:lnTo>
                <a:lnTo>
                  <a:pt x="577" y="390"/>
                </a:lnTo>
                <a:lnTo>
                  <a:pt x="567" y="409"/>
                </a:lnTo>
                <a:lnTo>
                  <a:pt x="564" y="423"/>
                </a:lnTo>
                <a:lnTo>
                  <a:pt x="563" y="438"/>
                </a:lnTo>
                <a:lnTo>
                  <a:pt x="560" y="454"/>
                </a:lnTo>
                <a:lnTo>
                  <a:pt x="558" y="468"/>
                </a:lnTo>
                <a:lnTo>
                  <a:pt x="553" y="485"/>
                </a:lnTo>
                <a:lnTo>
                  <a:pt x="547" y="503"/>
                </a:lnTo>
                <a:lnTo>
                  <a:pt x="541" y="519"/>
                </a:lnTo>
                <a:lnTo>
                  <a:pt x="536" y="538"/>
                </a:lnTo>
                <a:lnTo>
                  <a:pt x="535" y="539"/>
                </a:lnTo>
                <a:lnTo>
                  <a:pt x="525" y="540"/>
                </a:lnTo>
                <a:lnTo>
                  <a:pt x="518" y="538"/>
                </a:lnTo>
                <a:lnTo>
                  <a:pt x="510" y="536"/>
                </a:lnTo>
                <a:lnTo>
                  <a:pt x="502" y="534"/>
                </a:lnTo>
                <a:lnTo>
                  <a:pt x="468" y="510"/>
                </a:lnTo>
                <a:lnTo>
                  <a:pt x="423" y="525"/>
                </a:lnTo>
                <a:lnTo>
                  <a:pt x="383" y="570"/>
                </a:lnTo>
                <a:lnTo>
                  <a:pt x="370" y="617"/>
                </a:lnTo>
                <a:lnTo>
                  <a:pt x="371" y="625"/>
                </a:lnTo>
                <a:lnTo>
                  <a:pt x="370" y="634"/>
                </a:lnTo>
                <a:lnTo>
                  <a:pt x="353" y="673"/>
                </a:lnTo>
                <a:lnTo>
                  <a:pt x="340" y="671"/>
                </a:lnTo>
                <a:lnTo>
                  <a:pt x="329" y="670"/>
                </a:lnTo>
                <a:lnTo>
                  <a:pt x="318" y="672"/>
                </a:lnTo>
                <a:lnTo>
                  <a:pt x="310" y="677"/>
                </a:lnTo>
                <a:lnTo>
                  <a:pt x="301" y="681"/>
                </a:lnTo>
                <a:lnTo>
                  <a:pt x="288" y="682"/>
                </a:lnTo>
                <a:lnTo>
                  <a:pt x="256" y="679"/>
                </a:lnTo>
                <a:lnTo>
                  <a:pt x="225" y="686"/>
                </a:lnTo>
                <a:lnTo>
                  <a:pt x="192" y="691"/>
                </a:lnTo>
                <a:lnTo>
                  <a:pt x="176" y="675"/>
                </a:lnTo>
                <a:lnTo>
                  <a:pt x="168" y="652"/>
                </a:lnTo>
                <a:lnTo>
                  <a:pt x="160" y="639"/>
                </a:lnTo>
                <a:lnTo>
                  <a:pt x="162" y="629"/>
                </a:lnTo>
                <a:lnTo>
                  <a:pt x="167" y="623"/>
                </a:lnTo>
                <a:lnTo>
                  <a:pt x="169" y="617"/>
                </a:lnTo>
                <a:lnTo>
                  <a:pt x="164" y="608"/>
                </a:lnTo>
                <a:lnTo>
                  <a:pt x="160" y="591"/>
                </a:lnTo>
                <a:lnTo>
                  <a:pt x="161" y="573"/>
                </a:lnTo>
                <a:lnTo>
                  <a:pt x="116" y="556"/>
                </a:lnTo>
                <a:lnTo>
                  <a:pt x="108" y="555"/>
                </a:lnTo>
                <a:lnTo>
                  <a:pt x="95" y="552"/>
                </a:lnTo>
                <a:lnTo>
                  <a:pt x="82" y="551"/>
                </a:lnTo>
                <a:lnTo>
                  <a:pt x="77" y="549"/>
                </a:lnTo>
                <a:lnTo>
                  <a:pt x="113" y="538"/>
                </a:lnTo>
                <a:lnTo>
                  <a:pt x="112" y="538"/>
                </a:lnTo>
                <a:lnTo>
                  <a:pt x="112" y="537"/>
                </a:lnTo>
                <a:lnTo>
                  <a:pt x="99" y="536"/>
                </a:lnTo>
                <a:lnTo>
                  <a:pt x="84" y="535"/>
                </a:lnTo>
                <a:lnTo>
                  <a:pt x="71" y="535"/>
                </a:lnTo>
                <a:lnTo>
                  <a:pt x="57" y="537"/>
                </a:lnTo>
                <a:lnTo>
                  <a:pt x="43" y="542"/>
                </a:lnTo>
                <a:lnTo>
                  <a:pt x="31" y="550"/>
                </a:lnTo>
                <a:lnTo>
                  <a:pt x="17" y="558"/>
                </a:lnTo>
                <a:lnTo>
                  <a:pt x="4" y="563"/>
                </a:lnTo>
                <a:lnTo>
                  <a:pt x="0" y="512"/>
                </a:lnTo>
                <a:lnTo>
                  <a:pt x="0" y="513"/>
                </a:lnTo>
                <a:lnTo>
                  <a:pt x="0" y="514"/>
                </a:lnTo>
                <a:lnTo>
                  <a:pt x="2" y="505"/>
                </a:lnTo>
                <a:lnTo>
                  <a:pt x="4" y="499"/>
                </a:lnTo>
                <a:lnTo>
                  <a:pt x="7" y="494"/>
                </a:lnTo>
                <a:lnTo>
                  <a:pt x="9" y="487"/>
                </a:lnTo>
                <a:lnTo>
                  <a:pt x="9" y="468"/>
                </a:lnTo>
                <a:lnTo>
                  <a:pt x="6" y="449"/>
                </a:lnTo>
                <a:lnTo>
                  <a:pt x="3" y="430"/>
                </a:lnTo>
                <a:lnTo>
                  <a:pt x="1" y="410"/>
                </a:lnTo>
                <a:lnTo>
                  <a:pt x="8" y="374"/>
                </a:lnTo>
                <a:lnTo>
                  <a:pt x="23" y="341"/>
                </a:lnTo>
                <a:lnTo>
                  <a:pt x="40" y="307"/>
                </a:lnTo>
                <a:lnTo>
                  <a:pt x="54" y="274"/>
                </a:lnTo>
                <a:lnTo>
                  <a:pt x="65" y="238"/>
                </a:lnTo>
                <a:lnTo>
                  <a:pt x="65" y="200"/>
                </a:lnTo>
                <a:lnTo>
                  <a:pt x="58" y="172"/>
                </a:lnTo>
                <a:lnTo>
                  <a:pt x="57" y="142"/>
                </a:lnTo>
                <a:lnTo>
                  <a:pt x="63" y="106"/>
                </a:lnTo>
                <a:lnTo>
                  <a:pt x="69" y="104"/>
                </a:lnTo>
                <a:lnTo>
                  <a:pt x="79" y="98"/>
                </a:lnTo>
                <a:lnTo>
                  <a:pt x="90" y="62"/>
                </a:lnTo>
                <a:lnTo>
                  <a:pt x="99" y="20"/>
                </a:lnTo>
                <a:lnTo>
                  <a:pt x="151" y="13"/>
                </a:lnTo>
                <a:lnTo>
                  <a:pt x="204" y="20"/>
                </a:lnTo>
                <a:lnTo>
                  <a:pt x="212" y="25"/>
                </a:lnTo>
                <a:lnTo>
                  <a:pt x="220" y="33"/>
                </a:lnTo>
                <a:lnTo>
                  <a:pt x="231" y="44"/>
                </a:lnTo>
                <a:lnTo>
                  <a:pt x="241" y="55"/>
                </a:lnTo>
                <a:lnTo>
                  <a:pt x="262" y="67"/>
                </a:lnTo>
                <a:lnTo>
                  <a:pt x="280" y="56"/>
                </a:lnTo>
                <a:lnTo>
                  <a:pt x="298" y="50"/>
                </a:lnTo>
                <a:lnTo>
                  <a:pt x="317" y="54"/>
                </a:lnTo>
                <a:lnTo>
                  <a:pt x="326" y="57"/>
                </a:lnTo>
                <a:lnTo>
                  <a:pt x="333" y="62"/>
                </a:lnTo>
                <a:lnTo>
                  <a:pt x="341" y="67"/>
                </a:lnTo>
                <a:lnTo>
                  <a:pt x="348" y="70"/>
                </a:lnTo>
                <a:lnTo>
                  <a:pt x="361" y="73"/>
                </a:lnTo>
                <a:lnTo>
                  <a:pt x="375" y="75"/>
                </a:lnTo>
                <a:lnTo>
                  <a:pt x="388" y="77"/>
                </a:lnTo>
                <a:lnTo>
                  <a:pt x="402" y="79"/>
                </a:lnTo>
                <a:lnTo>
                  <a:pt x="414" y="78"/>
                </a:lnTo>
                <a:lnTo>
                  <a:pt x="421" y="68"/>
                </a:lnTo>
                <a:lnTo>
                  <a:pt x="434" y="55"/>
                </a:lnTo>
                <a:lnTo>
                  <a:pt x="449" y="45"/>
                </a:lnTo>
                <a:lnTo>
                  <a:pt x="456" y="43"/>
                </a:lnTo>
                <a:lnTo>
                  <a:pt x="464" y="40"/>
                </a:lnTo>
                <a:lnTo>
                  <a:pt x="470" y="38"/>
                </a:lnTo>
                <a:lnTo>
                  <a:pt x="477" y="38"/>
                </a:lnTo>
                <a:lnTo>
                  <a:pt x="496" y="43"/>
                </a:lnTo>
                <a:lnTo>
                  <a:pt x="515" y="52"/>
                </a:lnTo>
                <a:lnTo>
                  <a:pt x="535" y="59"/>
                </a:lnTo>
                <a:lnTo>
                  <a:pt x="553" y="59"/>
                </a:lnTo>
                <a:lnTo>
                  <a:pt x="579" y="54"/>
                </a:lnTo>
                <a:lnTo>
                  <a:pt x="602" y="43"/>
                </a:lnTo>
                <a:lnTo>
                  <a:pt x="610" y="33"/>
                </a:lnTo>
                <a:lnTo>
                  <a:pt x="614" y="23"/>
                </a:lnTo>
                <a:lnTo>
                  <a:pt x="617" y="11"/>
                </a:lnTo>
                <a:lnTo>
                  <a:pt x="621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0" name="Freeform 22"/>
          <xdr:cNvSpPr>
            <a:spLocks/>
          </xdr:cNvSpPr>
        </xdr:nvSpPr>
        <xdr:spPr bwMode="auto">
          <a:xfrm>
            <a:off x="11119866" y="2428875"/>
            <a:ext cx="125322" cy="171450"/>
          </a:xfrm>
          <a:custGeom>
            <a:avLst/>
            <a:gdLst>
              <a:gd name="T0" fmla="*/ 2147483647 w 337"/>
              <a:gd name="T1" fmla="*/ 0 h 420"/>
              <a:gd name="T2" fmla="*/ 2147483647 w 337"/>
              <a:gd name="T3" fmla="*/ 2147483647 h 420"/>
              <a:gd name="T4" fmla="*/ 2147483647 w 337"/>
              <a:gd name="T5" fmla="*/ 2147483647 h 420"/>
              <a:gd name="T6" fmla="*/ 2147483647 w 337"/>
              <a:gd name="T7" fmla="*/ 2147483647 h 420"/>
              <a:gd name="T8" fmla="*/ 2147483647 w 337"/>
              <a:gd name="T9" fmla="*/ 2147483647 h 420"/>
              <a:gd name="T10" fmla="*/ 2147483647 w 337"/>
              <a:gd name="T11" fmla="*/ 2147483647 h 420"/>
              <a:gd name="T12" fmla="*/ 2147483647 w 337"/>
              <a:gd name="T13" fmla="*/ 2147483647 h 420"/>
              <a:gd name="T14" fmla="*/ 2147483647 w 337"/>
              <a:gd name="T15" fmla="*/ 2147483647 h 420"/>
              <a:gd name="T16" fmla="*/ 2147483647 w 337"/>
              <a:gd name="T17" fmla="*/ 2147483647 h 420"/>
              <a:gd name="T18" fmla="*/ 2147483647 w 337"/>
              <a:gd name="T19" fmla="*/ 2147483647 h 420"/>
              <a:gd name="T20" fmla="*/ 2147483647 w 337"/>
              <a:gd name="T21" fmla="*/ 2147483647 h 420"/>
              <a:gd name="T22" fmla="*/ 2147483647 w 337"/>
              <a:gd name="T23" fmla="*/ 2147483647 h 420"/>
              <a:gd name="T24" fmla="*/ 2147483647 w 337"/>
              <a:gd name="T25" fmla="*/ 2147483647 h 420"/>
              <a:gd name="T26" fmla="*/ 2147483647 w 337"/>
              <a:gd name="T27" fmla="*/ 2147483647 h 420"/>
              <a:gd name="T28" fmla="*/ 2147483647 w 337"/>
              <a:gd name="T29" fmla="*/ 2147483647 h 420"/>
              <a:gd name="T30" fmla="*/ 2147483647 w 337"/>
              <a:gd name="T31" fmla="*/ 2147483647 h 420"/>
              <a:gd name="T32" fmla="*/ 2147483647 w 337"/>
              <a:gd name="T33" fmla="*/ 2147483647 h 420"/>
              <a:gd name="T34" fmla="*/ 2147483647 w 337"/>
              <a:gd name="T35" fmla="*/ 2147483647 h 420"/>
              <a:gd name="T36" fmla="*/ 2147483647 w 337"/>
              <a:gd name="T37" fmla="*/ 2147483647 h 420"/>
              <a:gd name="T38" fmla="*/ 2147483647 w 337"/>
              <a:gd name="T39" fmla="*/ 2147483647 h 420"/>
              <a:gd name="T40" fmla="*/ 2147483647 w 337"/>
              <a:gd name="T41" fmla="*/ 2147483647 h 420"/>
              <a:gd name="T42" fmla="*/ 2147483647 w 337"/>
              <a:gd name="T43" fmla="*/ 2147483647 h 420"/>
              <a:gd name="T44" fmla="*/ 2147483647 w 337"/>
              <a:gd name="T45" fmla="*/ 2147483647 h 420"/>
              <a:gd name="T46" fmla="*/ 2147483647 w 337"/>
              <a:gd name="T47" fmla="*/ 2147483647 h 420"/>
              <a:gd name="T48" fmla="*/ 2147483647 w 337"/>
              <a:gd name="T49" fmla="*/ 2147483647 h 420"/>
              <a:gd name="T50" fmla="*/ 2147483647 w 337"/>
              <a:gd name="T51" fmla="*/ 2147483647 h 420"/>
              <a:gd name="T52" fmla="*/ 0 w 337"/>
              <a:gd name="T53" fmla="*/ 2147483647 h 420"/>
              <a:gd name="T54" fmla="*/ 2147483647 w 337"/>
              <a:gd name="T55" fmla="*/ 2147483647 h 420"/>
              <a:gd name="T56" fmla="*/ 2147483647 w 337"/>
              <a:gd name="T57" fmla="*/ 2147483647 h 420"/>
              <a:gd name="T58" fmla="*/ 2147483647 w 337"/>
              <a:gd name="T59" fmla="*/ 2147483647 h 420"/>
              <a:gd name="T60" fmla="*/ 2147483647 w 337"/>
              <a:gd name="T61" fmla="*/ 2147483647 h 420"/>
              <a:gd name="T62" fmla="*/ 2147483647 w 337"/>
              <a:gd name="T63" fmla="*/ 2147483647 h 420"/>
              <a:gd name="T64" fmla="*/ 2147483647 w 337"/>
              <a:gd name="T65" fmla="*/ 2147483647 h 420"/>
              <a:gd name="T66" fmla="*/ 2147483647 w 337"/>
              <a:gd name="T67" fmla="*/ 2147483647 h 420"/>
              <a:gd name="T68" fmla="*/ 2147483647 w 337"/>
              <a:gd name="T69" fmla="*/ 2147483647 h 420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337"/>
              <a:gd name="T106" fmla="*/ 0 h 420"/>
              <a:gd name="T107" fmla="*/ 337 w 337"/>
              <a:gd name="T108" fmla="*/ 420 h 420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337" h="420">
                <a:moveTo>
                  <a:pt x="133" y="3"/>
                </a:moveTo>
                <a:lnTo>
                  <a:pt x="264" y="0"/>
                </a:lnTo>
                <a:lnTo>
                  <a:pt x="265" y="26"/>
                </a:lnTo>
                <a:lnTo>
                  <a:pt x="272" y="45"/>
                </a:lnTo>
                <a:lnTo>
                  <a:pt x="287" y="43"/>
                </a:lnTo>
                <a:lnTo>
                  <a:pt x="303" y="39"/>
                </a:lnTo>
                <a:lnTo>
                  <a:pt x="319" y="37"/>
                </a:lnTo>
                <a:lnTo>
                  <a:pt x="332" y="43"/>
                </a:lnTo>
                <a:lnTo>
                  <a:pt x="337" y="66"/>
                </a:lnTo>
                <a:lnTo>
                  <a:pt x="335" y="90"/>
                </a:lnTo>
                <a:lnTo>
                  <a:pt x="326" y="109"/>
                </a:lnTo>
                <a:lnTo>
                  <a:pt x="313" y="124"/>
                </a:lnTo>
                <a:lnTo>
                  <a:pt x="306" y="139"/>
                </a:lnTo>
                <a:lnTo>
                  <a:pt x="310" y="162"/>
                </a:lnTo>
                <a:lnTo>
                  <a:pt x="315" y="171"/>
                </a:lnTo>
                <a:lnTo>
                  <a:pt x="324" y="177"/>
                </a:lnTo>
                <a:lnTo>
                  <a:pt x="332" y="183"/>
                </a:lnTo>
                <a:lnTo>
                  <a:pt x="335" y="192"/>
                </a:lnTo>
                <a:lnTo>
                  <a:pt x="333" y="213"/>
                </a:lnTo>
                <a:lnTo>
                  <a:pt x="329" y="234"/>
                </a:lnTo>
                <a:lnTo>
                  <a:pt x="327" y="256"/>
                </a:lnTo>
                <a:lnTo>
                  <a:pt x="325" y="277"/>
                </a:lnTo>
                <a:lnTo>
                  <a:pt x="324" y="300"/>
                </a:lnTo>
                <a:lnTo>
                  <a:pt x="321" y="319"/>
                </a:lnTo>
                <a:lnTo>
                  <a:pt x="287" y="317"/>
                </a:lnTo>
                <a:lnTo>
                  <a:pt x="254" y="322"/>
                </a:lnTo>
                <a:lnTo>
                  <a:pt x="242" y="320"/>
                </a:lnTo>
                <a:lnTo>
                  <a:pt x="235" y="314"/>
                </a:lnTo>
                <a:lnTo>
                  <a:pt x="226" y="305"/>
                </a:lnTo>
                <a:lnTo>
                  <a:pt x="213" y="306"/>
                </a:lnTo>
                <a:lnTo>
                  <a:pt x="206" y="325"/>
                </a:lnTo>
                <a:lnTo>
                  <a:pt x="189" y="334"/>
                </a:lnTo>
                <a:lnTo>
                  <a:pt x="171" y="341"/>
                </a:lnTo>
                <a:lnTo>
                  <a:pt x="161" y="349"/>
                </a:lnTo>
                <a:lnTo>
                  <a:pt x="164" y="357"/>
                </a:lnTo>
                <a:lnTo>
                  <a:pt x="173" y="360"/>
                </a:lnTo>
                <a:lnTo>
                  <a:pt x="171" y="386"/>
                </a:lnTo>
                <a:lnTo>
                  <a:pt x="162" y="415"/>
                </a:lnTo>
                <a:lnTo>
                  <a:pt x="123" y="420"/>
                </a:lnTo>
                <a:lnTo>
                  <a:pt x="117" y="414"/>
                </a:lnTo>
                <a:lnTo>
                  <a:pt x="111" y="410"/>
                </a:lnTo>
                <a:lnTo>
                  <a:pt x="101" y="397"/>
                </a:lnTo>
                <a:lnTo>
                  <a:pt x="82" y="382"/>
                </a:lnTo>
                <a:lnTo>
                  <a:pt x="62" y="367"/>
                </a:lnTo>
                <a:lnTo>
                  <a:pt x="48" y="355"/>
                </a:lnTo>
                <a:lnTo>
                  <a:pt x="47" y="344"/>
                </a:lnTo>
                <a:lnTo>
                  <a:pt x="43" y="336"/>
                </a:lnTo>
                <a:lnTo>
                  <a:pt x="24" y="325"/>
                </a:lnTo>
                <a:lnTo>
                  <a:pt x="20" y="305"/>
                </a:lnTo>
                <a:lnTo>
                  <a:pt x="22" y="281"/>
                </a:lnTo>
                <a:lnTo>
                  <a:pt x="19" y="262"/>
                </a:lnTo>
                <a:lnTo>
                  <a:pt x="0" y="241"/>
                </a:lnTo>
                <a:lnTo>
                  <a:pt x="1" y="210"/>
                </a:lnTo>
                <a:lnTo>
                  <a:pt x="9" y="199"/>
                </a:lnTo>
                <a:lnTo>
                  <a:pt x="12" y="178"/>
                </a:lnTo>
                <a:lnTo>
                  <a:pt x="12" y="167"/>
                </a:lnTo>
                <a:lnTo>
                  <a:pt x="13" y="156"/>
                </a:lnTo>
                <a:lnTo>
                  <a:pt x="13" y="147"/>
                </a:lnTo>
                <a:lnTo>
                  <a:pt x="13" y="141"/>
                </a:lnTo>
                <a:lnTo>
                  <a:pt x="14" y="141"/>
                </a:lnTo>
                <a:lnTo>
                  <a:pt x="14" y="140"/>
                </a:lnTo>
                <a:lnTo>
                  <a:pt x="35" y="140"/>
                </a:lnTo>
                <a:lnTo>
                  <a:pt x="52" y="129"/>
                </a:lnTo>
                <a:lnTo>
                  <a:pt x="44" y="109"/>
                </a:lnTo>
                <a:lnTo>
                  <a:pt x="40" y="84"/>
                </a:lnTo>
                <a:lnTo>
                  <a:pt x="129" y="69"/>
                </a:lnTo>
                <a:lnTo>
                  <a:pt x="133" y="3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1" name="Nigeria"/>
          <xdr:cNvSpPr>
            <a:spLocks/>
          </xdr:cNvSpPr>
        </xdr:nvSpPr>
        <xdr:spPr bwMode="auto">
          <a:xfrm>
            <a:off x="11111511" y="2095500"/>
            <a:ext cx="167096" cy="342900"/>
          </a:xfrm>
          <a:custGeom>
            <a:avLst/>
            <a:gdLst>
              <a:gd name="T0" fmla="*/ 2147483647 w 452"/>
              <a:gd name="T1" fmla="*/ 2147483647 h 823"/>
              <a:gd name="T2" fmla="*/ 2147483647 w 452"/>
              <a:gd name="T3" fmla="*/ 2147483647 h 823"/>
              <a:gd name="T4" fmla="*/ 2147483647 w 452"/>
              <a:gd name="T5" fmla="*/ 2147483647 h 823"/>
              <a:gd name="T6" fmla="*/ 2147483647 w 452"/>
              <a:gd name="T7" fmla="*/ 2147483647 h 823"/>
              <a:gd name="T8" fmla="*/ 2147483647 w 452"/>
              <a:gd name="T9" fmla="*/ 2147483647 h 823"/>
              <a:gd name="T10" fmla="*/ 2147483647 w 452"/>
              <a:gd name="T11" fmla="*/ 2147483647 h 823"/>
              <a:gd name="T12" fmla="*/ 2147483647 w 452"/>
              <a:gd name="T13" fmla="*/ 2147483647 h 823"/>
              <a:gd name="T14" fmla="*/ 2147483647 w 452"/>
              <a:gd name="T15" fmla="*/ 2147483647 h 823"/>
              <a:gd name="T16" fmla="*/ 2147483647 w 452"/>
              <a:gd name="T17" fmla="*/ 2147483647 h 823"/>
              <a:gd name="T18" fmla="*/ 2147483647 w 452"/>
              <a:gd name="T19" fmla="*/ 2147483647 h 823"/>
              <a:gd name="T20" fmla="*/ 2147483647 w 452"/>
              <a:gd name="T21" fmla="*/ 2147483647 h 823"/>
              <a:gd name="T22" fmla="*/ 2147483647 w 452"/>
              <a:gd name="T23" fmla="*/ 2147483647 h 823"/>
              <a:gd name="T24" fmla="*/ 2147483647 w 452"/>
              <a:gd name="T25" fmla="*/ 2147483647 h 823"/>
              <a:gd name="T26" fmla="*/ 2147483647 w 452"/>
              <a:gd name="T27" fmla="*/ 2147483647 h 823"/>
              <a:gd name="T28" fmla="*/ 2147483647 w 452"/>
              <a:gd name="T29" fmla="*/ 2147483647 h 823"/>
              <a:gd name="T30" fmla="*/ 2147483647 w 452"/>
              <a:gd name="T31" fmla="*/ 2147483647 h 823"/>
              <a:gd name="T32" fmla="*/ 2147483647 w 452"/>
              <a:gd name="T33" fmla="*/ 0 h 823"/>
              <a:gd name="T34" fmla="*/ 2147483647 w 452"/>
              <a:gd name="T35" fmla="*/ 2147483647 h 823"/>
              <a:gd name="T36" fmla="*/ 2147483647 w 452"/>
              <a:gd name="T37" fmla="*/ 2147483647 h 823"/>
              <a:gd name="T38" fmla="*/ 2147483647 w 452"/>
              <a:gd name="T39" fmla="*/ 2147483647 h 823"/>
              <a:gd name="T40" fmla="*/ 2147483647 w 452"/>
              <a:gd name="T41" fmla="*/ 2147483647 h 823"/>
              <a:gd name="T42" fmla="*/ 2147483647 w 452"/>
              <a:gd name="T43" fmla="*/ 2147483647 h 823"/>
              <a:gd name="T44" fmla="*/ 2147483647 w 452"/>
              <a:gd name="T45" fmla="*/ 2147483647 h 823"/>
              <a:gd name="T46" fmla="*/ 2147483647 w 452"/>
              <a:gd name="T47" fmla="*/ 2147483647 h 823"/>
              <a:gd name="T48" fmla="*/ 2147483647 w 452"/>
              <a:gd name="T49" fmla="*/ 2147483647 h 823"/>
              <a:gd name="T50" fmla="*/ 2147483647 w 452"/>
              <a:gd name="T51" fmla="*/ 2147483647 h 823"/>
              <a:gd name="T52" fmla="*/ 2147483647 w 452"/>
              <a:gd name="T53" fmla="*/ 2147483647 h 823"/>
              <a:gd name="T54" fmla="*/ 2147483647 w 452"/>
              <a:gd name="T55" fmla="*/ 2147483647 h 823"/>
              <a:gd name="T56" fmla="*/ 2147483647 w 452"/>
              <a:gd name="T57" fmla="*/ 2147483647 h 823"/>
              <a:gd name="T58" fmla="*/ 2147483647 w 452"/>
              <a:gd name="T59" fmla="*/ 2147483647 h 823"/>
              <a:gd name="T60" fmla="*/ 2147483647 w 452"/>
              <a:gd name="T61" fmla="*/ 2147483647 h 823"/>
              <a:gd name="T62" fmla="*/ 2147483647 w 452"/>
              <a:gd name="T63" fmla="*/ 2147483647 h 823"/>
              <a:gd name="T64" fmla="*/ 2147483647 w 452"/>
              <a:gd name="T65" fmla="*/ 2147483647 h 823"/>
              <a:gd name="T66" fmla="*/ 2147483647 w 452"/>
              <a:gd name="T67" fmla="*/ 2147483647 h 823"/>
              <a:gd name="T68" fmla="*/ 2147483647 w 452"/>
              <a:gd name="T69" fmla="*/ 2147483647 h 823"/>
              <a:gd name="T70" fmla="*/ 2147483647 w 452"/>
              <a:gd name="T71" fmla="*/ 2147483647 h 823"/>
              <a:gd name="T72" fmla="*/ 2147483647 w 452"/>
              <a:gd name="T73" fmla="*/ 2147483647 h 823"/>
              <a:gd name="T74" fmla="*/ 2147483647 w 452"/>
              <a:gd name="T75" fmla="*/ 2147483647 h 823"/>
              <a:gd name="T76" fmla="*/ 2147483647 w 452"/>
              <a:gd name="T77" fmla="*/ 2147483647 h 823"/>
              <a:gd name="T78" fmla="*/ 2147483647 w 452"/>
              <a:gd name="T79" fmla="*/ 2147483647 h 823"/>
              <a:gd name="T80" fmla="*/ 2147483647 w 452"/>
              <a:gd name="T81" fmla="*/ 2147483647 h 823"/>
              <a:gd name="T82" fmla="*/ 2147483647 w 452"/>
              <a:gd name="T83" fmla="*/ 2147483647 h 823"/>
              <a:gd name="T84" fmla="*/ 2147483647 w 452"/>
              <a:gd name="T85" fmla="*/ 2147483647 h 823"/>
              <a:gd name="T86" fmla="*/ 2147483647 w 452"/>
              <a:gd name="T87" fmla="*/ 2147483647 h 823"/>
              <a:gd name="T88" fmla="*/ 2147483647 w 452"/>
              <a:gd name="T89" fmla="*/ 2147483647 h 823"/>
              <a:gd name="T90" fmla="*/ 2147483647 w 452"/>
              <a:gd name="T91" fmla="*/ 2147483647 h 823"/>
              <a:gd name="T92" fmla="*/ 2147483647 w 452"/>
              <a:gd name="T93" fmla="*/ 2147483647 h 823"/>
              <a:gd name="T94" fmla="*/ 0 w 452"/>
              <a:gd name="T95" fmla="*/ 2147483647 h 823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452"/>
              <a:gd name="T145" fmla="*/ 0 h 823"/>
              <a:gd name="T146" fmla="*/ 452 w 452"/>
              <a:gd name="T147" fmla="*/ 823 h 823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452" h="823">
                <a:moveTo>
                  <a:pt x="0" y="613"/>
                </a:moveTo>
                <a:lnTo>
                  <a:pt x="17" y="574"/>
                </a:lnTo>
                <a:lnTo>
                  <a:pt x="18" y="565"/>
                </a:lnTo>
                <a:lnTo>
                  <a:pt x="17" y="557"/>
                </a:lnTo>
                <a:lnTo>
                  <a:pt x="30" y="510"/>
                </a:lnTo>
                <a:lnTo>
                  <a:pt x="70" y="465"/>
                </a:lnTo>
                <a:lnTo>
                  <a:pt x="115" y="450"/>
                </a:lnTo>
                <a:lnTo>
                  <a:pt x="149" y="474"/>
                </a:lnTo>
                <a:lnTo>
                  <a:pt x="157" y="476"/>
                </a:lnTo>
                <a:lnTo>
                  <a:pt x="165" y="478"/>
                </a:lnTo>
                <a:lnTo>
                  <a:pt x="172" y="480"/>
                </a:lnTo>
                <a:lnTo>
                  <a:pt x="182" y="479"/>
                </a:lnTo>
                <a:lnTo>
                  <a:pt x="183" y="478"/>
                </a:lnTo>
                <a:lnTo>
                  <a:pt x="188" y="459"/>
                </a:lnTo>
                <a:lnTo>
                  <a:pt x="194" y="443"/>
                </a:lnTo>
                <a:lnTo>
                  <a:pt x="200" y="425"/>
                </a:lnTo>
                <a:lnTo>
                  <a:pt x="205" y="408"/>
                </a:lnTo>
                <a:lnTo>
                  <a:pt x="207" y="394"/>
                </a:lnTo>
                <a:lnTo>
                  <a:pt x="210" y="378"/>
                </a:lnTo>
                <a:lnTo>
                  <a:pt x="211" y="363"/>
                </a:lnTo>
                <a:lnTo>
                  <a:pt x="214" y="349"/>
                </a:lnTo>
                <a:lnTo>
                  <a:pt x="224" y="330"/>
                </a:lnTo>
                <a:lnTo>
                  <a:pt x="236" y="312"/>
                </a:lnTo>
                <a:lnTo>
                  <a:pt x="249" y="295"/>
                </a:lnTo>
                <a:lnTo>
                  <a:pt x="258" y="274"/>
                </a:lnTo>
                <a:lnTo>
                  <a:pt x="270" y="228"/>
                </a:lnTo>
                <a:lnTo>
                  <a:pt x="287" y="182"/>
                </a:lnTo>
                <a:lnTo>
                  <a:pt x="301" y="156"/>
                </a:lnTo>
                <a:lnTo>
                  <a:pt x="321" y="135"/>
                </a:lnTo>
                <a:lnTo>
                  <a:pt x="343" y="110"/>
                </a:lnTo>
                <a:lnTo>
                  <a:pt x="331" y="80"/>
                </a:lnTo>
                <a:lnTo>
                  <a:pt x="325" y="41"/>
                </a:lnTo>
                <a:lnTo>
                  <a:pt x="329" y="0"/>
                </a:lnTo>
                <a:lnTo>
                  <a:pt x="370" y="53"/>
                </a:lnTo>
                <a:lnTo>
                  <a:pt x="382" y="122"/>
                </a:lnTo>
                <a:lnTo>
                  <a:pt x="393" y="169"/>
                </a:lnTo>
                <a:lnTo>
                  <a:pt x="408" y="212"/>
                </a:lnTo>
                <a:lnTo>
                  <a:pt x="405" y="220"/>
                </a:lnTo>
                <a:lnTo>
                  <a:pt x="391" y="225"/>
                </a:lnTo>
                <a:lnTo>
                  <a:pt x="372" y="230"/>
                </a:lnTo>
                <a:lnTo>
                  <a:pt x="358" y="236"/>
                </a:lnTo>
                <a:lnTo>
                  <a:pt x="339" y="279"/>
                </a:lnTo>
                <a:lnTo>
                  <a:pt x="367" y="325"/>
                </a:lnTo>
                <a:lnTo>
                  <a:pt x="403" y="355"/>
                </a:lnTo>
                <a:lnTo>
                  <a:pt x="410" y="402"/>
                </a:lnTo>
                <a:lnTo>
                  <a:pt x="410" y="440"/>
                </a:lnTo>
                <a:lnTo>
                  <a:pt x="375" y="552"/>
                </a:lnTo>
                <a:lnTo>
                  <a:pt x="354" y="619"/>
                </a:lnTo>
                <a:lnTo>
                  <a:pt x="415" y="697"/>
                </a:lnTo>
                <a:lnTo>
                  <a:pt x="415" y="712"/>
                </a:lnTo>
                <a:lnTo>
                  <a:pt x="420" y="727"/>
                </a:lnTo>
                <a:lnTo>
                  <a:pt x="433" y="742"/>
                </a:lnTo>
                <a:lnTo>
                  <a:pt x="452" y="748"/>
                </a:lnTo>
                <a:lnTo>
                  <a:pt x="448" y="773"/>
                </a:lnTo>
                <a:lnTo>
                  <a:pt x="448" y="780"/>
                </a:lnTo>
                <a:lnTo>
                  <a:pt x="448" y="786"/>
                </a:lnTo>
                <a:lnTo>
                  <a:pt x="448" y="792"/>
                </a:lnTo>
                <a:lnTo>
                  <a:pt x="448" y="800"/>
                </a:lnTo>
                <a:lnTo>
                  <a:pt x="447" y="809"/>
                </a:lnTo>
                <a:lnTo>
                  <a:pt x="444" y="817"/>
                </a:lnTo>
                <a:lnTo>
                  <a:pt x="437" y="821"/>
                </a:lnTo>
                <a:lnTo>
                  <a:pt x="430" y="823"/>
                </a:lnTo>
                <a:lnTo>
                  <a:pt x="419" y="823"/>
                </a:lnTo>
                <a:lnTo>
                  <a:pt x="408" y="823"/>
                </a:lnTo>
                <a:lnTo>
                  <a:pt x="385" y="821"/>
                </a:lnTo>
                <a:lnTo>
                  <a:pt x="363" y="817"/>
                </a:lnTo>
                <a:lnTo>
                  <a:pt x="288" y="809"/>
                </a:lnTo>
                <a:lnTo>
                  <a:pt x="157" y="812"/>
                </a:lnTo>
                <a:lnTo>
                  <a:pt x="118" y="807"/>
                </a:lnTo>
                <a:lnTo>
                  <a:pt x="77" y="789"/>
                </a:lnTo>
                <a:lnTo>
                  <a:pt x="78" y="785"/>
                </a:lnTo>
                <a:lnTo>
                  <a:pt x="79" y="781"/>
                </a:lnTo>
                <a:lnTo>
                  <a:pt x="78" y="773"/>
                </a:lnTo>
                <a:lnTo>
                  <a:pt x="76" y="765"/>
                </a:lnTo>
                <a:lnTo>
                  <a:pt x="72" y="756"/>
                </a:lnTo>
                <a:lnTo>
                  <a:pt x="71" y="748"/>
                </a:lnTo>
                <a:lnTo>
                  <a:pt x="72" y="737"/>
                </a:lnTo>
                <a:lnTo>
                  <a:pt x="76" y="725"/>
                </a:lnTo>
                <a:lnTo>
                  <a:pt x="77" y="714"/>
                </a:lnTo>
                <a:lnTo>
                  <a:pt x="75" y="705"/>
                </a:lnTo>
                <a:lnTo>
                  <a:pt x="65" y="681"/>
                </a:lnTo>
                <a:lnTo>
                  <a:pt x="62" y="654"/>
                </a:lnTo>
                <a:lnTo>
                  <a:pt x="47" y="654"/>
                </a:lnTo>
                <a:lnTo>
                  <a:pt x="35" y="656"/>
                </a:lnTo>
                <a:lnTo>
                  <a:pt x="29" y="653"/>
                </a:lnTo>
                <a:lnTo>
                  <a:pt x="27" y="633"/>
                </a:lnTo>
                <a:lnTo>
                  <a:pt x="19" y="620"/>
                </a:lnTo>
                <a:lnTo>
                  <a:pt x="0" y="613"/>
                </a:lnTo>
                <a:close/>
              </a:path>
            </a:pathLst>
          </a:custGeom>
          <a:solidFill>
            <a:srgbClr val="0096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2" name="Freeform 24"/>
          <xdr:cNvSpPr>
            <a:spLocks noEditPoints="1"/>
          </xdr:cNvSpPr>
        </xdr:nvSpPr>
        <xdr:spPr bwMode="auto">
          <a:xfrm>
            <a:off x="11111511" y="2371725"/>
            <a:ext cx="58484" cy="95250"/>
          </a:xfrm>
          <a:custGeom>
            <a:avLst/>
            <a:gdLst>
              <a:gd name="T0" fmla="*/ 2147483647 w 167"/>
              <a:gd name="T1" fmla="*/ 2147483647 h 220"/>
              <a:gd name="T2" fmla="*/ 2147483647 w 167"/>
              <a:gd name="T3" fmla="*/ 2147483647 h 220"/>
              <a:gd name="T4" fmla="*/ 2147483647 w 167"/>
              <a:gd name="T5" fmla="*/ 2147483647 h 220"/>
              <a:gd name="T6" fmla="*/ 2147483647 w 167"/>
              <a:gd name="T7" fmla="*/ 2147483647 h 220"/>
              <a:gd name="T8" fmla="*/ 2147483647 w 167"/>
              <a:gd name="T9" fmla="*/ 2147483647 h 220"/>
              <a:gd name="T10" fmla="*/ 2147483647 w 167"/>
              <a:gd name="T11" fmla="*/ 2147483647 h 220"/>
              <a:gd name="T12" fmla="*/ 2147483647 w 167"/>
              <a:gd name="T13" fmla="*/ 2147483647 h 220"/>
              <a:gd name="T14" fmla="*/ 2147483647 w 167"/>
              <a:gd name="T15" fmla="*/ 2147483647 h 220"/>
              <a:gd name="T16" fmla="*/ 2147483647 w 167"/>
              <a:gd name="T17" fmla="*/ 2147483647 h 220"/>
              <a:gd name="T18" fmla="*/ 2147483647 w 167"/>
              <a:gd name="T19" fmla="*/ 2147483647 h 220"/>
              <a:gd name="T20" fmla="*/ 2147483647 w 167"/>
              <a:gd name="T21" fmla="*/ 0 h 220"/>
              <a:gd name="T22" fmla="*/ 2147483647 w 167"/>
              <a:gd name="T23" fmla="*/ 2147483647 h 220"/>
              <a:gd name="T24" fmla="*/ 2147483647 w 167"/>
              <a:gd name="T25" fmla="*/ 2147483647 h 220"/>
              <a:gd name="T26" fmla="*/ 2147483647 w 167"/>
              <a:gd name="T27" fmla="*/ 2147483647 h 220"/>
              <a:gd name="T28" fmla="*/ 2147483647 w 167"/>
              <a:gd name="T29" fmla="*/ 2147483647 h 220"/>
              <a:gd name="T30" fmla="*/ 2147483647 w 167"/>
              <a:gd name="T31" fmla="*/ 2147483647 h 220"/>
              <a:gd name="T32" fmla="*/ 2147483647 w 167"/>
              <a:gd name="T33" fmla="*/ 2147483647 h 220"/>
              <a:gd name="T34" fmla="*/ 2147483647 w 167"/>
              <a:gd name="T35" fmla="*/ 2147483647 h 220"/>
              <a:gd name="T36" fmla="*/ 0 w 167"/>
              <a:gd name="T37" fmla="*/ 2147483647 h 220"/>
              <a:gd name="T38" fmla="*/ 0 w 167"/>
              <a:gd name="T39" fmla="*/ 2147483647 h 220"/>
              <a:gd name="T40" fmla="*/ 2147483647 w 167"/>
              <a:gd name="T41" fmla="*/ 2147483647 h 220"/>
              <a:gd name="T42" fmla="*/ 2147483647 w 167"/>
              <a:gd name="T43" fmla="*/ 2147483647 h 220"/>
              <a:gd name="T44" fmla="*/ 2147483647 w 167"/>
              <a:gd name="T45" fmla="*/ 2147483647 h 220"/>
              <a:gd name="T46" fmla="*/ 2147483647 w 167"/>
              <a:gd name="T47" fmla="*/ 2147483647 h 220"/>
              <a:gd name="T48" fmla="*/ 2147483647 w 167"/>
              <a:gd name="T49" fmla="*/ 2147483647 h 220"/>
              <a:gd name="T50" fmla="*/ 2147483647 w 167"/>
              <a:gd name="T51" fmla="*/ 2147483647 h 220"/>
              <a:gd name="T52" fmla="*/ 2147483647 w 167"/>
              <a:gd name="T53" fmla="*/ 2147483647 h 220"/>
              <a:gd name="T54" fmla="*/ 2147483647 w 167"/>
              <a:gd name="T55" fmla="*/ 2147483647 h 220"/>
              <a:gd name="T56" fmla="*/ 2147483647 w 167"/>
              <a:gd name="T57" fmla="*/ 2147483647 h 220"/>
              <a:gd name="T58" fmla="*/ 2147483647 w 167"/>
              <a:gd name="T59" fmla="*/ 2147483647 h 220"/>
              <a:gd name="T60" fmla="*/ 2147483647 w 167"/>
              <a:gd name="T61" fmla="*/ 2147483647 h 220"/>
              <a:gd name="T62" fmla="*/ 2147483647 w 167"/>
              <a:gd name="T63" fmla="*/ 2147483647 h 220"/>
              <a:gd name="T64" fmla="*/ 2147483647 w 167"/>
              <a:gd name="T65" fmla="*/ 2147483647 h 220"/>
              <a:gd name="T66" fmla="*/ 2147483647 w 167"/>
              <a:gd name="T67" fmla="*/ 2147483647 h 220"/>
              <a:gd name="T68" fmla="*/ 2147483647 w 167"/>
              <a:gd name="T69" fmla="*/ 2147483647 h 220"/>
              <a:gd name="T70" fmla="*/ 2147483647 w 167"/>
              <a:gd name="T71" fmla="*/ 2147483647 h 220"/>
              <a:gd name="T72" fmla="*/ 2147483647 w 167"/>
              <a:gd name="T73" fmla="*/ 2147483647 h 220"/>
              <a:gd name="T74" fmla="*/ 2147483647 w 167"/>
              <a:gd name="T75" fmla="*/ 2147483647 h 220"/>
              <a:gd name="T76" fmla="*/ 2147483647 w 167"/>
              <a:gd name="T77" fmla="*/ 2147483647 h 220"/>
              <a:gd name="T78" fmla="*/ 2147483647 w 167"/>
              <a:gd name="T79" fmla="*/ 2147483647 h 220"/>
              <a:gd name="T80" fmla="*/ 2147483647 w 167"/>
              <a:gd name="T81" fmla="*/ 2147483647 h 220"/>
              <a:gd name="T82" fmla="*/ 2147483647 w 167"/>
              <a:gd name="T83" fmla="*/ 2147483647 h 220"/>
              <a:gd name="T84" fmla="*/ 2147483647 w 167"/>
              <a:gd name="T85" fmla="*/ 2147483647 h 220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167"/>
              <a:gd name="T130" fmla="*/ 0 h 220"/>
              <a:gd name="T131" fmla="*/ 167 w 167"/>
              <a:gd name="T132" fmla="*/ 220 h 220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167" h="220">
                <a:moveTo>
                  <a:pt x="16" y="34"/>
                </a:moveTo>
                <a:lnTo>
                  <a:pt x="20" y="29"/>
                </a:lnTo>
                <a:lnTo>
                  <a:pt x="21" y="25"/>
                </a:lnTo>
                <a:lnTo>
                  <a:pt x="23" y="19"/>
                </a:lnTo>
                <a:lnTo>
                  <a:pt x="25" y="13"/>
                </a:lnTo>
                <a:lnTo>
                  <a:pt x="25" y="11"/>
                </a:lnTo>
                <a:lnTo>
                  <a:pt x="26" y="8"/>
                </a:lnTo>
                <a:lnTo>
                  <a:pt x="25" y="5"/>
                </a:lnTo>
                <a:lnTo>
                  <a:pt x="25" y="2"/>
                </a:lnTo>
                <a:lnTo>
                  <a:pt x="24" y="1"/>
                </a:lnTo>
                <a:lnTo>
                  <a:pt x="24" y="0"/>
                </a:lnTo>
                <a:lnTo>
                  <a:pt x="19" y="2"/>
                </a:lnTo>
                <a:lnTo>
                  <a:pt x="15" y="6"/>
                </a:lnTo>
                <a:lnTo>
                  <a:pt x="10" y="10"/>
                </a:lnTo>
                <a:lnTo>
                  <a:pt x="6" y="15"/>
                </a:lnTo>
                <a:lnTo>
                  <a:pt x="5" y="16"/>
                </a:lnTo>
                <a:lnTo>
                  <a:pt x="3" y="17"/>
                </a:lnTo>
                <a:lnTo>
                  <a:pt x="2" y="19"/>
                </a:lnTo>
                <a:lnTo>
                  <a:pt x="0" y="22"/>
                </a:lnTo>
                <a:lnTo>
                  <a:pt x="0" y="34"/>
                </a:lnTo>
                <a:lnTo>
                  <a:pt x="7" y="38"/>
                </a:lnTo>
                <a:lnTo>
                  <a:pt x="16" y="34"/>
                </a:lnTo>
                <a:close/>
                <a:moveTo>
                  <a:pt x="88" y="115"/>
                </a:moveTo>
                <a:lnTo>
                  <a:pt x="128" y="133"/>
                </a:lnTo>
                <a:lnTo>
                  <a:pt x="167" y="138"/>
                </a:lnTo>
                <a:lnTo>
                  <a:pt x="164" y="205"/>
                </a:lnTo>
                <a:lnTo>
                  <a:pt x="75" y="220"/>
                </a:lnTo>
                <a:lnTo>
                  <a:pt x="74" y="216"/>
                </a:lnTo>
                <a:lnTo>
                  <a:pt x="73" y="213"/>
                </a:lnTo>
                <a:lnTo>
                  <a:pt x="72" y="212"/>
                </a:lnTo>
                <a:lnTo>
                  <a:pt x="72" y="211"/>
                </a:lnTo>
                <a:lnTo>
                  <a:pt x="64" y="206"/>
                </a:lnTo>
                <a:lnTo>
                  <a:pt x="58" y="198"/>
                </a:lnTo>
                <a:lnTo>
                  <a:pt x="60" y="185"/>
                </a:lnTo>
                <a:lnTo>
                  <a:pt x="65" y="174"/>
                </a:lnTo>
                <a:lnTo>
                  <a:pt x="70" y="164"/>
                </a:lnTo>
                <a:lnTo>
                  <a:pt x="72" y="150"/>
                </a:lnTo>
                <a:lnTo>
                  <a:pt x="73" y="140"/>
                </a:lnTo>
                <a:lnTo>
                  <a:pt x="78" y="132"/>
                </a:lnTo>
                <a:lnTo>
                  <a:pt x="83" y="125"/>
                </a:lnTo>
                <a:lnTo>
                  <a:pt x="88" y="115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3" name="Freeform 25"/>
          <xdr:cNvSpPr>
            <a:spLocks/>
          </xdr:cNvSpPr>
        </xdr:nvSpPr>
        <xdr:spPr bwMode="auto">
          <a:xfrm>
            <a:off x="11169995" y="2381250"/>
            <a:ext cx="158741" cy="266700"/>
          </a:xfrm>
          <a:custGeom>
            <a:avLst/>
            <a:gdLst>
              <a:gd name="T0" fmla="*/ 2147483647 w 436"/>
              <a:gd name="T1" fmla="*/ 2147483647 h 658"/>
              <a:gd name="T2" fmla="*/ 2147483647 w 436"/>
              <a:gd name="T3" fmla="*/ 2147483647 h 658"/>
              <a:gd name="T4" fmla="*/ 2147483647 w 436"/>
              <a:gd name="T5" fmla="*/ 2147483647 h 658"/>
              <a:gd name="T6" fmla="*/ 2147483647 w 436"/>
              <a:gd name="T7" fmla="*/ 2147483647 h 658"/>
              <a:gd name="T8" fmla="*/ 2147483647 w 436"/>
              <a:gd name="T9" fmla="*/ 2147483647 h 658"/>
              <a:gd name="T10" fmla="*/ 2147483647 w 436"/>
              <a:gd name="T11" fmla="*/ 2147483647 h 658"/>
              <a:gd name="T12" fmla="*/ 2147483647 w 436"/>
              <a:gd name="T13" fmla="*/ 2147483647 h 658"/>
              <a:gd name="T14" fmla="*/ 2147483647 w 436"/>
              <a:gd name="T15" fmla="*/ 2147483647 h 658"/>
              <a:gd name="T16" fmla="*/ 2147483647 w 436"/>
              <a:gd name="T17" fmla="*/ 2147483647 h 658"/>
              <a:gd name="T18" fmla="*/ 2147483647 w 436"/>
              <a:gd name="T19" fmla="*/ 2147483647 h 658"/>
              <a:gd name="T20" fmla="*/ 2147483647 w 436"/>
              <a:gd name="T21" fmla="*/ 2147483647 h 658"/>
              <a:gd name="T22" fmla="*/ 2147483647 w 436"/>
              <a:gd name="T23" fmla="*/ 0 h 658"/>
              <a:gd name="T24" fmla="*/ 2147483647 w 436"/>
              <a:gd name="T25" fmla="*/ 2147483647 h 658"/>
              <a:gd name="T26" fmla="*/ 2147483647 w 436"/>
              <a:gd name="T27" fmla="*/ 2147483647 h 658"/>
              <a:gd name="T28" fmla="*/ 2147483647 w 436"/>
              <a:gd name="T29" fmla="*/ 2147483647 h 658"/>
              <a:gd name="T30" fmla="*/ 2147483647 w 436"/>
              <a:gd name="T31" fmla="*/ 2147483647 h 658"/>
              <a:gd name="T32" fmla="*/ 2147483647 w 436"/>
              <a:gd name="T33" fmla="*/ 2147483647 h 658"/>
              <a:gd name="T34" fmla="*/ 2147483647 w 436"/>
              <a:gd name="T35" fmla="*/ 2147483647 h 658"/>
              <a:gd name="T36" fmla="*/ 2147483647 w 436"/>
              <a:gd name="T37" fmla="*/ 2147483647 h 658"/>
              <a:gd name="T38" fmla="*/ 2147483647 w 436"/>
              <a:gd name="T39" fmla="*/ 2147483647 h 658"/>
              <a:gd name="T40" fmla="*/ 2147483647 w 436"/>
              <a:gd name="T41" fmla="*/ 2147483647 h 658"/>
              <a:gd name="T42" fmla="*/ 2147483647 w 436"/>
              <a:gd name="T43" fmla="*/ 2147483647 h 658"/>
              <a:gd name="T44" fmla="*/ 2147483647 w 436"/>
              <a:gd name="T45" fmla="*/ 2147483647 h 658"/>
              <a:gd name="T46" fmla="*/ 2147483647 w 436"/>
              <a:gd name="T47" fmla="*/ 2147483647 h 658"/>
              <a:gd name="T48" fmla="*/ 2147483647 w 436"/>
              <a:gd name="T49" fmla="*/ 2147483647 h 658"/>
              <a:gd name="T50" fmla="*/ 2147483647 w 436"/>
              <a:gd name="T51" fmla="*/ 2147483647 h 658"/>
              <a:gd name="T52" fmla="*/ 2147483647 w 436"/>
              <a:gd name="T53" fmla="*/ 2147483647 h 658"/>
              <a:gd name="T54" fmla="*/ 2147483647 w 436"/>
              <a:gd name="T55" fmla="*/ 2147483647 h 658"/>
              <a:gd name="T56" fmla="*/ 2147483647 w 436"/>
              <a:gd name="T57" fmla="*/ 2147483647 h 658"/>
              <a:gd name="T58" fmla="*/ 2147483647 w 436"/>
              <a:gd name="T59" fmla="*/ 2147483647 h 658"/>
              <a:gd name="T60" fmla="*/ 0 w 436"/>
              <a:gd name="T61" fmla="*/ 2147483647 h 658"/>
              <a:gd name="T62" fmla="*/ 2147483647 w 436"/>
              <a:gd name="T63" fmla="*/ 2147483647 h 658"/>
              <a:gd name="T64" fmla="*/ 2147483647 w 436"/>
              <a:gd name="T65" fmla="*/ 2147483647 h 658"/>
              <a:gd name="T66" fmla="*/ 2147483647 w 436"/>
              <a:gd name="T67" fmla="*/ 2147483647 h 658"/>
              <a:gd name="T68" fmla="*/ 2147483647 w 436"/>
              <a:gd name="T69" fmla="*/ 2147483647 h 658"/>
              <a:gd name="T70" fmla="*/ 2147483647 w 436"/>
              <a:gd name="T71" fmla="*/ 2147483647 h 658"/>
              <a:gd name="T72" fmla="*/ 2147483647 w 436"/>
              <a:gd name="T73" fmla="*/ 2147483647 h 658"/>
              <a:gd name="T74" fmla="*/ 2147483647 w 436"/>
              <a:gd name="T75" fmla="*/ 2147483647 h 658"/>
              <a:gd name="T76" fmla="*/ 2147483647 w 436"/>
              <a:gd name="T77" fmla="*/ 2147483647 h 658"/>
              <a:gd name="T78" fmla="*/ 2147483647 w 436"/>
              <a:gd name="T79" fmla="*/ 2147483647 h 658"/>
              <a:gd name="T80" fmla="*/ 2147483647 w 436"/>
              <a:gd name="T81" fmla="*/ 2147483647 h 658"/>
              <a:gd name="T82" fmla="*/ 2147483647 w 436"/>
              <a:gd name="T83" fmla="*/ 2147483647 h 658"/>
              <a:gd name="T84" fmla="*/ 2147483647 w 436"/>
              <a:gd name="T85" fmla="*/ 2147483647 h 658"/>
              <a:gd name="T86" fmla="*/ 2147483647 w 436"/>
              <a:gd name="T87" fmla="*/ 2147483647 h 658"/>
              <a:gd name="T88" fmla="*/ 2147483647 w 436"/>
              <a:gd name="T89" fmla="*/ 2147483647 h 658"/>
              <a:gd name="T90" fmla="*/ 2147483647 w 436"/>
              <a:gd name="T91" fmla="*/ 2147483647 h 658"/>
              <a:gd name="T92" fmla="*/ 2147483647 w 436"/>
              <a:gd name="T93" fmla="*/ 2147483647 h 658"/>
              <a:gd name="T94" fmla="*/ 2147483647 w 436"/>
              <a:gd name="T95" fmla="*/ 2147483647 h 658"/>
              <a:gd name="T96" fmla="*/ 2147483647 w 436"/>
              <a:gd name="T97" fmla="*/ 2147483647 h 658"/>
              <a:gd name="T98" fmla="*/ 2147483647 w 436"/>
              <a:gd name="T99" fmla="*/ 2147483647 h 658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w 436"/>
              <a:gd name="T151" fmla="*/ 0 h 658"/>
              <a:gd name="T152" fmla="*/ 436 w 436"/>
              <a:gd name="T153" fmla="*/ 658 h 658"/>
            </a:gdLst>
            <a:ahLst/>
            <a:cxnLst>
              <a:cxn ang="T100">
                <a:pos x="T0" y="T1"/>
              </a:cxn>
              <a:cxn ang="T101">
                <a:pos x="T2" y="T3"/>
              </a:cxn>
              <a:cxn ang="T102">
                <a:pos x="T4" y="T5"/>
              </a:cxn>
              <a:cxn ang="T103">
                <a:pos x="T6" y="T7"/>
              </a:cxn>
              <a:cxn ang="T104">
                <a:pos x="T8" y="T9"/>
              </a:cxn>
              <a:cxn ang="T105">
                <a:pos x="T10" y="T11"/>
              </a:cxn>
              <a:cxn ang="T106">
                <a:pos x="T12" y="T13"/>
              </a:cxn>
              <a:cxn ang="T107">
                <a:pos x="T14" y="T15"/>
              </a:cxn>
              <a:cxn ang="T108">
                <a:pos x="T16" y="T17"/>
              </a:cxn>
              <a:cxn ang="T109">
                <a:pos x="T18" y="T19"/>
              </a:cxn>
              <a:cxn ang="T110">
                <a:pos x="T20" y="T21"/>
              </a:cxn>
              <a:cxn ang="T111">
                <a:pos x="T22" y="T23"/>
              </a:cxn>
              <a:cxn ang="T112">
                <a:pos x="T24" y="T25"/>
              </a:cxn>
              <a:cxn ang="T113">
                <a:pos x="T26" y="T27"/>
              </a:cxn>
              <a:cxn ang="T114">
                <a:pos x="T28" y="T29"/>
              </a:cxn>
              <a:cxn ang="T115">
                <a:pos x="T30" y="T31"/>
              </a:cxn>
              <a:cxn ang="T116">
                <a:pos x="T32" y="T33"/>
              </a:cxn>
              <a:cxn ang="T117">
                <a:pos x="T34" y="T35"/>
              </a:cxn>
              <a:cxn ang="T118">
                <a:pos x="T36" y="T37"/>
              </a:cxn>
              <a:cxn ang="T119">
                <a:pos x="T38" y="T39"/>
              </a:cxn>
              <a:cxn ang="T120">
                <a:pos x="T40" y="T41"/>
              </a:cxn>
              <a:cxn ang="T121">
                <a:pos x="T42" y="T43"/>
              </a:cxn>
              <a:cxn ang="T122">
                <a:pos x="T44" y="T45"/>
              </a:cxn>
              <a:cxn ang="T123">
                <a:pos x="T46" y="T47"/>
              </a:cxn>
              <a:cxn ang="T124">
                <a:pos x="T48" y="T49"/>
              </a:cxn>
              <a:cxn ang="T125">
                <a:pos x="T50" y="T51"/>
              </a:cxn>
              <a:cxn ang="T126">
                <a:pos x="T52" y="T53"/>
              </a:cxn>
              <a:cxn ang="T127">
                <a:pos x="T54" y="T55"/>
              </a:cxn>
              <a:cxn ang="T128">
                <a:pos x="T56" y="T57"/>
              </a:cxn>
              <a:cxn ang="T129">
                <a:pos x="T58" y="T59"/>
              </a:cxn>
              <a:cxn ang="T130">
                <a:pos x="T60" y="T61"/>
              </a:cxn>
              <a:cxn ang="T131">
                <a:pos x="T62" y="T63"/>
              </a:cxn>
              <a:cxn ang="T132">
                <a:pos x="T64" y="T65"/>
              </a:cxn>
              <a:cxn ang="T133">
                <a:pos x="T66" y="T67"/>
              </a:cxn>
              <a:cxn ang="T134">
                <a:pos x="T68" y="T69"/>
              </a:cxn>
              <a:cxn ang="T135">
                <a:pos x="T70" y="T71"/>
              </a:cxn>
              <a:cxn ang="T136">
                <a:pos x="T72" y="T73"/>
              </a:cxn>
              <a:cxn ang="T137">
                <a:pos x="T74" y="T75"/>
              </a:cxn>
              <a:cxn ang="T138">
                <a:pos x="T76" y="T77"/>
              </a:cxn>
              <a:cxn ang="T139">
                <a:pos x="T78" y="T79"/>
              </a:cxn>
              <a:cxn ang="T140">
                <a:pos x="T80" y="T81"/>
              </a:cxn>
              <a:cxn ang="T141">
                <a:pos x="T82" y="T83"/>
              </a:cxn>
              <a:cxn ang="T142">
                <a:pos x="T84" y="T85"/>
              </a:cxn>
              <a:cxn ang="T143">
                <a:pos x="T86" y="T87"/>
              </a:cxn>
              <a:cxn ang="T144">
                <a:pos x="T88" y="T89"/>
              </a:cxn>
              <a:cxn ang="T145">
                <a:pos x="T90" y="T91"/>
              </a:cxn>
              <a:cxn ang="T146">
                <a:pos x="T92" y="T93"/>
              </a:cxn>
              <a:cxn ang="T147">
                <a:pos x="T94" y="T95"/>
              </a:cxn>
              <a:cxn ang="T148">
                <a:pos x="T96" y="T97"/>
              </a:cxn>
              <a:cxn ang="T149">
                <a:pos x="T98" y="T99"/>
              </a:cxn>
            </a:cxnLst>
            <a:rect l="T150" t="T151" r="T152" b="T153"/>
            <a:pathLst>
              <a:path w="436" h="658">
                <a:moveTo>
                  <a:pt x="141" y="122"/>
                </a:moveTo>
                <a:lnTo>
                  <a:pt x="216" y="130"/>
                </a:lnTo>
                <a:lnTo>
                  <a:pt x="238" y="134"/>
                </a:lnTo>
                <a:lnTo>
                  <a:pt x="261" y="136"/>
                </a:lnTo>
                <a:lnTo>
                  <a:pt x="272" y="136"/>
                </a:lnTo>
                <a:lnTo>
                  <a:pt x="283" y="136"/>
                </a:lnTo>
                <a:lnTo>
                  <a:pt x="290" y="134"/>
                </a:lnTo>
                <a:lnTo>
                  <a:pt x="297" y="130"/>
                </a:lnTo>
                <a:lnTo>
                  <a:pt x="300" y="122"/>
                </a:lnTo>
                <a:lnTo>
                  <a:pt x="301" y="113"/>
                </a:lnTo>
                <a:lnTo>
                  <a:pt x="301" y="105"/>
                </a:lnTo>
                <a:lnTo>
                  <a:pt x="301" y="99"/>
                </a:lnTo>
                <a:lnTo>
                  <a:pt x="301" y="93"/>
                </a:lnTo>
                <a:lnTo>
                  <a:pt x="301" y="86"/>
                </a:lnTo>
                <a:lnTo>
                  <a:pt x="305" y="61"/>
                </a:lnTo>
                <a:lnTo>
                  <a:pt x="314" y="52"/>
                </a:lnTo>
                <a:lnTo>
                  <a:pt x="321" y="42"/>
                </a:lnTo>
                <a:lnTo>
                  <a:pt x="337" y="25"/>
                </a:lnTo>
                <a:lnTo>
                  <a:pt x="356" y="12"/>
                </a:lnTo>
                <a:lnTo>
                  <a:pt x="371" y="6"/>
                </a:lnTo>
                <a:lnTo>
                  <a:pt x="387" y="4"/>
                </a:lnTo>
                <a:lnTo>
                  <a:pt x="404" y="2"/>
                </a:lnTo>
                <a:lnTo>
                  <a:pt x="419" y="0"/>
                </a:lnTo>
                <a:lnTo>
                  <a:pt x="436" y="2"/>
                </a:lnTo>
                <a:lnTo>
                  <a:pt x="434" y="45"/>
                </a:lnTo>
                <a:lnTo>
                  <a:pt x="427" y="86"/>
                </a:lnTo>
                <a:lnTo>
                  <a:pt x="419" y="129"/>
                </a:lnTo>
                <a:lnTo>
                  <a:pt x="406" y="170"/>
                </a:lnTo>
                <a:lnTo>
                  <a:pt x="395" y="191"/>
                </a:lnTo>
                <a:lnTo>
                  <a:pt x="400" y="213"/>
                </a:lnTo>
                <a:lnTo>
                  <a:pt x="405" y="245"/>
                </a:lnTo>
                <a:lnTo>
                  <a:pt x="389" y="276"/>
                </a:lnTo>
                <a:lnTo>
                  <a:pt x="389" y="283"/>
                </a:lnTo>
                <a:lnTo>
                  <a:pt x="392" y="291"/>
                </a:lnTo>
                <a:lnTo>
                  <a:pt x="395" y="300"/>
                </a:lnTo>
                <a:lnTo>
                  <a:pt x="398" y="308"/>
                </a:lnTo>
                <a:lnTo>
                  <a:pt x="390" y="319"/>
                </a:lnTo>
                <a:lnTo>
                  <a:pt x="388" y="332"/>
                </a:lnTo>
                <a:lnTo>
                  <a:pt x="384" y="347"/>
                </a:lnTo>
                <a:lnTo>
                  <a:pt x="377" y="357"/>
                </a:lnTo>
                <a:lnTo>
                  <a:pt x="344" y="388"/>
                </a:lnTo>
                <a:lnTo>
                  <a:pt x="318" y="426"/>
                </a:lnTo>
                <a:lnTo>
                  <a:pt x="310" y="454"/>
                </a:lnTo>
                <a:lnTo>
                  <a:pt x="306" y="483"/>
                </a:lnTo>
                <a:lnTo>
                  <a:pt x="304" y="512"/>
                </a:lnTo>
                <a:lnTo>
                  <a:pt x="300" y="539"/>
                </a:lnTo>
                <a:lnTo>
                  <a:pt x="267" y="611"/>
                </a:lnTo>
                <a:lnTo>
                  <a:pt x="202" y="647"/>
                </a:lnTo>
                <a:lnTo>
                  <a:pt x="197" y="647"/>
                </a:lnTo>
                <a:lnTo>
                  <a:pt x="193" y="647"/>
                </a:lnTo>
                <a:lnTo>
                  <a:pt x="179" y="608"/>
                </a:lnTo>
                <a:lnTo>
                  <a:pt x="115" y="648"/>
                </a:lnTo>
                <a:lnTo>
                  <a:pt x="95" y="621"/>
                </a:lnTo>
                <a:lnTo>
                  <a:pt x="50" y="658"/>
                </a:lnTo>
                <a:lnTo>
                  <a:pt x="33" y="618"/>
                </a:lnTo>
                <a:lnTo>
                  <a:pt x="18" y="581"/>
                </a:lnTo>
                <a:lnTo>
                  <a:pt x="12" y="564"/>
                </a:lnTo>
                <a:lnTo>
                  <a:pt x="0" y="542"/>
                </a:lnTo>
                <a:lnTo>
                  <a:pt x="39" y="537"/>
                </a:lnTo>
                <a:lnTo>
                  <a:pt x="48" y="508"/>
                </a:lnTo>
                <a:lnTo>
                  <a:pt x="50" y="482"/>
                </a:lnTo>
                <a:lnTo>
                  <a:pt x="41" y="479"/>
                </a:lnTo>
                <a:lnTo>
                  <a:pt x="38" y="471"/>
                </a:lnTo>
                <a:lnTo>
                  <a:pt x="48" y="463"/>
                </a:lnTo>
                <a:lnTo>
                  <a:pt x="66" y="456"/>
                </a:lnTo>
                <a:lnTo>
                  <a:pt x="83" y="447"/>
                </a:lnTo>
                <a:lnTo>
                  <a:pt x="90" y="428"/>
                </a:lnTo>
                <a:lnTo>
                  <a:pt x="103" y="427"/>
                </a:lnTo>
                <a:lnTo>
                  <a:pt x="112" y="436"/>
                </a:lnTo>
                <a:lnTo>
                  <a:pt x="119" y="442"/>
                </a:lnTo>
                <a:lnTo>
                  <a:pt x="131" y="444"/>
                </a:lnTo>
                <a:lnTo>
                  <a:pt x="164" y="439"/>
                </a:lnTo>
                <a:lnTo>
                  <a:pt x="198" y="441"/>
                </a:lnTo>
                <a:lnTo>
                  <a:pt x="201" y="422"/>
                </a:lnTo>
                <a:lnTo>
                  <a:pt x="202" y="399"/>
                </a:lnTo>
                <a:lnTo>
                  <a:pt x="204" y="378"/>
                </a:lnTo>
                <a:lnTo>
                  <a:pt x="206" y="356"/>
                </a:lnTo>
                <a:lnTo>
                  <a:pt x="210" y="335"/>
                </a:lnTo>
                <a:lnTo>
                  <a:pt x="212" y="314"/>
                </a:lnTo>
                <a:lnTo>
                  <a:pt x="209" y="305"/>
                </a:lnTo>
                <a:lnTo>
                  <a:pt x="201" y="299"/>
                </a:lnTo>
                <a:lnTo>
                  <a:pt x="192" y="293"/>
                </a:lnTo>
                <a:lnTo>
                  <a:pt x="187" y="284"/>
                </a:lnTo>
                <a:lnTo>
                  <a:pt x="183" y="261"/>
                </a:lnTo>
                <a:lnTo>
                  <a:pt x="190" y="246"/>
                </a:lnTo>
                <a:lnTo>
                  <a:pt x="203" y="231"/>
                </a:lnTo>
                <a:lnTo>
                  <a:pt x="212" y="212"/>
                </a:lnTo>
                <a:lnTo>
                  <a:pt x="214" y="188"/>
                </a:lnTo>
                <a:lnTo>
                  <a:pt x="209" y="165"/>
                </a:lnTo>
                <a:lnTo>
                  <a:pt x="196" y="159"/>
                </a:lnTo>
                <a:lnTo>
                  <a:pt x="180" y="161"/>
                </a:lnTo>
                <a:lnTo>
                  <a:pt x="163" y="165"/>
                </a:lnTo>
                <a:lnTo>
                  <a:pt x="149" y="167"/>
                </a:lnTo>
                <a:lnTo>
                  <a:pt x="142" y="148"/>
                </a:lnTo>
                <a:lnTo>
                  <a:pt x="141" y="122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4" name="Freeform 26"/>
          <xdr:cNvSpPr>
            <a:spLocks/>
          </xdr:cNvSpPr>
        </xdr:nvSpPr>
        <xdr:spPr bwMode="auto">
          <a:xfrm>
            <a:off x="11245188" y="2162175"/>
            <a:ext cx="267353" cy="238125"/>
          </a:xfrm>
          <a:custGeom>
            <a:avLst/>
            <a:gdLst>
              <a:gd name="T0" fmla="*/ 2147483647 w 746"/>
              <a:gd name="T1" fmla="*/ 2147483647 h 581"/>
              <a:gd name="T2" fmla="*/ 2147483647 w 746"/>
              <a:gd name="T3" fmla="*/ 2147483647 h 581"/>
              <a:gd name="T4" fmla="*/ 2147483647 w 746"/>
              <a:gd name="T5" fmla="*/ 2147483647 h 581"/>
              <a:gd name="T6" fmla="*/ 2147483647 w 746"/>
              <a:gd name="T7" fmla="*/ 2147483647 h 581"/>
              <a:gd name="T8" fmla="*/ 2147483647 w 746"/>
              <a:gd name="T9" fmla="*/ 2147483647 h 581"/>
              <a:gd name="T10" fmla="*/ 2147483647 w 746"/>
              <a:gd name="T11" fmla="*/ 2147483647 h 581"/>
              <a:gd name="T12" fmla="*/ 2147483647 w 746"/>
              <a:gd name="T13" fmla="*/ 2147483647 h 581"/>
              <a:gd name="T14" fmla="*/ 2147483647 w 746"/>
              <a:gd name="T15" fmla="*/ 2147483647 h 581"/>
              <a:gd name="T16" fmla="*/ 2147483647 w 746"/>
              <a:gd name="T17" fmla="*/ 2147483647 h 581"/>
              <a:gd name="T18" fmla="*/ 2147483647 w 746"/>
              <a:gd name="T19" fmla="*/ 2147483647 h 581"/>
              <a:gd name="T20" fmla="*/ 2147483647 w 746"/>
              <a:gd name="T21" fmla="*/ 2147483647 h 581"/>
              <a:gd name="T22" fmla="*/ 2147483647 w 746"/>
              <a:gd name="T23" fmla="*/ 2147483647 h 581"/>
              <a:gd name="T24" fmla="*/ 2147483647 w 746"/>
              <a:gd name="T25" fmla="*/ 2147483647 h 581"/>
              <a:gd name="T26" fmla="*/ 2147483647 w 746"/>
              <a:gd name="T27" fmla="*/ 2147483647 h 581"/>
              <a:gd name="T28" fmla="*/ 2147483647 w 746"/>
              <a:gd name="T29" fmla="*/ 2147483647 h 581"/>
              <a:gd name="T30" fmla="*/ 2147483647 w 746"/>
              <a:gd name="T31" fmla="*/ 2147483647 h 581"/>
              <a:gd name="T32" fmla="*/ 2147483647 w 746"/>
              <a:gd name="T33" fmla="*/ 2147483647 h 581"/>
              <a:gd name="T34" fmla="*/ 2147483647 w 746"/>
              <a:gd name="T35" fmla="*/ 2147483647 h 581"/>
              <a:gd name="T36" fmla="*/ 2147483647 w 746"/>
              <a:gd name="T37" fmla="*/ 2147483647 h 581"/>
              <a:gd name="T38" fmla="*/ 2147483647 w 746"/>
              <a:gd name="T39" fmla="*/ 2147483647 h 581"/>
              <a:gd name="T40" fmla="*/ 2147483647 w 746"/>
              <a:gd name="T41" fmla="*/ 2147483647 h 581"/>
              <a:gd name="T42" fmla="*/ 2147483647 w 746"/>
              <a:gd name="T43" fmla="*/ 2147483647 h 581"/>
              <a:gd name="T44" fmla="*/ 2147483647 w 746"/>
              <a:gd name="T45" fmla="*/ 2147483647 h 581"/>
              <a:gd name="T46" fmla="*/ 2147483647 w 746"/>
              <a:gd name="T47" fmla="*/ 2147483647 h 581"/>
              <a:gd name="T48" fmla="*/ 2147483647 w 746"/>
              <a:gd name="T49" fmla="*/ 2147483647 h 581"/>
              <a:gd name="T50" fmla="*/ 2147483647 w 746"/>
              <a:gd name="T51" fmla="*/ 2147483647 h 581"/>
              <a:gd name="T52" fmla="*/ 2147483647 w 746"/>
              <a:gd name="T53" fmla="*/ 2147483647 h 581"/>
              <a:gd name="T54" fmla="*/ 2147483647 w 746"/>
              <a:gd name="T55" fmla="*/ 2147483647 h 581"/>
              <a:gd name="T56" fmla="*/ 2147483647 w 746"/>
              <a:gd name="T57" fmla="*/ 2147483647 h 581"/>
              <a:gd name="T58" fmla="*/ 2147483647 w 746"/>
              <a:gd name="T59" fmla="*/ 2147483647 h 581"/>
              <a:gd name="T60" fmla="*/ 2147483647 w 746"/>
              <a:gd name="T61" fmla="*/ 2147483647 h 581"/>
              <a:gd name="T62" fmla="*/ 2147483647 w 746"/>
              <a:gd name="T63" fmla="*/ 2147483647 h 581"/>
              <a:gd name="T64" fmla="*/ 2147483647 w 746"/>
              <a:gd name="T65" fmla="*/ 2147483647 h 581"/>
              <a:gd name="T66" fmla="*/ 2147483647 w 746"/>
              <a:gd name="T67" fmla="*/ 2147483647 h 581"/>
              <a:gd name="T68" fmla="*/ 2147483647 w 746"/>
              <a:gd name="T69" fmla="*/ 2147483647 h 581"/>
              <a:gd name="T70" fmla="*/ 2147483647 w 746"/>
              <a:gd name="T71" fmla="*/ 2147483647 h 581"/>
              <a:gd name="T72" fmla="*/ 2147483647 w 746"/>
              <a:gd name="T73" fmla="*/ 2147483647 h 581"/>
              <a:gd name="T74" fmla="*/ 2147483647 w 746"/>
              <a:gd name="T75" fmla="*/ 2147483647 h 581"/>
              <a:gd name="T76" fmla="*/ 2147483647 w 746"/>
              <a:gd name="T77" fmla="*/ 2147483647 h 581"/>
              <a:gd name="T78" fmla="*/ 2147483647 w 746"/>
              <a:gd name="T79" fmla="*/ 2147483647 h 581"/>
              <a:gd name="T80" fmla="*/ 2147483647 w 746"/>
              <a:gd name="T81" fmla="*/ 2147483647 h 581"/>
              <a:gd name="T82" fmla="*/ 2147483647 w 746"/>
              <a:gd name="T83" fmla="*/ 2147483647 h 581"/>
              <a:gd name="T84" fmla="*/ 2147483647 w 746"/>
              <a:gd name="T85" fmla="*/ 2147483647 h 581"/>
              <a:gd name="T86" fmla="*/ 2147483647 w 746"/>
              <a:gd name="T87" fmla="*/ 2147483647 h 581"/>
              <a:gd name="T88" fmla="*/ 2147483647 w 746"/>
              <a:gd name="T89" fmla="*/ 2147483647 h 581"/>
              <a:gd name="T90" fmla="*/ 2147483647 w 746"/>
              <a:gd name="T91" fmla="*/ 2147483647 h 581"/>
              <a:gd name="T92" fmla="*/ 2147483647 w 746"/>
              <a:gd name="T93" fmla="*/ 2147483647 h 581"/>
              <a:gd name="T94" fmla="*/ 2147483647 w 746"/>
              <a:gd name="T95" fmla="*/ 2147483647 h 581"/>
              <a:gd name="T96" fmla="*/ 2147483647 w 746"/>
              <a:gd name="T97" fmla="*/ 2147483647 h 581"/>
              <a:gd name="T98" fmla="*/ 2147483647 w 746"/>
              <a:gd name="T99" fmla="*/ 2147483647 h 581"/>
              <a:gd name="T100" fmla="*/ 2147483647 w 746"/>
              <a:gd name="T101" fmla="*/ 2147483647 h 581"/>
              <a:gd name="T102" fmla="*/ 2147483647 w 746"/>
              <a:gd name="T103" fmla="*/ 2147483647 h 581"/>
              <a:gd name="T104" fmla="*/ 2147483647 w 746"/>
              <a:gd name="T105" fmla="*/ 2147483647 h 581"/>
              <a:gd name="T106" fmla="*/ 2147483647 w 746"/>
              <a:gd name="T107" fmla="*/ 2147483647 h 581"/>
              <a:gd name="T108" fmla="*/ 2147483647 w 746"/>
              <a:gd name="T109" fmla="*/ 2147483647 h 581"/>
              <a:gd name="T110" fmla="*/ 2147483647 w 746"/>
              <a:gd name="T111" fmla="*/ 2147483647 h 581"/>
              <a:gd name="T112" fmla="*/ 2147483647 w 746"/>
              <a:gd name="T113" fmla="*/ 2147483647 h 581"/>
              <a:gd name="T114" fmla="*/ 2147483647 w 746"/>
              <a:gd name="T115" fmla="*/ 2147483647 h 581"/>
              <a:gd name="T116" fmla="*/ 2147483647 w 746"/>
              <a:gd name="T117" fmla="*/ 2147483647 h 581"/>
              <a:gd name="T118" fmla="*/ 2147483647 w 746"/>
              <a:gd name="T119" fmla="*/ 2147483647 h 581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746"/>
              <a:gd name="T181" fmla="*/ 0 h 581"/>
              <a:gd name="T182" fmla="*/ 746 w 746"/>
              <a:gd name="T183" fmla="*/ 581 h 581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746" h="581">
                <a:moveTo>
                  <a:pt x="466" y="0"/>
                </a:moveTo>
                <a:lnTo>
                  <a:pt x="433" y="34"/>
                </a:lnTo>
                <a:lnTo>
                  <a:pt x="434" y="50"/>
                </a:lnTo>
                <a:lnTo>
                  <a:pt x="432" y="65"/>
                </a:lnTo>
                <a:lnTo>
                  <a:pt x="421" y="65"/>
                </a:lnTo>
                <a:lnTo>
                  <a:pt x="412" y="63"/>
                </a:lnTo>
                <a:lnTo>
                  <a:pt x="391" y="71"/>
                </a:lnTo>
                <a:lnTo>
                  <a:pt x="372" y="81"/>
                </a:lnTo>
                <a:lnTo>
                  <a:pt x="362" y="91"/>
                </a:lnTo>
                <a:lnTo>
                  <a:pt x="355" y="104"/>
                </a:lnTo>
                <a:lnTo>
                  <a:pt x="347" y="115"/>
                </a:lnTo>
                <a:lnTo>
                  <a:pt x="331" y="123"/>
                </a:lnTo>
                <a:lnTo>
                  <a:pt x="297" y="131"/>
                </a:lnTo>
                <a:lnTo>
                  <a:pt x="275" y="149"/>
                </a:lnTo>
                <a:lnTo>
                  <a:pt x="274" y="149"/>
                </a:lnTo>
                <a:lnTo>
                  <a:pt x="274" y="150"/>
                </a:lnTo>
                <a:lnTo>
                  <a:pt x="251" y="164"/>
                </a:lnTo>
                <a:lnTo>
                  <a:pt x="228" y="179"/>
                </a:lnTo>
                <a:lnTo>
                  <a:pt x="213" y="189"/>
                </a:lnTo>
                <a:lnTo>
                  <a:pt x="198" y="198"/>
                </a:lnTo>
                <a:lnTo>
                  <a:pt x="183" y="208"/>
                </a:lnTo>
                <a:lnTo>
                  <a:pt x="169" y="219"/>
                </a:lnTo>
                <a:lnTo>
                  <a:pt x="151" y="234"/>
                </a:lnTo>
                <a:lnTo>
                  <a:pt x="136" y="250"/>
                </a:lnTo>
                <a:lnTo>
                  <a:pt x="126" y="262"/>
                </a:lnTo>
                <a:lnTo>
                  <a:pt x="114" y="263"/>
                </a:lnTo>
                <a:lnTo>
                  <a:pt x="114" y="258"/>
                </a:lnTo>
                <a:lnTo>
                  <a:pt x="113" y="251"/>
                </a:lnTo>
                <a:lnTo>
                  <a:pt x="113" y="245"/>
                </a:lnTo>
                <a:lnTo>
                  <a:pt x="112" y="242"/>
                </a:lnTo>
                <a:lnTo>
                  <a:pt x="101" y="247"/>
                </a:lnTo>
                <a:lnTo>
                  <a:pt x="91" y="258"/>
                </a:lnTo>
                <a:lnTo>
                  <a:pt x="74" y="267"/>
                </a:lnTo>
                <a:lnTo>
                  <a:pt x="56" y="273"/>
                </a:lnTo>
                <a:lnTo>
                  <a:pt x="21" y="385"/>
                </a:lnTo>
                <a:lnTo>
                  <a:pt x="0" y="452"/>
                </a:lnTo>
                <a:lnTo>
                  <a:pt x="61" y="530"/>
                </a:lnTo>
                <a:lnTo>
                  <a:pt x="61" y="545"/>
                </a:lnTo>
                <a:lnTo>
                  <a:pt x="66" y="560"/>
                </a:lnTo>
                <a:lnTo>
                  <a:pt x="79" y="575"/>
                </a:lnTo>
                <a:lnTo>
                  <a:pt x="98" y="581"/>
                </a:lnTo>
                <a:lnTo>
                  <a:pt x="107" y="572"/>
                </a:lnTo>
                <a:lnTo>
                  <a:pt x="114" y="562"/>
                </a:lnTo>
                <a:lnTo>
                  <a:pt x="130" y="545"/>
                </a:lnTo>
                <a:lnTo>
                  <a:pt x="149" y="532"/>
                </a:lnTo>
                <a:lnTo>
                  <a:pt x="164" y="526"/>
                </a:lnTo>
                <a:lnTo>
                  <a:pt x="180" y="524"/>
                </a:lnTo>
                <a:lnTo>
                  <a:pt x="197" y="522"/>
                </a:lnTo>
                <a:lnTo>
                  <a:pt x="212" y="520"/>
                </a:lnTo>
                <a:lnTo>
                  <a:pt x="229" y="522"/>
                </a:lnTo>
                <a:lnTo>
                  <a:pt x="232" y="484"/>
                </a:lnTo>
                <a:lnTo>
                  <a:pt x="259" y="446"/>
                </a:lnTo>
                <a:lnTo>
                  <a:pt x="278" y="406"/>
                </a:lnTo>
                <a:lnTo>
                  <a:pt x="298" y="413"/>
                </a:lnTo>
                <a:lnTo>
                  <a:pt x="316" y="429"/>
                </a:lnTo>
                <a:lnTo>
                  <a:pt x="335" y="447"/>
                </a:lnTo>
                <a:lnTo>
                  <a:pt x="352" y="461"/>
                </a:lnTo>
                <a:lnTo>
                  <a:pt x="368" y="476"/>
                </a:lnTo>
                <a:lnTo>
                  <a:pt x="389" y="480"/>
                </a:lnTo>
                <a:lnTo>
                  <a:pt x="411" y="479"/>
                </a:lnTo>
                <a:lnTo>
                  <a:pt x="432" y="481"/>
                </a:lnTo>
                <a:lnTo>
                  <a:pt x="433" y="483"/>
                </a:lnTo>
                <a:lnTo>
                  <a:pt x="434" y="484"/>
                </a:lnTo>
                <a:lnTo>
                  <a:pt x="434" y="485"/>
                </a:lnTo>
                <a:lnTo>
                  <a:pt x="435" y="486"/>
                </a:lnTo>
                <a:lnTo>
                  <a:pt x="449" y="487"/>
                </a:lnTo>
                <a:lnTo>
                  <a:pt x="458" y="463"/>
                </a:lnTo>
                <a:lnTo>
                  <a:pt x="474" y="442"/>
                </a:lnTo>
                <a:lnTo>
                  <a:pt x="499" y="433"/>
                </a:lnTo>
                <a:lnTo>
                  <a:pt x="499" y="434"/>
                </a:lnTo>
                <a:lnTo>
                  <a:pt x="500" y="435"/>
                </a:lnTo>
                <a:lnTo>
                  <a:pt x="501" y="435"/>
                </a:lnTo>
                <a:lnTo>
                  <a:pt x="503" y="439"/>
                </a:lnTo>
                <a:lnTo>
                  <a:pt x="505" y="443"/>
                </a:lnTo>
                <a:lnTo>
                  <a:pt x="506" y="443"/>
                </a:lnTo>
                <a:lnTo>
                  <a:pt x="506" y="444"/>
                </a:lnTo>
                <a:lnTo>
                  <a:pt x="518" y="445"/>
                </a:lnTo>
                <a:lnTo>
                  <a:pt x="528" y="442"/>
                </a:lnTo>
                <a:lnTo>
                  <a:pt x="535" y="438"/>
                </a:lnTo>
                <a:lnTo>
                  <a:pt x="545" y="435"/>
                </a:lnTo>
                <a:lnTo>
                  <a:pt x="557" y="414"/>
                </a:lnTo>
                <a:lnTo>
                  <a:pt x="572" y="419"/>
                </a:lnTo>
                <a:lnTo>
                  <a:pt x="589" y="432"/>
                </a:lnTo>
                <a:lnTo>
                  <a:pt x="607" y="432"/>
                </a:lnTo>
                <a:lnTo>
                  <a:pt x="625" y="409"/>
                </a:lnTo>
                <a:lnTo>
                  <a:pt x="649" y="396"/>
                </a:lnTo>
                <a:lnTo>
                  <a:pt x="663" y="398"/>
                </a:lnTo>
                <a:lnTo>
                  <a:pt x="675" y="403"/>
                </a:lnTo>
                <a:lnTo>
                  <a:pt x="684" y="410"/>
                </a:lnTo>
                <a:lnTo>
                  <a:pt x="689" y="415"/>
                </a:lnTo>
                <a:lnTo>
                  <a:pt x="697" y="428"/>
                </a:lnTo>
                <a:lnTo>
                  <a:pt x="707" y="437"/>
                </a:lnTo>
                <a:lnTo>
                  <a:pt x="714" y="437"/>
                </a:lnTo>
                <a:lnTo>
                  <a:pt x="718" y="433"/>
                </a:lnTo>
                <a:lnTo>
                  <a:pt x="722" y="426"/>
                </a:lnTo>
                <a:lnTo>
                  <a:pt x="730" y="424"/>
                </a:lnTo>
                <a:lnTo>
                  <a:pt x="743" y="421"/>
                </a:lnTo>
                <a:lnTo>
                  <a:pt x="746" y="398"/>
                </a:lnTo>
                <a:lnTo>
                  <a:pt x="736" y="378"/>
                </a:lnTo>
                <a:lnTo>
                  <a:pt x="723" y="363"/>
                </a:lnTo>
                <a:lnTo>
                  <a:pt x="719" y="343"/>
                </a:lnTo>
                <a:lnTo>
                  <a:pt x="701" y="338"/>
                </a:lnTo>
                <a:lnTo>
                  <a:pt x="684" y="331"/>
                </a:lnTo>
                <a:lnTo>
                  <a:pt x="679" y="313"/>
                </a:lnTo>
                <a:lnTo>
                  <a:pt x="683" y="296"/>
                </a:lnTo>
                <a:lnTo>
                  <a:pt x="668" y="264"/>
                </a:lnTo>
                <a:lnTo>
                  <a:pt x="635" y="241"/>
                </a:lnTo>
                <a:lnTo>
                  <a:pt x="613" y="213"/>
                </a:lnTo>
                <a:lnTo>
                  <a:pt x="583" y="198"/>
                </a:lnTo>
                <a:lnTo>
                  <a:pt x="552" y="184"/>
                </a:lnTo>
                <a:lnTo>
                  <a:pt x="547" y="150"/>
                </a:lnTo>
                <a:lnTo>
                  <a:pt x="530" y="141"/>
                </a:lnTo>
                <a:lnTo>
                  <a:pt x="508" y="143"/>
                </a:lnTo>
                <a:lnTo>
                  <a:pt x="492" y="120"/>
                </a:lnTo>
                <a:lnTo>
                  <a:pt x="497" y="82"/>
                </a:lnTo>
                <a:lnTo>
                  <a:pt x="496" y="36"/>
                </a:lnTo>
                <a:lnTo>
                  <a:pt x="466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5" name="Uganda"/>
          <xdr:cNvSpPr>
            <a:spLocks/>
          </xdr:cNvSpPr>
        </xdr:nvSpPr>
        <xdr:spPr bwMode="auto">
          <a:xfrm>
            <a:off x="11545960" y="2371725"/>
            <a:ext cx="116967" cy="161925"/>
          </a:xfrm>
          <a:custGeom>
            <a:avLst/>
            <a:gdLst>
              <a:gd name="T0" fmla="*/ 2147483647 w 328"/>
              <a:gd name="T1" fmla="*/ 2147483647 h 399"/>
              <a:gd name="T2" fmla="*/ 2147483647 w 328"/>
              <a:gd name="T3" fmla="*/ 2147483647 h 399"/>
              <a:gd name="T4" fmla="*/ 2147483647 w 328"/>
              <a:gd name="T5" fmla="*/ 2147483647 h 399"/>
              <a:gd name="T6" fmla="*/ 2147483647 w 328"/>
              <a:gd name="T7" fmla="*/ 2147483647 h 399"/>
              <a:gd name="T8" fmla="*/ 2147483647 w 328"/>
              <a:gd name="T9" fmla="*/ 2147483647 h 399"/>
              <a:gd name="T10" fmla="*/ 2147483647 w 328"/>
              <a:gd name="T11" fmla="*/ 2147483647 h 399"/>
              <a:gd name="T12" fmla="*/ 2147483647 w 328"/>
              <a:gd name="T13" fmla="*/ 0 h 399"/>
              <a:gd name="T14" fmla="*/ 2147483647 w 328"/>
              <a:gd name="T15" fmla="*/ 2147483647 h 399"/>
              <a:gd name="T16" fmla="*/ 2147483647 w 328"/>
              <a:gd name="T17" fmla="*/ 2147483647 h 399"/>
              <a:gd name="T18" fmla="*/ 2147483647 w 328"/>
              <a:gd name="T19" fmla="*/ 2147483647 h 399"/>
              <a:gd name="T20" fmla="*/ 2147483647 w 328"/>
              <a:gd name="T21" fmla="*/ 2147483647 h 399"/>
              <a:gd name="T22" fmla="*/ 2147483647 w 328"/>
              <a:gd name="T23" fmla="*/ 2147483647 h 399"/>
              <a:gd name="T24" fmla="*/ 2147483647 w 328"/>
              <a:gd name="T25" fmla="*/ 2147483647 h 399"/>
              <a:gd name="T26" fmla="*/ 2147483647 w 328"/>
              <a:gd name="T27" fmla="*/ 2147483647 h 399"/>
              <a:gd name="T28" fmla="*/ 2147483647 w 328"/>
              <a:gd name="T29" fmla="*/ 2147483647 h 399"/>
              <a:gd name="T30" fmla="*/ 2147483647 w 328"/>
              <a:gd name="T31" fmla="*/ 2147483647 h 399"/>
              <a:gd name="T32" fmla="*/ 2147483647 w 328"/>
              <a:gd name="T33" fmla="*/ 2147483647 h 399"/>
              <a:gd name="T34" fmla="*/ 2147483647 w 328"/>
              <a:gd name="T35" fmla="*/ 2147483647 h 399"/>
              <a:gd name="T36" fmla="*/ 2147483647 w 328"/>
              <a:gd name="T37" fmla="*/ 2147483647 h 399"/>
              <a:gd name="T38" fmla="*/ 2147483647 w 328"/>
              <a:gd name="T39" fmla="*/ 2147483647 h 399"/>
              <a:gd name="T40" fmla="*/ 2147483647 w 328"/>
              <a:gd name="T41" fmla="*/ 2147483647 h 399"/>
              <a:gd name="T42" fmla="*/ 2147483647 w 328"/>
              <a:gd name="T43" fmla="*/ 2147483647 h 399"/>
              <a:gd name="T44" fmla="*/ 2147483647 w 328"/>
              <a:gd name="T45" fmla="*/ 2147483647 h 399"/>
              <a:gd name="T46" fmla="*/ 2147483647 w 328"/>
              <a:gd name="T47" fmla="*/ 2147483647 h 399"/>
              <a:gd name="T48" fmla="*/ 2147483647 w 328"/>
              <a:gd name="T49" fmla="*/ 2147483647 h 399"/>
              <a:gd name="T50" fmla="*/ 2147483647 w 328"/>
              <a:gd name="T51" fmla="*/ 2147483647 h 399"/>
              <a:gd name="T52" fmla="*/ 2147483647 w 328"/>
              <a:gd name="T53" fmla="*/ 2147483647 h 399"/>
              <a:gd name="T54" fmla="*/ 2147483647 w 328"/>
              <a:gd name="T55" fmla="*/ 2147483647 h 399"/>
              <a:gd name="T56" fmla="*/ 2147483647 w 328"/>
              <a:gd name="T57" fmla="*/ 2147483647 h 399"/>
              <a:gd name="T58" fmla="*/ 2147483647 w 328"/>
              <a:gd name="T59" fmla="*/ 2147483647 h 399"/>
              <a:gd name="T60" fmla="*/ 2147483647 w 328"/>
              <a:gd name="T61" fmla="*/ 2147483647 h 399"/>
              <a:gd name="T62" fmla="*/ 2147483647 w 328"/>
              <a:gd name="T63" fmla="*/ 2147483647 h 399"/>
              <a:gd name="T64" fmla="*/ 2147483647 w 328"/>
              <a:gd name="T65" fmla="*/ 2147483647 h 399"/>
              <a:gd name="T66" fmla="*/ 2147483647 w 328"/>
              <a:gd name="T67" fmla="*/ 2147483647 h 399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328"/>
              <a:gd name="T103" fmla="*/ 0 h 399"/>
              <a:gd name="T104" fmla="*/ 328 w 328"/>
              <a:gd name="T105" fmla="*/ 399 h 399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328" h="399">
                <a:moveTo>
                  <a:pt x="110" y="25"/>
                </a:moveTo>
                <a:lnTo>
                  <a:pt x="150" y="15"/>
                </a:lnTo>
                <a:lnTo>
                  <a:pt x="158" y="14"/>
                </a:lnTo>
                <a:lnTo>
                  <a:pt x="167" y="12"/>
                </a:lnTo>
                <a:lnTo>
                  <a:pt x="175" y="12"/>
                </a:lnTo>
                <a:lnTo>
                  <a:pt x="183" y="14"/>
                </a:lnTo>
                <a:lnTo>
                  <a:pt x="192" y="16"/>
                </a:lnTo>
                <a:lnTo>
                  <a:pt x="199" y="17"/>
                </a:lnTo>
                <a:lnTo>
                  <a:pt x="207" y="18"/>
                </a:lnTo>
                <a:lnTo>
                  <a:pt x="215" y="18"/>
                </a:lnTo>
                <a:lnTo>
                  <a:pt x="227" y="14"/>
                </a:lnTo>
                <a:lnTo>
                  <a:pt x="237" y="10"/>
                </a:lnTo>
                <a:lnTo>
                  <a:pt x="267" y="0"/>
                </a:lnTo>
                <a:lnTo>
                  <a:pt x="279" y="15"/>
                </a:lnTo>
                <a:lnTo>
                  <a:pt x="297" y="26"/>
                </a:lnTo>
                <a:lnTo>
                  <a:pt x="313" y="36"/>
                </a:lnTo>
                <a:lnTo>
                  <a:pt x="321" y="50"/>
                </a:lnTo>
                <a:lnTo>
                  <a:pt x="322" y="74"/>
                </a:lnTo>
                <a:lnTo>
                  <a:pt x="321" y="98"/>
                </a:lnTo>
                <a:lnTo>
                  <a:pt x="319" y="120"/>
                </a:lnTo>
                <a:lnTo>
                  <a:pt x="318" y="144"/>
                </a:lnTo>
                <a:lnTo>
                  <a:pt x="320" y="156"/>
                </a:lnTo>
                <a:lnTo>
                  <a:pt x="326" y="169"/>
                </a:lnTo>
                <a:lnTo>
                  <a:pt x="328" y="182"/>
                </a:lnTo>
                <a:lnTo>
                  <a:pt x="324" y="196"/>
                </a:lnTo>
                <a:lnTo>
                  <a:pt x="313" y="215"/>
                </a:lnTo>
                <a:lnTo>
                  <a:pt x="301" y="234"/>
                </a:lnTo>
                <a:lnTo>
                  <a:pt x="289" y="253"/>
                </a:lnTo>
                <a:lnTo>
                  <a:pt x="281" y="275"/>
                </a:lnTo>
                <a:lnTo>
                  <a:pt x="265" y="375"/>
                </a:lnTo>
                <a:lnTo>
                  <a:pt x="236" y="373"/>
                </a:lnTo>
                <a:lnTo>
                  <a:pt x="223" y="374"/>
                </a:lnTo>
                <a:lnTo>
                  <a:pt x="211" y="373"/>
                </a:lnTo>
                <a:lnTo>
                  <a:pt x="197" y="373"/>
                </a:lnTo>
                <a:lnTo>
                  <a:pt x="183" y="375"/>
                </a:lnTo>
                <a:lnTo>
                  <a:pt x="159" y="377"/>
                </a:lnTo>
                <a:lnTo>
                  <a:pt x="135" y="378"/>
                </a:lnTo>
                <a:lnTo>
                  <a:pt x="127" y="379"/>
                </a:lnTo>
                <a:lnTo>
                  <a:pt x="118" y="380"/>
                </a:lnTo>
                <a:lnTo>
                  <a:pt x="111" y="381"/>
                </a:lnTo>
                <a:lnTo>
                  <a:pt x="102" y="381"/>
                </a:lnTo>
                <a:lnTo>
                  <a:pt x="91" y="384"/>
                </a:lnTo>
                <a:lnTo>
                  <a:pt x="30" y="399"/>
                </a:lnTo>
                <a:lnTo>
                  <a:pt x="27" y="362"/>
                </a:lnTo>
                <a:lnTo>
                  <a:pt x="0" y="341"/>
                </a:lnTo>
                <a:lnTo>
                  <a:pt x="3" y="330"/>
                </a:lnTo>
                <a:lnTo>
                  <a:pt x="12" y="315"/>
                </a:lnTo>
                <a:lnTo>
                  <a:pt x="21" y="301"/>
                </a:lnTo>
                <a:lnTo>
                  <a:pt x="29" y="288"/>
                </a:lnTo>
                <a:lnTo>
                  <a:pt x="40" y="261"/>
                </a:lnTo>
                <a:lnTo>
                  <a:pt x="55" y="234"/>
                </a:lnTo>
                <a:lnTo>
                  <a:pt x="62" y="228"/>
                </a:lnTo>
                <a:lnTo>
                  <a:pt x="69" y="225"/>
                </a:lnTo>
                <a:lnTo>
                  <a:pt x="75" y="221"/>
                </a:lnTo>
                <a:lnTo>
                  <a:pt x="80" y="216"/>
                </a:lnTo>
                <a:lnTo>
                  <a:pt x="88" y="197"/>
                </a:lnTo>
                <a:lnTo>
                  <a:pt x="95" y="176"/>
                </a:lnTo>
                <a:lnTo>
                  <a:pt x="106" y="162"/>
                </a:lnTo>
                <a:lnTo>
                  <a:pt x="117" y="146"/>
                </a:lnTo>
                <a:lnTo>
                  <a:pt x="113" y="136"/>
                </a:lnTo>
                <a:lnTo>
                  <a:pt x="107" y="128"/>
                </a:lnTo>
                <a:lnTo>
                  <a:pt x="102" y="119"/>
                </a:lnTo>
                <a:lnTo>
                  <a:pt x="102" y="109"/>
                </a:lnTo>
                <a:lnTo>
                  <a:pt x="110" y="25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6" name="Freeform 28"/>
          <xdr:cNvSpPr>
            <a:spLocks/>
          </xdr:cNvSpPr>
        </xdr:nvSpPr>
        <xdr:spPr bwMode="auto">
          <a:xfrm>
            <a:off x="11545960" y="2571750"/>
            <a:ext cx="41774" cy="66675"/>
          </a:xfrm>
          <a:custGeom>
            <a:avLst/>
            <a:gdLst>
              <a:gd name="T0" fmla="*/ 2147483647 w 94"/>
              <a:gd name="T1" fmla="*/ 2147483647 h 170"/>
              <a:gd name="T2" fmla="*/ 2147483647 w 94"/>
              <a:gd name="T3" fmla="*/ 2147483647 h 170"/>
              <a:gd name="T4" fmla="*/ 2147483647 w 94"/>
              <a:gd name="T5" fmla="*/ 2147483647 h 170"/>
              <a:gd name="T6" fmla="*/ 2147483647 w 94"/>
              <a:gd name="T7" fmla="*/ 2147483647 h 170"/>
              <a:gd name="T8" fmla="*/ 2147483647 w 94"/>
              <a:gd name="T9" fmla="*/ 2147483647 h 170"/>
              <a:gd name="T10" fmla="*/ 2147483647 w 94"/>
              <a:gd name="T11" fmla="*/ 2147483647 h 170"/>
              <a:gd name="T12" fmla="*/ 2147483647 w 94"/>
              <a:gd name="T13" fmla="*/ 2147483647 h 170"/>
              <a:gd name="T14" fmla="*/ 2147483647 w 94"/>
              <a:gd name="T15" fmla="*/ 2147483647 h 170"/>
              <a:gd name="T16" fmla="*/ 2147483647 w 94"/>
              <a:gd name="T17" fmla="*/ 2147483647 h 170"/>
              <a:gd name="T18" fmla="*/ 2147483647 w 94"/>
              <a:gd name="T19" fmla="*/ 0 h 170"/>
              <a:gd name="T20" fmla="*/ 2147483647 w 94"/>
              <a:gd name="T21" fmla="*/ 2147483647 h 170"/>
              <a:gd name="T22" fmla="*/ 2147483647 w 94"/>
              <a:gd name="T23" fmla="*/ 2147483647 h 170"/>
              <a:gd name="T24" fmla="*/ 2147483647 w 94"/>
              <a:gd name="T25" fmla="*/ 2147483647 h 170"/>
              <a:gd name="T26" fmla="*/ 2147483647 w 94"/>
              <a:gd name="T27" fmla="*/ 2147483647 h 170"/>
              <a:gd name="T28" fmla="*/ 2147483647 w 94"/>
              <a:gd name="T29" fmla="*/ 2147483647 h 170"/>
              <a:gd name="T30" fmla="*/ 2147483647 w 94"/>
              <a:gd name="T31" fmla="*/ 2147483647 h 170"/>
              <a:gd name="T32" fmla="*/ 2147483647 w 94"/>
              <a:gd name="T33" fmla="*/ 2147483647 h 170"/>
              <a:gd name="T34" fmla="*/ 0 w 94"/>
              <a:gd name="T35" fmla="*/ 2147483647 h 170"/>
              <a:gd name="T36" fmla="*/ 0 w 94"/>
              <a:gd name="T37" fmla="*/ 2147483647 h 170"/>
              <a:gd name="T38" fmla="*/ 2147483647 w 94"/>
              <a:gd name="T39" fmla="*/ 2147483647 h 170"/>
              <a:gd name="T40" fmla="*/ 2147483647 w 94"/>
              <a:gd name="T41" fmla="*/ 2147483647 h 170"/>
              <a:gd name="T42" fmla="*/ 2147483647 w 94"/>
              <a:gd name="T43" fmla="*/ 2147483647 h 170"/>
              <a:gd name="T44" fmla="*/ 2147483647 w 94"/>
              <a:gd name="T45" fmla="*/ 2147483647 h 170"/>
              <a:gd name="T46" fmla="*/ 2147483647 w 94"/>
              <a:gd name="T47" fmla="*/ 2147483647 h 170"/>
              <a:gd name="T48" fmla="*/ 2147483647 w 94"/>
              <a:gd name="T49" fmla="*/ 2147483647 h 170"/>
              <a:gd name="T50" fmla="*/ 2147483647 w 94"/>
              <a:gd name="T51" fmla="*/ 2147483647 h 170"/>
              <a:gd name="T52" fmla="*/ 2147483647 w 94"/>
              <a:gd name="T53" fmla="*/ 2147483647 h 170"/>
              <a:gd name="T54" fmla="*/ 2147483647 w 94"/>
              <a:gd name="T55" fmla="*/ 2147483647 h 170"/>
              <a:gd name="T56" fmla="*/ 2147483647 w 94"/>
              <a:gd name="T57" fmla="*/ 2147483647 h 170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w 94"/>
              <a:gd name="T88" fmla="*/ 0 h 170"/>
              <a:gd name="T89" fmla="*/ 94 w 94"/>
              <a:gd name="T90" fmla="*/ 170 h 170"/>
            </a:gdLst>
            <a:ahLst/>
            <a:cxnLst>
              <a:cxn ang="T58">
                <a:pos x="T0" y="T1"/>
              </a:cxn>
              <a:cxn ang="T59">
                <a:pos x="T2" y="T3"/>
              </a:cxn>
              <a:cxn ang="T60">
                <a:pos x="T4" y="T5"/>
              </a:cxn>
              <a:cxn ang="T61">
                <a:pos x="T6" y="T7"/>
              </a:cxn>
              <a:cxn ang="T62">
                <a:pos x="T8" y="T9"/>
              </a:cxn>
              <a:cxn ang="T63">
                <a:pos x="T10" y="T11"/>
              </a:cxn>
              <a:cxn ang="T64">
                <a:pos x="T12" y="T13"/>
              </a:cxn>
              <a:cxn ang="T65">
                <a:pos x="T14" y="T15"/>
              </a:cxn>
              <a:cxn ang="T66">
                <a:pos x="T16" y="T17"/>
              </a:cxn>
              <a:cxn ang="T67">
                <a:pos x="T18" y="T19"/>
              </a:cxn>
              <a:cxn ang="T68">
                <a:pos x="T20" y="T21"/>
              </a:cxn>
              <a:cxn ang="T69">
                <a:pos x="T22" y="T23"/>
              </a:cxn>
              <a:cxn ang="T70">
                <a:pos x="T24" y="T25"/>
              </a:cxn>
              <a:cxn ang="T71">
                <a:pos x="T26" y="T27"/>
              </a:cxn>
              <a:cxn ang="T72">
                <a:pos x="T28" y="T29"/>
              </a:cxn>
              <a:cxn ang="T73">
                <a:pos x="T30" y="T31"/>
              </a:cxn>
              <a:cxn ang="T74">
                <a:pos x="T32" y="T33"/>
              </a:cxn>
              <a:cxn ang="T75">
                <a:pos x="T34" y="T35"/>
              </a:cxn>
              <a:cxn ang="T76">
                <a:pos x="T36" y="T37"/>
              </a:cxn>
              <a:cxn ang="T77">
                <a:pos x="T38" y="T39"/>
              </a:cxn>
              <a:cxn ang="T78">
                <a:pos x="T40" y="T41"/>
              </a:cxn>
              <a:cxn ang="T79">
                <a:pos x="T42" y="T43"/>
              </a:cxn>
              <a:cxn ang="T80">
                <a:pos x="T44" y="T45"/>
              </a:cxn>
              <a:cxn ang="T81">
                <a:pos x="T46" y="T47"/>
              </a:cxn>
              <a:cxn ang="T82">
                <a:pos x="T48" y="T49"/>
              </a:cxn>
              <a:cxn ang="T83">
                <a:pos x="T50" y="T51"/>
              </a:cxn>
              <a:cxn ang="T84">
                <a:pos x="T52" y="T53"/>
              </a:cxn>
              <a:cxn ang="T85">
                <a:pos x="T54" y="T55"/>
              </a:cxn>
              <a:cxn ang="T86">
                <a:pos x="T56" y="T57"/>
              </a:cxn>
            </a:cxnLst>
            <a:rect l="T87" t="T88" r="T89" b="T90"/>
            <a:pathLst>
              <a:path w="94" h="170">
                <a:moveTo>
                  <a:pt x="19" y="170"/>
                </a:moveTo>
                <a:lnTo>
                  <a:pt x="46" y="143"/>
                </a:lnTo>
                <a:lnTo>
                  <a:pt x="63" y="108"/>
                </a:lnTo>
                <a:lnTo>
                  <a:pt x="70" y="93"/>
                </a:lnTo>
                <a:lnTo>
                  <a:pt x="81" y="80"/>
                </a:lnTo>
                <a:lnTo>
                  <a:pt x="94" y="63"/>
                </a:lnTo>
                <a:lnTo>
                  <a:pt x="92" y="42"/>
                </a:lnTo>
                <a:lnTo>
                  <a:pt x="85" y="3"/>
                </a:lnTo>
                <a:lnTo>
                  <a:pt x="85" y="2"/>
                </a:lnTo>
                <a:lnTo>
                  <a:pt x="63" y="0"/>
                </a:lnTo>
                <a:lnTo>
                  <a:pt x="43" y="8"/>
                </a:lnTo>
                <a:lnTo>
                  <a:pt x="31" y="26"/>
                </a:lnTo>
                <a:lnTo>
                  <a:pt x="27" y="30"/>
                </a:lnTo>
                <a:lnTo>
                  <a:pt x="21" y="33"/>
                </a:lnTo>
                <a:lnTo>
                  <a:pt x="15" y="34"/>
                </a:lnTo>
                <a:lnTo>
                  <a:pt x="10" y="34"/>
                </a:lnTo>
                <a:lnTo>
                  <a:pt x="5" y="34"/>
                </a:lnTo>
                <a:lnTo>
                  <a:pt x="0" y="35"/>
                </a:lnTo>
                <a:lnTo>
                  <a:pt x="4" y="40"/>
                </a:lnTo>
                <a:lnTo>
                  <a:pt x="8" y="46"/>
                </a:lnTo>
                <a:lnTo>
                  <a:pt x="13" y="50"/>
                </a:lnTo>
                <a:lnTo>
                  <a:pt x="16" y="56"/>
                </a:lnTo>
                <a:lnTo>
                  <a:pt x="20" y="77"/>
                </a:lnTo>
                <a:lnTo>
                  <a:pt x="18" y="99"/>
                </a:lnTo>
                <a:lnTo>
                  <a:pt x="15" y="128"/>
                </a:lnTo>
                <a:lnTo>
                  <a:pt x="18" y="158"/>
                </a:lnTo>
                <a:lnTo>
                  <a:pt x="19" y="17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7" name="Freeform 29"/>
          <xdr:cNvSpPr>
            <a:spLocks/>
          </xdr:cNvSpPr>
        </xdr:nvSpPr>
        <xdr:spPr bwMode="auto">
          <a:xfrm>
            <a:off x="11545960" y="2533650"/>
            <a:ext cx="33419" cy="47625"/>
          </a:xfrm>
          <a:custGeom>
            <a:avLst/>
            <a:gdLst>
              <a:gd name="T0" fmla="*/ 2147483647 w 104"/>
              <a:gd name="T1" fmla="*/ 0 h 132"/>
              <a:gd name="T2" fmla="*/ 2147483647 w 104"/>
              <a:gd name="T3" fmla="*/ 2147483647 h 132"/>
              <a:gd name="T4" fmla="*/ 2147483647 w 104"/>
              <a:gd name="T5" fmla="*/ 2147483647 h 132"/>
              <a:gd name="T6" fmla="*/ 2147483647 w 104"/>
              <a:gd name="T7" fmla="*/ 2147483647 h 132"/>
              <a:gd name="T8" fmla="*/ 2147483647 w 104"/>
              <a:gd name="T9" fmla="*/ 2147483647 h 132"/>
              <a:gd name="T10" fmla="*/ 2147483647 w 104"/>
              <a:gd name="T11" fmla="*/ 2147483647 h 132"/>
              <a:gd name="T12" fmla="*/ 2147483647 w 104"/>
              <a:gd name="T13" fmla="*/ 2147483647 h 132"/>
              <a:gd name="T14" fmla="*/ 2147483647 w 104"/>
              <a:gd name="T15" fmla="*/ 2147483647 h 132"/>
              <a:gd name="T16" fmla="*/ 2147483647 w 104"/>
              <a:gd name="T17" fmla="*/ 2147483647 h 132"/>
              <a:gd name="T18" fmla="*/ 2147483647 w 104"/>
              <a:gd name="T19" fmla="*/ 2147483647 h 132"/>
              <a:gd name="T20" fmla="*/ 2147483647 w 104"/>
              <a:gd name="T21" fmla="*/ 2147483647 h 132"/>
              <a:gd name="T22" fmla="*/ 2147483647 w 104"/>
              <a:gd name="T23" fmla="*/ 2147483647 h 132"/>
              <a:gd name="T24" fmla="*/ 2147483647 w 104"/>
              <a:gd name="T25" fmla="*/ 2147483647 h 132"/>
              <a:gd name="T26" fmla="*/ 0 w 104"/>
              <a:gd name="T27" fmla="*/ 2147483647 h 132"/>
              <a:gd name="T28" fmla="*/ 2147483647 w 104"/>
              <a:gd name="T29" fmla="*/ 2147483647 h 132"/>
              <a:gd name="T30" fmla="*/ 2147483647 w 104"/>
              <a:gd name="T31" fmla="*/ 2147483647 h 132"/>
              <a:gd name="T32" fmla="*/ 2147483647 w 104"/>
              <a:gd name="T33" fmla="*/ 0 h 132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04"/>
              <a:gd name="T52" fmla="*/ 0 h 132"/>
              <a:gd name="T53" fmla="*/ 104 w 104"/>
              <a:gd name="T54" fmla="*/ 132 h 132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04" h="132">
                <a:moveTo>
                  <a:pt x="104" y="0"/>
                </a:moveTo>
                <a:lnTo>
                  <a:pt x="103" y="100"/>
                </a:lnTo>
                <a:lnTo>
                  <a:pt x="103" y="99"/>
                </a:lnTo>
                <a:lnTo>
                  <a:pt x="81" y="97"/>
                </a:lnTo>
                <a:lnTo>
                  <a:pt x="61" y="105"/>
                </a:lnTo>
                <a:lnTo>
                  <a:pt x="49" y="123"/>
                </a:lnTo>
                <a:lnTo>
                  <a:pt x="44" y="127"/>
                </a:lnTo>
                <a:lnTo>
                  <a:pt x="39" y="130"/>
                </a:lnTo>
                <a:lnTo>
                  <a:pt x="33" y="131"/>
                </a:lnTo>
                <a:lnTo>
                  <a:pt x="28" y="131"/>
                </a:lnTo>
                <a:lnTo>
                  <a:pt x="23" y="131"/>
                </a:lnTo>
                <a:lnTo>
                  <a:pt x="18" y="132"/>
                </a:lnTo>
                <a:lnTo>
                  <a:pt x="0" y="79"/>
                </a:lnTo>
                <a:lnTo>
                  <a:pt x="43" y="15"/>
                </a:lnTo>
                <a:lnTo>
                  <a:pt x="104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8" name="Freeform 30"/>
          <xdr:cNvSpPr>
            <a:spLocks/>
          </xdr:cNvSpPr>
        </xdr:nvSpPr>
        <xdr:spPr bwMode="auto">
          <a:xfrm>
            <a:off x="11621153" y="2790825"/>
            <a:ext cx="50129" cy="238125"/>
          </a:xfrm>
          <a:custGeom>
            <a:avLst/>
            <a:gdLst>
              <a:gd name="T0" fmla="*/ 2147483647 w 157"/>
              <a:gd name="T1" fmla="*/ 2147483647 h 581"/>
              <a:gd name="T2" fmla="*/ 2147483647 w 157"/>
              <a:gd name="T3" fmla="*/ 2147483647 h 581"/>
              <a:gd name="T4" fmla="*/ 2147483647 w 157"/>
              <a:gd name="T5" fmla="*/ 2147483647 h 581"/>
              <a:gd name="T6" fmla="*/ 2147483647 w 157"/>
              <a:gd name="T7" fmla="*/ 2147483647 h 581"/>
              <a:gd name="T8" fmla="*/ 2147483647 w 157"/>
              <a:gd name="T9" fmla="*/ 2147483647 h 581"/>
              <a:gd name="T10" fmla="*/ 2147483647 w 157"/>
              <a:gd name="T11" fmla="*/ 2147483647 h 581"/>
              <a:gd name="T12" fmla="*/ 2147483647 w 157"/>
              <a:gd name="T13" fmla="*/ 2147483647 h 581"/>
              <a:gd name="T14" fmla="*/ 2147483647 w 157"/>
              <a:gd name="T15" fmla="*/ 2147483647 h 581"/>
              <a:gd name="T16" fmla="*/ 2147483647 w 157"/>
              <a:gd name="T17" fmla="*/ 2147483647 h 581"/>
              <a:gd name="T18" fmla="*/ 2147483647 w 157"/>
              <a:gd name="T19" fmla="*/ 2147483647 h 581"/>
              <a:gd name="T20" fmla="*/ 2147483647 w 157"/>
              <a:gd name="T21" fmla="*/ 2147483647 h 581"/>
              <a:gd name="T22" fmla="*/ 2147483647 w 157"/>
              <a:gd name="T23" fmla="*/ 2147483647 h 581"/>
              <a:gd name="T24" fmla="*/ 2147483647 w 157"/>
              <a:gd name="T25" fmla="*/ 2147483647 h 581"/>
              <a:gd name="T26" fmla="*/ 2147483647 w 157"/>
              <a:gd name="T27" fmla="*/ 2147483647 h 581"/>
              <a:gd name="T28" fmla="*/ 2147483647 w 157"/>
              <a:gd name="T29" fmla="*/ 2147483647 h 581"/>
              <a:gd name="T30" fmla="*/ 2147483647 w 157"/>
              <a:gd name="T31" fmla="*/ 2147483647 h 581"/>
              <a:gd name="T32" fmla="*/ 2147483647 w 157"/>
              <a:gd name="T33" fmla="*/ 2147483647 h 581"/>
              <a:gd name="T34" fmla="*/ 2147483647 w 157"/>
              <a:gd name="T35" fmla="*/ 2147483647 h 581"/>
              <a:gd name="T36" fmla="*/ 2147483647 w 157"/>
              <a:gd name="T37" fmla="*/ 2147483647 h 581"/>
              <a:gd name="T38" fmla="*/ 2147483647 w 157"/>
              <a:gd name="T39" fmla="*/ 2147483647 h 581"/>
              <a:gd name="T40" fmla="*/ 0 w 157"/>
              <a:gd name="T41" fmla="*/ 2147483647 h 581"/>
              <a:gd name="T42" fmla="*/ 2147483647 w 157"/>
              <a:gd name="T43" fmla="*/ 2147483647 h 581"/>
              <a:gd name="T44" fmla="*/ 2147483647 w 157"/>
              <a:gd name="T45" fmla="*/ 2147483647 h 581"/>
              <a:gd name="T46" fmla="*/ 2147483647 w 157"/>
              <a:gd name="T47" fmla="*/ 2147483647 h 581"/>
              <a:gd name="T48" fmla="*/ 2147483647 w 157"/>
              <a:gd name="T49" fmla="*/ 2147483647 h 581"/>
              <a:gd name="T50" fmla="*/ 2147483647 w 157"/>
              <a:gd name="T51" fmla="*/ 2147483647 h 581"/>
              <a:gd name="T52" fmla="*/ 2147483647 w 157"/>
              <a:gd name="T53" fmla="*/ 2147483647 h 581"/>
              <a:gd name="T54" fmla="*/ 2147483647 w 157"/>
              <a:gd name="T55" fmla="*/ 2147483647 h 581"/>
              <a:gd name="T56" fmla="*/ 2147483647 w 157"/>
              <a:gd name="T57" fmla="*/ 2147483647 h 581"/>
              <a:gd name="T58" fmla="*/ 2147483647 w 157"/>
              <a:gd name="T59" fmla="*/ 2147483647 h 581"/>
              <a:gd name="T60" fmla="*/ 2147483647 w 157"/>
              <a:gd name="T61" fmla="*/ 2147483647 h 581"/>
              <a:gd name="T62" fmla="*/ 2147483647 w 157"/>
              <a:gd name="T63" fmla="*/ 2147483647 h 581"/>
              <a:gd name="T64" fmla="*/ 2147483647 w 157"/>
              <a:gd name="T65" fmla="*/ 0 h 581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7"/>
              <a:gd name="T100" fmla="*/ 0 h 581"/>
              <a:gd name="T101" fmla="*/ 157 w 157"/>
              <a:gd name="T102" fmla="*/ 581 h 581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7" h="581">
                <a:moveTo>
                  <a:pt x="23" y="0"/>
                </a:moveTo>
                <a:lnTo>
                  <a:pt x="65" y="15"/>
                </a:lnTo>
                <a:lnTo>
                  <a:pt x="98" y="46"/>
                </a:lnTo>
                <a:lnTo>
                  <a:pt x="108" y="64"/>
                </a:lnTo>
                <a:lnTo>
                  <a:pt x="114" y="82"/>
                </a:lnTo>
                <a:lnTo>
                  <a:pt x="115" y="111"/>
                </a:lnTo>
                <a:lnTo>
                  <a:pt x="115" y="140"/>
                </a:lnTo>
                <a:lnTo>
                  <a:pt x="109" y="170"/>
                </a:lnTo>
                <a:lnTo>
                  <a:pt x="107" y="197"/>
                </a:lnTo>
                <a:lnTo>
                  <a:pt x="107" y="267"/>
                </a:lnTo>
                <a:lnTo>
                  <a:pt x="118" y="291"/>
                </a:lnTo>
                <a:lnTo>
                  <a:pt x="144" y="306"/>
                </a:lnTo>
                <a:lnTo>
                  <a:pt x="157" y="384"/>
                </a:lnTo>
                <a:lnTo>
                  <a:pt x="150" y="469"/>
                </a:lnTo>
                <a:lnTo>
                  <a:pt x="128" y="523"/>
                </a:lnTo>
                <a:lnTo>
                  <a:pt x="118" y="581"/>
                </a:lnTo>
                <a:lnTo>
                  <a:pt x="115" y="576"/>
                </a:lnTo>
                <a:lnTo>
                  <a:pt x="111" y="564"/>
                </a:lnTo>
                <a:lnTo>
                  <a:pt x="108" y="556"/>
                </a:lnTo>
                <a:lnTo>
                  <a:pt x="106" y="550"/>
                </a:lnTo>
                <a:lnTo>
                  <a:pt x="104" y="545"/>
                </a:lnTo>
                <a:lnTo>
                  <a:pt x="103" y="542"/>
                </a:lnTo>
                <a:lnTo>
                  <a:pt x="98" y="530"/>
                </a:lnTo>
                <a:lnTo>
                  <a:pt x="94" y="517"/>
                </a:lnTo>
                <a:lnTo>
                  <a:pt x="90" y="505"/>
                </a:lnTo>
                <a:lnTo>
                  <a:pt x="86" y="492"/>
                </a:lnTo>
                <a:lnTo>
                  <a:pt x="82" y="465"/>
                </a:lnTo>
                <a:lnTo>
                  <a:pt x="84" y="440"/>
                </a:lnTo>
                <a:lnTo>
                  <a:pt x="89" y="416"/>
                </a:lnTo>
                <a:lnTo>
                  <a:pt x="87" y="388"/>
                </a:lnTo>
                <a:lnTo>
                  <a:pt x="80" y="369"/>
                </a:lnTo>
                <a:lnTo>
                  <a:pt x="70" y="367"/>
                </a:lnTo>
                <a:lnTo>
                  <a:pt x="58" y="371"/>
                </a:lnTo>
                <a:lnTo>
                  <a:pt x="48" y="370"/>
                </a:lnTo>
                <a:lnTo>
                  <a:pt x="43" y="365"/>
                </a:lnTo>
                <a:lnTo>
                  <a:pt x="39" y="357"/>
                </a:lnTo>
                <a:lnTo>
                  <a:pt x="35" y="349"/>
                </a:lnTo>
                <a:lnTo>
                  <a:pt x="30" y="343"/>
                </a:lnTo>
                <a:lnTo>
                  <a:pt x="5" y="334"/>
                </a:lnTo>
                <a:lnTo>
                  <a:pt x="0" y="316"/>
                </a:lnTo>
                <a:lnTo>
                  <a:pt x="1" y="298"/>
                </a:lnTo>
                <a:lnTo>
                  <a:pt x="8" y="285"/>
                </a:lnTo>
                <a:lnTo>
                  <a:pt x="17" y="273"/>
                </a:lnTo>
                <a:lnTo>
                  <a:pt x="27" y="262"/>
                </a:lnTo>
                <a:lnTo>
                  <a:pt x="36" y="249"/>
                </a:lnTo>
                <a:lnTo>
                  <a:pt x="43" y="229"/>
                </a:lnTo>
                <a:lnTo>
                  <a:pt x="39" y="214"/>
                </a:lnTo>
                <a:lnTo>
                  <a:pt x="31" y="200"/>
                </a:lnTo>
                <a:lnTo>
                  <a:pt x="30" y="181"/>
                </a:lnTo>
                <a:lnTo>
                  <a:pt x="34" y="169"/>
                </a:lnTo>
                <a:lnTo>
                  <a:pt x="34" y="151"/>
                </a:lnTo>
                <a:lnTo>
                  <a:pt x="35" y="135"/>
                </a:lnTo>
                <a:lnTo>
                  <a:pt x="38" y="126"/>
                </a:lnTo>
                <a:lnTo>
                  <a:pt x="45" y="124"/>
                </a:lnTo>
                <a:lnTo>
                  <a:pt x="51" y="124"/>
                </a:lnTo>
                <a:lnTo>
                  <a:pt x="57" y="124"/>
                </a:lnTo>
                <a:lnTo>
                  <a:pt x="62" y="119"/>
                </a:lnTo>
                <a:lnTo>
                  <a:pt x="66" y="94"/>
                </a:lnTo>
                <a:lnTo>
                  <a:pt x="59" y="69"/>
                </a:lnTo>
                <a:lnTo>
                  <a:pt x="51" y="57"/>
                </a:lnTo>
                <a:lnTo>
                  <a:pt x="40" y="48"/>
                </a:lnTo>
                <a:lnTo>
                  <a:pt x="27" y="37"/>
                </a:lnTo>
                <a:lnTo>
                  <a:pt x="19" y="23"/>
                </a:lnTo>
                <a:lnTo>
                  <a:pt x="23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09" name="Freeform 31"/>
          <xdr:cNvSpPr>
            <a:spLocks/>
          </xdr:cNvSpPr>
        </xdr:nvSpPr>
        <xdr:spPr bwMode="auto">
          <a:xfrm>
            <a:off x="11554315" y="2524125"/>
            <a:ext cx="225579" cy="333375"/>
          </a:xfrm>
          <a:custGeom>
            <a:avLst/>
            <a:gdLst>
              <a:gd name="T0" fmla="*/ 2147483647 w 618"/>
              <a:gd name="T1" fmla="*/ 2147483647 h 808"/>
              <a:gd name="T2" fmla="*/ 2147483647 w 618"/>
              <a:gd name="T3" fmla="*/ 2147483647 h 808"/>
              <a:gd name="T4" fmla="*/ 2147483647 w 618"/>
              <a:gd name="T5" fmla="*/ 2147483647 h 808"/>
              <a:gd name="T6" fmla="*/ 2147483647 w 618"/>
              <a:gd name="T7" fmla="*/ 2147483647 h 808"/>
              <a:gd name="T8" fmla="*/ 2147483647 w 618"/>
              <a:gd name="T9" fmla="*/ 2147483647 h 808"/>
              <a:gd name="T10" fmla="*/ 2147483647 w 618"/>
              <a:gd name="T11" fmla="*/ 2147483647 h 808"/>
              <a:gd name="T12" fmla="*/ 2147483647 w 618"/>
              <a:gd name="T13" fmla="*/ 2147483647 h 808"/>
              <a:gd name="T14" fmla="*/ 2147483647 w 618"/>
              <a:gd name="T15" fmla="*/ 2147483647 h 808"/>
              <a:gd name="T16" fmla="*/ 2147483647 w 618"/>
              <a:gd name="T17" fmla="*/ 2147483647 h 808"/>
              <a:gd name="T18" fmla="*/ 2147483647 w 618"/>
              <a:gd name="T19" fmla="*/ 2147483647 h 808"/>
              <a:gd name="T20" fmla="*/ 2147483647 w 618"/>
              <a:gd name="T21" fmla="*/ 2147483647 h 808"/>
              <a:gd name="T22" fmla="*/ 2147483647 w 618"/>
              <a:gd name="T23" fmla="*/ 2147483647 h 808"/>
              <a:gd name="T24" fmla="*/ 2147483647 w 618"/>
              <a:gd name="T25" fmla="*/ 2147483647 h 808"/>
              <a:gd name="T26" fmla="*/ 2147483647 w 618"/>
              <a:gd name="T27" fmla="*/ 2147483647 h 808"/>
              <a:gd name="T28" fmla="*/ 2147483647 w 618"/>
              <a:gd name="T29" fmla="*/ 2147483647 h 808"/>
              <a:gd name="T30" fmla="*/ 2147483647 w 618"/>
              <a:gd name="T31" fmla="*/ 2147483647 h 808"/>
              <a:gd name="T32" fmla="*/ 2147483647 w 618"/>
              <a:gd name="T33" fmla="*/ 2147483647 h 808"/>
              <a:gd name="T34" fmla="*/ 2147483647 w 618"/>
              <a:gd name="T35" fmla="*/ 2147483647 h 808"/>
              <a:gd name="T36" fmla="*/ 2147483647 w 618"/>
              <a:gd name="T37" fmla="*/ 2147483647 h 808"/>
              <a:gd name="T38" fmla="*/ 2147483647 w 618"/>
              <a:gd name="T39" fmla="*/ 2147483647 h 808"/>
              <a:gd name="T40" fmla="*/ 2147483647 w 618"/>
              <a:gd name="T41" fmla="*/ 2147483647 h 808"/>
              <a:gd name="T42" fmla="*/ 2147483647 w 618"/>
              <a:gd name="T43" fmla="*/ 2147483647 h 808"/>
              <a:gd name="T44" fmla="*/ 2147483647 w 618"/>
              <a:gd name="T45" fmla="*/ 2147483647 h 808"/>
              <a:gd name="T46" fmla="*/ 2147483647 w 618"/>
              <a:gd name="T47" fmla="*/ 2147483647 h 808"/>
              <a:gd name="T48" fmla="*/ 2147483647 w 618"/>
              <a:gd name="T49" fmla="*/ 2147483647 h 808"/>
              <a:gd name="T50" fmla="*/ 2147483647 w 618"/>
              <a:gd name="T51" fmla="*/ 2147483647 h 808"/>
              <a:gd name="T52" fmla="*/ 2147483647 w 618"/>
              <a:gd name="T53" fmla="*/ 2147483647 h 808"/>
              <a:gd name="T54" fmla="*/ 2147483647 w 618"/>
              <a:gd name="T55" fmla="*/ 2147483647 h 808"/>
              <a:gd name="T56" fmla="*/ 2147483647 w 618"/>
              <a:gd name="T57" fmla="*/ 2147483647 h 808"/>
              <a:gd name="T58" fmla="*/ 2147483647 w 618"/>
              <a:gd name="T59" fmla="*/ 2147483647 h 808"/>
              <a:gd name="T60" fmla="*/ 2147483647 w 618"/>
              <a:gd name="T61" fmla="*/ 2147483647 h 808"/>
              <a:gd name="T62" fmla="*/ 2147483647 w 618"/>
              <a:gd name="T63" fmla="*/ 2147483647 h 808"/>
              <a:gd name="T64" fmla="*/ 2147483647 w 618"/>
              <a:gd name="T65" fmla="*/ 2147483647 h 808"/>
              <a:gd name="T66" fmla="*/ 2147483647 w 618"/>
              <a:gd name="T67" fmla="*/ 2147483647 h 808"/>
              <a:gd name="T68" fmla="*/ 2147483647 w 618"/>
              <a:gd name="T69" fmla="*/ 2147483647 h 808"/>
              <a:gd name="T70" fmla="*/ 2147483647 w 618"/>
              <a:gd name="T71" fmla="*/ 2147483647 h 808"/>
              <a:gd name="T72" fmla="*/ 2147483647 w 618"/>
              <a:gd name="T73" fmla="*/ 2147483647 h 808"/>
              <a:gd name="T74" fmla="*/ 2147483647 w 618"/>
              <a:gd name="T75" fmla="*/ 2147483647 h 808"/>
              <a:gd name="T76" fmla="*/ 2147483647 w 618"/>
              <a:gd name="T77" fmla="*/ 2147483647 h 808"/>
              <a:gd name="T78" fmla="*/ 2147483647 w 618"/>
              <a:gd name="T79" fmla="*/ 2147483647 h 808"/>
              <a:gd name="T80" fmla="*/ 2147483647 w 618"/>
              <a:gd name="T81" fmla="*/ 2147483647 h 808"/>
              <a:gd name="T82" fmla="*/ 2147483647 w 618"/>
              <a:gd name="T83" fmla="*/ 2147483647 h 808"/>
              <a:gd name="T84" fmla="*/ 2147483647 w 618"/>
              <a:gd name="T85" fmla="*/ 2147483647 h 808"/>
              <a:gd name="T86" fmla="*/ 2147483647 w 618"/>
              <a:gd name="T87" fmla="*/ 2147483647 h 808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618"/>
              <a:gd name="T133" fmla="*/ 0 h 808"/>
              <a:gd name="T134" fmla="*/ 618 w 618"/>
              <a:gd name="T135" fmla="*/ 808 h 808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618" h="808">
                <a:moveTo>
                  <a:pt x="6" y="278"/>
                </a:moveTo>
                <a:lnTo>
                  <a:pt x="33" y="251"/>
                </a:lnTo>
                <a:lnTo>
                  <a:pt x="50" y="216"/>
                </a:lnTo>
                <a:lnTo>
                  <a:pt x="57" y="201"/>
                </a:lnTo>
                <a:lnTo>
                  <a:pt x="68" y="188"/>
                </a:lnTo>
                <a:lnTo>
                  <a:pt x="81" y="171"/>
                </a:lnTo>
                <a:lnTo>
                  <a:pt x="79" y="150"/>
                </a:lnTo>
                <a:lnTo>
                  <a:pt x="72" y="111"/>
                </a:lnTo>
                <a:lnTo>
                  <a:pt x="73" y="11"/>
                </a:lnTo>
                <a:lnTo>
                  <a:pt x="84" y="8"/>
                </a:lnTo>
                <a:lnTo>
                  <a:pt x="93" y="8"/>
                </a:lnTo>
                <a:lnTo>
                  <a:pt x="101" y="7"/>
                </a:lnTo>
                <a:lnTo>
                  <a:pt x="109" y="6"/>
                </a:lnTo>
                <a:lnTo>
                  <a:pt x="117" y="5"/>
                </a:lnTo>
                <a:lnTo>
                  <a:pt x="141" y="4"/>
                </a:lnTo>
                <a:lnTo>
                  <a:pt x="165" y="2"/>
                </a:lnTo>
                <a:lnTo>
                  <a:pt x="179" y="0"/>
                </a:lnTo>
                <a:lnTo>
                  <a:pt x="193" y="0"/>
                </a:lnTo>
                <a:lnTo>
                  <a:pt x="205" y="1"/>
                </a:lnTo>
                <a:lnTo>
                  <a:pt x="218" y="0"/>
                </a:lnTo>
                <a:lnTo>
                  <a:pt x="247" y="2"/>
                </a:lnTo>
                <a:lnTo>
                  <a:pt x="276" y="8"/>
                </a:lnTo>
                <a:lnTo>
                  <a:pt x="302" y="21"/>
                </a:lnTo>
                <a:lnTo>
                  <a:pt x="325" y="41"/>
                </a:lnTo>
                <a:lnTo>
                  <a:pt x="350" y="61"/>
                </a:lnTo>
                <a:lnTo>
                  <a:pt x="377" y="81"/>
                </a:lnTo>
                <a:lnTo>
                  <a:pt x="404" y="103"/>
                </a:lnTo>
                <a:lnTo>
                  <a:pt x="432" y="125"/>
                </a:lnTo>
                <a:lnTo>
                  <a:pt x="460" y="143"/>
                </a:lnTo>
                <a:lnTo>
                  <a:pt x="470" y="157"/>
                </a:lnTo>
                <a:lnTo>
                  <a:pt x="474" y="175"/>
                </a:lnTo>
                <a:lnTo>
                  <a:pt x="476" y="195"/>
                </a:lnTo>
                <a:lnTo>
                  <a:pt x="481" y="212"/>
                </a:lnTo>
                <a:lnTo>
                  <a:pt x="562" y="261"/>
                </a:lnTo>
                <a:lnTo>
                  <a:pt x="559" y="296"/>
                </a:lnTo>
                <a:lnTo>
                  <a:pt x="551" y="329"/>
                </a:lnTo>
                <a:lnTo>
                  <a:pt x="542" y="361"/>
                </a:lnTo>
                <a:lnTo>
                  <a:pt x="538" y="396"/>
                </a:lnTo>
                <a:lnTo>
                  <a:pt x="539" y="397"/>
                </a:lnTo>
                <a:lnTo>
                  <a:pt x="539" y="398"/>
                </a:lnTo>
                <a:lnTo>
                  <a:pt x="540" y="398"/>
                </a:lnTo>
                <a:lnTo>
                  <a:pt x="540" y="399"/>
                </a:lnTo>
                <a:lnTo>
                  <a:pt x="541" y="403"/>
                </a:lnTo>
                <a:lnTo>
                  <a:pt x="542" y="408"/>
                </a:lnTo>
                <a:lnTo>
                  <a:pt x="545" y="412"/>
                </a:lnTo>
                <a:lnTo>
                  <a:pt x="548" y="416"/>
                </a:lnTo>
                <a:lnTo>
                  <a:pt x="551" y="411"/>
                </a:lnTo>
                <a:lnTo>
                  <a:pt x="554" y="398"/>
                </a:lnTo>
                <a:lnTo>
                  <a:pt x="557" y="383"/>
                </a:lnTo>
                <a:lnTo>
                  <a:pt x="559" y="375"/>
                </a:lnTo>
                <a:lnTo>
                  <a:pt x="563" y="380"/>
                </a:lnTo>
                <a:lnTo>
                  <a:pt x="567" y="391"/>
                </a:lnTo>
                <a:lnTo>
                  <a:pt x="570" y="401"/>
                </a:lnTo>
                <a:lnTo>
                  <a:pt x="573" y="408"/>
                </a:lnTo>
                <a:lnTo>
                  <a:pt x="569" y="419"/>
                </a:lnTo>
                <a:lnTo>
                  <a:pt x="554" y="418"/>
                </a:lnTo>
                <a:lnTo>
                  <a:pt x="553" y="420"/>
                </a:lnTo>
                <a:lnTo>
                  <a:pt x="552" y="422"/>
                </a:lnTo>
                <a:lnTo>
                  <a:pt x="568" y="451"/>
                </a:lnTo>
                <a:lnTo>
                  <a:pt x="558" y="486"/>
                </a:lnTo>
                <a:lnTo>
                  <a:pt x="557" y="505"/>
                </a:lnTo>
                <a:lnTo>
                  <a:pt x="571" y="512"/>
                </a:lnTo>
                <a:lnTo>
                  <a:pt x="569" y="528"/>
                </a:lnTo>
                <a:lnTo>
                  <a:pt x="565" y="541"/>
                </a:lnTo>
                <a:lnTo>
                  <a:pt x="562" y="556"/>
                </a:lnTo>
                <a:lnTo>
                  <a:pt x="561" y="572"/>
                </a:lnTo>
                <a:lnTo>
                  <a:pt x="564" y="583"/>
                </a:lnTo>
                <a:lnTo>
                  <a:pt x="568" y="595"/>
                </a:lnTo>
                <a:lnTo>
                  <a:pt x="570" y="606"/>
                </a:lnTo>
                <a:lnTo>
                  <a:pt x="568" y="616"/>
                </a:lnTo>
                <a:lnTo>
                  <a:pt x="569" y="646"/>
                </a:lnTo>
                <a:lnTo>
                  <a:pt x="583" y="671"/>
                </a:lnTo>
                <a:lnTo>
                  <a:pt x="592" y="681"/>
                </a:lnTo>
                <a:lnTo>
                  <a:pt x="601" y="687"/>
                </a:lnTo>
                <a:lnTo>
                  <a:pt x="611" y="695"/>
                </a:lnTo>
                <a:lnTo>
                  <a:pt x="618" y="706"/>
                </a:lnTo>
                <a:lnTo>
                  <a:pt x="577" y="733"/>
                </a:lnTo>
                <a:lnTo>
                  <a:pt x="554" y="754"/>
                </a:lnTo>
                <a:lnTo>
                  <a:pt x="524" y="764"/>
                </a:lnTo>
                <a:lnTo>
                  <a:pt x="498" y="765"/>
                </a:lnTo>
                <a:lnTo>
                  <a:pt x="484" y="772"/>
                </a:lnTo>
                <a:lnTo>
                  <a:pt x="471" y="784"/>
                </a:lnTo>
                <a:lnTo>
                  <a:pt x="462" y="785"/>
                </a:lnTo>
                <a:lnTo>
                  <a:pt x="450" y="791"/>
                </a:lnTo>
                <a:lnTo>
                  <a:pt x="435" y="797"/>
                </a:lnTo>
                <a:lnTo>
                  <a:pt x="420" y="803"/>
                </a:lnTo>
                <a:lnTo>
                  <a:pt x="391" y="808"/>
                </a:lnTo>
                <a:lnTo>
                  <a:pt x="373" y="794"/>
                </a:lnTo>
                <a:lnTo>
                  <a:pt x="366" y="788"/>
                </a:lnTo>
                <a:lnTo>
                  <a:pt x="359" y="778"/>
                </a:lnTo>
                <a:lnTo>
                  <a:pt x="351" y="773"/>
                </a:lnTo>
                <a:lnTo>
                  <a:pt x="340" y="777"/>
                </a:lnTo>
                <a:lnTo>
                  <a:pt x="331" y="780"/>
                </a:lnTo>
                <a:lnTo>
                  <a:pt x="320" y="781"/>
                </a:lnTo>
                <a:lnTo>
                  <a:pt x="309" y="782"/>
                </a:lnTo>
                <a:lnTo>
                  <a:pt x="303" y="788"/>
                </a:lnTo>
                <a:lnTo>
                  <a:pt x="298" y="791"/>
                </a:lnTo>
                <a:lnTo>
                  <a:pt x="292" y="794"/>
                </a:lnTo>
                <a:lnTo>
                  <a:pt x="287" y="797"/>
                </a:lnTo>
                <a:lnTo>
                  <a:pt x="282" y="799"/>
                </a:lnTo>
                <a:lnTo>
                  <a:pt x="288" y="769"/>
                </a:lnTo>
                <a:lnTo>
                  <a:pt x="288" y="740"/>
                </a:lnTo>
                <a:lnTo>
                  <a:pt x="287" y="711"/>
                </a:lnTo>
                <a:lnTo>
                  <a:pt x="281" y="693"/>
                </a:lnTo>
                <a:lnTo>
                  <a:pt x="271" y="675"/>
                </a:lnTo>
                <a:lnTo>
                  <a:pt x="238" y="644"/>
                </a:lnTo>
                <a:lnTo>
                  <a:pt x="196" y="629"/>
                </a:lnTo>
                <a:lnTo>
                  <a:pt x="188" y="625"/>
                </a:lnTo>
                <a:lnTo>
                  <a:pt x="182" y="620"/>
                </a:lnTo>
                <a:lnTo>
                  <a:pt x="175" y="616"/>
                </a:lnTo>
                <a:lnTo>
                  <a:pt x="167" y="612"/>
                </a:lnTo>
                <a:lnTo>
                  <a:pt x="157" y="608"/>
                </a:lnTo>
                <a:lnTo>
                  <a:pt x="147" y="602"/>
                </a:lnTo>
                <a:lnTo>
                  <a:pt x="128" y="591"/>
                </a:lnTo>
                <a:lnTo>
                  <a:pt x="108" y="580"/>
                </a:lnTo>
                <a:lnTo>
                  <a:pt x="87" y="574"/>
                </a:lnTo>
                <a:lnTo>
                  <a:pt x="67" y="565"/>
                </a:lnTo>
                <a:lnTo>
                  <a:pt x="69" y="523"/>
                </a:lnTo>
                <a:lnTo>
                  <a:pt x="60" y="482"/>
                </a:lnTo>
                <a:lnTo>
                  <a:pt x="51" y="471"/>
                </a:lnTo>
                <a:lnTo>
                  <a:pt x="41" y="460"/>
                </a:lnTo>
                <a:lnTo>
                  <a:pt x="0" y="370"/>
                </a:lnTo>
                <a:lnTo>
                  <a:pt x="6" y="278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0" name="Zambia"/>
          <xdr:cNvSpPr>
            <a:spLocks/>
          </xdr:cNvSpPr>
        </xdr:nvSpPr>
        <xdr:spPr bwMode="auto">
          <a:xfrm>
            <a:off x="11395574" y="2762250"/>
            <a:ext cx="242289" cy="276225"/>
          </a:xfrm>
          <a:custGeom>
            <a:avLst/>
            <a:gdLst>
              <a:gd name="T0" fmla="*/ 2147483647 w 686"/>
              <a:gd name="T1" fmla="*/ 2147483647 h 682"/>
              <a:gd name="T2" fmla="*/ 2147483647 w 686"/>
              <a:gd name="T3" fmla="*/ 2147483647 h 682"/>
              <a:gd name="T4" fmla="*/ 2147483647 w 686"/>
              <a:gd name="T5" fmla="*/ 2147483647 h 682"/>
              <a:gd name="T6" fmla="*/ 2147483647 w 686"/>
              <a:gd name="T7" fmla="*/ 2147483647 h 682"/>
              <a:gd name="T8" fmla="*/ 2147483647 w 686"/>
              <a:gd name="T9" fmla="*/ 2147483647 h 682"/>
              <a:gd name="T10" fmla="*/ 2147483647 w 686"/>
              <a:gd name="T11" fmla="*/ 2147483647 h 682"/>
              <a:gd name="T12" fmla="*/ 2147483647 w 686"/>
              <a:gd name="T13" fmla="*/ 2147483647 h 682"/>
              <a:gd name="T14" fmla="*/ 2147483647 w 686"/>
              <a:gd name="T15" fmla="*/ 2147483647 h 682"/>
              <a:gd name="T16" fmla="*/ 2147483647 w 686"/>
              <a:gd name="T17" fmla="*/ 2147483647 h 682"/>
              <a:gd name="T18" fmla="*/ 2147483647 w 686"/>
              <a:gd name="T19" fmla="*/ 2147483647 h 682"/>
              <a:gd name="T20" fmla="*/ 2147483647 w 686"/>
              <a:gd name="T21" fmla="*/ 2147483647 h 682"/>
              <a:gd name="T22" fmla="*/ 2147483647 w 686"/>
              <a:gd name="T23" fmla="*/ 2147483647 h 682"/>
              <a:gd name="T24" fmla="*/ 2147483647 w 686"/>
              <a:gd name="T25" fmla="*/ 2147483647 h 682"/>
              <a:gd name="T26" fmla="*/ 2147483647 w 686"/>
              <a:gd name="T27" fmla="*/ 2147483647 h 682"/>
              <a:gd name="T28" fmla="*/ 2147483647 w 686"/>
              <a:gd name="T29" fmla="*/ 2147483647 h 682"/>
              <a:gd name="T30" fmla="*/ 2147483647 w 686"/>
              <a:gd name="T31" fmla="*/ 2147483647 h 682"/>
              <a:gd name="T32" fmla="*/ 2147483647 w 686"/>
              <a:gd name="T33" fmla="*/ 2147483647 h 682"/>
              <a:gd name="T34" fmla="*/ 2147483647 w 686"/>
              <a:gd name="T35" fmla="*/ 2147483647 h 682"/>
              <a:gd name="T36" fmla="*/ 2147483647 w 686"/>
              <a:gd name="T37" fmla="*/ 0 h 682"/>
              <a:gd name="T38" fmla="*/ 2147483647 w 686"/>
              <a:gd name="T39" fmla="*/ 2147483647 h 682"/>
              <a:gd name="T40" fmla="*/ 2147483647 w 686"/>
              <a:gd name="T41" fmla="*/ 2147483647 h 682"/>
              <a:gd name="T42" fmla="*/ 2147483647 w 686"/>
              <a:gd name="T43" fmla="*/ 2147483647 h 682"/>
              <a:gd name="T44" fmla="*/ 2147483647 w 686"/>
              <a:gd name="T45" fmla="*/ 2147483647 h 682"/>
              <a:gd name="T46" fmla="*/ 2147483647 w 686"/>
              <a:gd name="T47" fmla="*/ 2147483647 h 682"/>
              <a:gd name="T48" fmla="*/ 2147483647 w 686"/>
              <a:gd name="T49" fmla="*/ 2147483647 h 682"/>
              <a:gd name="T50" fmla="*/ 2147483647 w 686"/>
              <a:gd name="T51" fmla="*/ 2147483647 h 682"/>
              <a:gd name="T52" fmla="*/ 2147483647 w 686"/>
              <a:gd name="T53" fmla="*/ 2147483647 h 682"/>
              <a:gd name="T54" fmla="*/ 2147483647 w 686"/>
              <a:gd name="T55" fmla="*/ 2147483647 h 682"/>
              <a:gd name="T56" fmla="*/ 2147483647 w 686"/>
              <a:gd name="T57" fmla="*/ 2147483647 h 682"/>
              <a:gd name="T58" fmla="*/ 2147483647 w 686"/>
              <a:gd name="T59" fmla="*/ 2147483647 h 682"/>
              <a:gd name="T60" fmla="*/ 2147483647 w 686"/>
              <a:gd name="T61" fmla="*/ 2147483647 h 682"/>
              <a:gd name="T62" fmla="*/ 2147483647 w 686"/>
              <a:gd name="T63" fmla="*/ 2147483647 h 682"/>
              <a:gd name="T64" fmla="*/ 2147483647 w 686"/>
              <a:gd name="T65" fmla="*/ 2147483647 h 682"/>
              <a:gd name="T66" fmla="*/ 2147483647 w 686"/>
              <a:gd name="T67" fmla="*/ 2147483647 h 682"/>
              <a:gd name="T68" fmla="*/ 2147483647 w 686"/>
              <a:gd name="T69" fmla="*/ 2147483647 h 682"/>
              <a:gd name="T70" fmla="*/ 0 w 686"/>
              <a:gd name="T71" fmla="*/ 2147483647 h 682"/>
              <a:gd name="T72" fmla="*/ 2147483647 w 686"/>
              <a:gd name="T73" fmla="*/ 2147483647 h 682"/>
              <a:gd name="T74" fmla="*/ 2147483647 w 686"/>
              <a:gd name="T75" fmla="*/ 2147483647 h 682"/>
              <a:gd name="T76" fmla="*/ 2147483647 w 686"/>
              <a:gd name="T77" fmla="*/ 2147483647 h 682"/>
              <a:gd name="T78" fmla="*/ 2147483647 w 686"/>
              <a:gd name="T79" fmla="*/ 2147483647 h 682"/>
              <a:gd name="T80" fmla="*/ 2147483647 w 686"/>
              <a:gd name="T81" fmla="*/ 2147483647 h 682"/>
              <a:gd name="T82" fmla="*/ 2147483647 w 686"/>
              <a:gd name="T83" fmla="*/ 2147483647 h 682"/>
              <a:gd name="T84" fmla="*/ 2147483647 w 686"/>
              <a:gd name="T85" fmla="*/ 2147483647 h 682"/>
              <a:gd name="T86" fmla="*/ 2147483647 w 686"/>
              <a:gd name="T87" fmla="*/ 2147483647 h 682"/>
              <a:gd name="T88" fmla="*/ 2147483647 w 686"/>
              <a:gd name="T89" fmla="*/ 2147483647 h 682"/>
              <a:gd name="T90" fmla="*/ 2147483647 w 686"/>
              <a:gd name="T91" fmla="*/ 2147483647 h 682"/>
              <a:gd name="T92" fmla="*/ 2147483647 w 686"/>
              <a:gd name="T93" fmla="*/ 2147483647 h 682"/>
              <a:gd name="T94" fmla="*/ 2147483647 w 686"/>
              <a:gd name="T95" fmla="*/ 2147483647 h 682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686"/>
              <a:gd name="T145" fmla="*/ 0 h 682"/>
              <a:gd name="T146" fmla="*/ 686 w 686"/>
              <a:gd name="T147" fmla="*/ 682 h 682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686" h="682">
                <a:moveTo>
                  <a:pt x="625" y="398"/>
                </a:moveTo>
                <a:lnTo>
                  <a:pt x="620" y="380"/>
                </a:lnTo>
                <a:lnTo>
                  <a:pt x="621" y="362"/>
                </a:lnTo>
                <a:lnTo>
                  <a:pt x="628" y="349"/>
                </a:lnTo>
                <a:lnTo>
                  <a:pt x="637" y="337"/>
                </a:lnTo>
                <a:lnTo>
                  <a:pt x="647" y="326"/>
                </a:lnTo>
                <a:lnTo>
                  <a:pt x="656" y="313"/>
                </a:lnTo>
                <a:lnTo>
                  <a:pt x="663" y="293"/>
                </a:lnTo>
                <a:lnTo>
                  <a:pt x="659" y="278"/>
                </a:lnTo>
                <a:lnTo>
                  <a:pt x="651" y="264"/>
                </a:lnTo>
                <a:lnTo>
                  <a:pt x="650" y="244"/>
                </a:lnTo>
                <a:lnTo>
                  <a:pt x="654" y="233"/>
                </a:lnTo>
                <a:lnTo>
                  <a:pt x="654" y="215"/>
                </a:lnTo>
                <a:lnTo>
                  <a:pt x="655" y="199"/>
                </a:lnTo>
                <a:lnTo>
                  <a:pt x="658" y="190"/>
                </a:lnTo>
                <a:lnTo>
                  <a:pt x="665" y="188"/>
                </a:lnTo>
                <a:lnTo>
                  <a:pt x="671" y="188"/>
                </a:lnTo>
                <a:lnTo>
                  <a:pt x="677" y="187"/>
                </a:lnTo>
                <a:lnTo>
                  <a:pt x="682" y="183"/>
                </a:lnTo>
                <a:lnTo>
                  <a:pt x="686" y="158"/>
                </a:lnTo>
                <a:lnTo>
                  <a:pt x="679" y="133"/>
                </a:lnTo>
                <a:lnTo>
                  <a:pt x="671" y="121"/>
                </a:lnTo>
                <a:lnTo>
                  <a:pt x="660" y="112"/>
                </a:lnTo>
                <a:lnTo>
                  <a:pt x="647" y="101"/>
                </a:lnTo>
                <a:lnTo>
                  <a:pt x="640" y="87"/>
                </a:lnTo>
                <a:lnTo>
                  <a:pt x="643" y="64"/>
                </a:lnTo>
                <a:lnTo>
                  <a:pt x="635" y="60"/>
                </a:lnTo>
                <a:lnTo>
                  <a:pt x="629" y="55"/>
                </a:lnTo>
                <a:lnTo>
                  <a:pt x="622" y="51"/>
                </a:lnTo>
                <a:lnTo>
                  <a:pt x="614" y="48"/>
                </a:lnTo>
                <a:lnTo>
                  <a:pt x="604" y="43"/>
                </a:lnTo>
                <a:lnTo>
                  <a:pt x="594" y="37"/>
                </a:lnTo>
                <a:lnTo>
                  <a:pt x="575" y="26"/>
                </a:lnTo>
                <a:lnTo>
                  <a:pt x="555" y="15"/>
                </a:lnTo>
                <a:lnTo>
                  <a:pt x="534" y="9"/>
                </a:lnTo>
                <a:lnTo>
                  <a:pt x="514" y="0"/>
                </a:lnTo>
                <a:lnTo>
                  <a:pt x="434" y="7"/>
                </a:lnTo>
                <a:lnTo>
                  <a:pt x="406" y="74"/>
                </a:lnTo>
                <a:lnTo>
                  <a:pt x="401" y="155"/>
                </a:lnTo>
                <a:lnTo>
                  <a:pt x="377" y="225"/>
                </a:lnTo>
                <a:lnTo>
                  <a:pt x="377" y="226"/>
                </a:lnTo>
                <a:lnTo>
                  <a:pt x="377" y="227"/>
                </a:lnTo>
                <a:lnTo>
                  <a:pt x="376" y="227"/>
                </a:lnTo>
                <a:lnTo>
                  <a:pt x="376" y="228"/>
                </a:lnTo>
                <a:lnTo>
                  <a:pt x="389" y="238"/>
                </a:lnTo>
                <a:lnTo>
                  <a:pt x="394" y="252"/>
                </a:lnTo>
                <a:lnTo>
                  <a:pt x="403" y="267"/>
                </a:lnTo>
                <a:lnTo>
                  <a:pt x="428" y="272"/>
                </a:lnTo>
                <a:lnTo>
                  <a:pt x="430" y="275"/>
                </a:lnTo>
                <a:lnTo>
                  <a:pt x="432" y="277"/>
                </a:lnTo>
                <a:lnTo>
                  <a:pt x="434" y="294"/>
                </a:lnTo>
                <a:lnTo>
                  <a:pt x="436" y="308"/>
                </a:lnTo>
                <a:lnTo>
                  <a:pt x="437" y="323"/>
                </a:lnTo>
                <a:lnTo>
                  <a:pt x="435" y="341"/>
                </a:lnTo>
                <a:lnTo>
                  <a:pt x="408" y="332"/>
                </a:lnTo>
                <a:lnTo>
                  <a:pt x="388" y="308"/>
                </a:lnTo>
                <a:lnTo>
                  <a:pt x="362" y="287"/>
                </a:lnTo>
                <a:lnTo>
                  <a:pt x="333" y="277"/>
                </a:lnTo>
                <a:lnTo>
                  <a:pt x="326" y="244"/>
                </a:lnTo>
                <a:lnTo>
                  <a:pt x="309" y="225"/>
                </a:lnTo>
                <a:lnTo>
                  <a:pt x="258" y="240"/>
                </a:lnTo>
                <a:lnTo>
                  <a:pt x="212" y="210"/>
                </a:lnTo>
                <a:lnTo>
                  <a:pt x="190" y="203"/>
                </a:lnTo>
                <a:lnTo>
                  <a:pt x="164" y="206"/>
                </a:lnTo>
                <a:lnTo>
                  <a:pt x="143" y="203"/>
                </a:lnTo>
                <a:lnTo>
                  <a:pt x="135" y="176"/>
                </a:lnTo>
                <a:lnTo>
                  <a:pt x="116" y="182"/>
                </a:lnTo>
                <a:lnTo>
                  <a:pt x="110" y="321"/>
                </a:lnTo>
                <a:lnTo>
                  <a:pt x="0" y="328"/>
                </a:lnTo>
                <a:lnTo>
                  <a:pt x="2" y="578"/>
                </a:lnTo>
                <a:lnTo>
                  <a:pt x="65" y="662"/>
                </a:lnTo>
                <a:lnTo>
                  <a:pt x="134" y="642"/>
                </a:lnTo>
                <a:lnTo>
                  <a:pt x="153" y="652"/>
                </a:lnTo>
                <a:lnTo>
                  <a:pt x="176" y="664"/>
                </a:lnTo>
                <a:lnTo>
                  <a:pt x="226" y="671"/>
                </a:lnTo>
                <a:lnTo>
                  <a:pt x="261" y="682"/>
                </a:lnTo>
                <a:lnTo>
                  <a:pt x="290" y="680"/>
                </a:lnTo>
                <a:lnTo>
                  <a:pt x="299" y="668"/>
                </a:lnTo>
                <a:lnTo>
                  <a:pt x="308" y="655"/>
                </a:lnTo>
                <a:lnTo>
                  <a:pt x="316" y="642"/>
                </a:lnTo>
                <a:lnTo>
                  <a:pt x="325" y="629"/>
                </a:lnTo>
                <a:lnTo>
                  <a:pt x="340" y="610"/>
                </a:lnTo>
                <a:lnTo>
                  <a:pt x="360" y="599"/>
                </a:lnTo>
                <a:lnTo>
                  <a:pt x="378" y="586"/>
                </a:lnTo>
                <a:lnTo>
                  <a:pt x="391" y="562"/>
                </a:lnTo>
                <a:lnTo>
                  <a:pt x="424" y="520"/>
                </a:lnTo>
                <a:lnTo>
                  <a:pt x="479" y="518"/>
                </a:lnTo>
                <a:lnTo>
                  <a:pt x="470" y="475"/>
                </a:lnTo>
                <a:lnTo>
                  <a:pt x="625" y="398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1" name="Mozambique"/>
          <xdr:cNvSpPr>
            <a:spLocks/>
          </xdr:cNvSpPr>
        </xdr:nvSpPr>
        <xdr:spPr bwMode="auto">
          <a:xfrm>
            <a:off x="11562670" y="2819400"/>
            <a:ext cx="217224" cy="485775"/>
          </a:xfrm>
          <a:custGeom>
            <a:avLst/>
            <a:gdLst>
              <a:gd name="T0" fmla="*/ 2147483647 w 600"/>
              <a:gd name="T1" fmla="*/ 2147483647 h 1185"/>
              <a:gd name="T2" fmla="*/ 2147483647 w 600"/>
              <a:gd name="T3" fmla="*/ 2147483647 h 1185"/>
              <a:gd name="T4" fmla="*/ 2147483647 w 600"/>
              <a:gd name="T5" fmla="*/ 2147483647 h 1185"/>
              <a:gd name="T6" fmla="*/ 2147483647 w 600"/>
              <a:gd name="T7" fmla="*/ 2147483647 h 1185"/>
              <a:gd name="T8" fmla="*/ 2147483647 w 600"/>
              <a:gd name="T9" fmla="*/ 2147483647 h 1185"/>
              <a:gd name="T10" fmla="*/ 2147483647 w 600"/>
              <a:gd name="T11" fmla="*/ 2147483647 h 1185"/>
              <a:gd name="T12" fmla="*/ 2147483647 w 600"/>
              <a:gd name="T13" fmla="*/ 2147483647 h 1185"/>
              <a:gd name="T14" fmla="*/ 2147483647 w 600"/>
              <a:gd name="T15" fmla="*/ 2147483647 h 1185"/>
              <a:gd name="T16" fmla="*/ 2147483647 w 600"/>
              <a:gd name="T17" fmla="*/ 2147483647 h 1185"/>
              <a:gd name="T18" fmla="*/ 2147483647 w 600"/>
              <a:gd name="T19" fmla="*/ 2147483647 h 1185"/>
              <a:gd name="T20" fmla="*/ 2147483647 w 600"/>
              <a:gd name="T21" fmla="*/ 2147483647 h 1185"/>
              <a:gd name="T22" fmla="*/ 2147483647 w 600"/>
              <a:gd name="T23" fmla="*/ 2147483647 h 1185"/>
              <a:gd name="T24" fmla="*/ 2147483647 w 600"/>
              <a:gd name="T25" fmla="*/ 2147483647 h 1185"/>
              <a:gd name="T26" fmla="*/ 2147483647 w 600"/>
              <a:gd name="T27" fmla="*/ 2147483647 h 1185"/>
              <a:gd name="T28" fmla="*/ 2147483647 w 600"/>
              <a:gd name="T29" fmla="*/ 2147483647 h 1185"/>
              <a:gd name="T30" fmla="*/ 2147483647 w 600"/>
              <a:gd name="T31" fmla="*/ 2147483647 h 1185"/>
              <a:gd name="T32" fmla="*/ 2147483647 w 600"/>
              <a:gd name="T33" fmla="*/ 2147483647 h 1185"/>
              <a:gd name="T34" fmla="*/ 2147483647 w 600"/>
              <a:gd name="T35" fmla="*/ 2147483647 h 1185"/>
              <a:gd name="T36" fmla="*/ 2147483647 w 600"/>
              <a:gd name="T37" fmla="*/ 0 h 1185"/>
              <a:gd name="T38" fmla="*/ 2147483647 w 600"/>
              <a:gd name="T39" fmla="*/ 2147483647 h 1185"/>
              <a:gd name="T40" fmla="*/ 2147483647 w 600"/>
              <a:gd name="T41" fmla="*/ 2147483647 h 1185"/>
              <a:gd name="T42" fmla="*/ 2147483647 w 600"/>
              <a:gd name="T43" fmla="*/ 2147483647 h 1185"/>
              <a:gd name="T44" fmla="*/ 2147483647 w 600"/>
              <a:gd name="T45" fmla="*/ 2147483647 h 1185"/>
              <a:gd name="T46" fmla="*/ 2147483647 w 600"/>
              <a:gd name="T47" fmla="*/ 2147483647 h 1185"/>
              <a:gd name="T48" fmla="*/ 2147483647 w 600"/>
              <a:gd name="T49" fmla="*/ 2147483647 h 1185"/>
              <a:gd name="T50" fmla="*/ 2147483647 w 600"/>
              <a:gd name="T51" fmla="*/ 2147483647 h 1185"/>
              <a:gd name="T52" fmla="*/ 2147483647 w 600"/>
              <a:gd name="T53" fmla="*/ 2147483647 h 1185"/>
              <a:gd name="T54" fmla="*/ 2147483647 w 600"/>
              <a:gd name="T55" fmla="*/ 2147483647 h 1185"/>
              <a:gd name="T56" fmla="*/ 2147483647 w 600"/>
              <a:gd name="T57" fmla="*/ 2147483647 h 1185"/>
              <a:gd name="T58" fmla="*/ 2147483647 w 600"/>
              <a:gd name="T59" fmla="*/ 2147483647 h 1185"/>
              <a:gd name="T60" fmla="*/ 2147483647 w 600"/>
              <a:gd name="T61" fmla="*/ 2147483647 h 1185"/>
              <a:gd name="T62" fmla="*/ 2147483647 w 600"/>
              <a:gd name="T63" fmla="*/ 2147483647 h 1185"/>
              <a:gd name="T64" fmla="*/ 2147483647 w 600"/>
              <a:gd name="T65" fmla="*/ 2147483647 h 1185"/>
              <a:gd name="T66" fmla="*/ 2147483647 w 600"/>
              <a:gd name="T67" fmla="*/ 2147483647 h 1185"/>
              <a:gd name="T68" fmla="*/ 2147483647 w 600"/>
              <a:gd name="T69" fmla="*/ 2147483647 h 1185"/>
              <a:gd name="T70" fmla="*/ 2147483647 w 600"/>
              <a:gd name="T71" fmla="*/ 2147483647 h 1185"/>
              <a:gd name="T72" fmla="*/ 2147483647 w 600"/>
              <a:gd name="T73" fmla="*/ 2147483647 h 1185"/>
              <a:gd name="T74" fmla="*/ 2147483647 w 600"/>
              <a:gd name="T75" fmla="*/ 2147483647 h 1185"/>
              <a:gd name="T76" fmla="*/ 2147483647 w 600"/>
              <a:gd name="T77" fmla="*/ 2147483647 h 1185"/>
              <a:gd name="T78" fmla="*/ 2147483647 w 600"/>
              <a:gd name="T79" fmla="*/ 2147483647 h 1185"/>
              <a:gd name="T80" fmla="*/ 2147483647 w 600"/>
              <a:gd name="T81" fmla="*/ 2147483647 h 1185"/>
              <a:gd name="T82" fmla="*/ 2147483647 w 600"/>
              <a:gd name="T83" fmla="*/ 2147483647 h 1185"/>
              <a:gd name="T84" fmla="*/ 2147483647 w 600"/>
              <a:gd name="T85" fmla="*/ 2147483647 h 1185"/>
              <a:gd name="T86" fmla="*/ 2147483647 w 600"/>
              <a:gd name="T87" fmla="*/ 2147483647 h 1185"/>
              <a:gd name="T88" fmla="*/ 2147483647 w 600"/>
              <a:gd name="T89" fmla="*/ 2147483647 h 1185"/>
              <a:gd name="T90" fmla="*/ 2147483647 w 600"/>
              <a:gd name="T91" fmla="*/ 2147483647 h 1185"/>
              <a:gd name="T92" fmla="*/ 2147483647 w 600"/>
              <a:gd name="T93" fmla="*/ 2147483647 h 1185"/>
              <a:gd name="T94" fmla="*/ 2147483647 w 600"/>
              <a:gd name="T95" fmla="*/ 2147483647 h 1185"/>
              <a:gd name="T96" fmla="*/ 2147483647 w 600"/>
              <a:gd name="T97" fmla="*/ 2147483647 h 1185"/>
              <a:gd name="T98" fmla="*/ 2147483647 w 600"/>
              <a:gd name="T99" fmla="*/ 2147483647 h 1185"/>
              <a:gd name="T100" fmla="*/ 2147483647 w 600"/>
              <a:gd name="T101" fmla="*/ 2147483647 h 1185"/>
              <a:gd name="T102" fmla="*/ 2147483647 w 600"/>
              <a:gd name="T103" fmla="*/ 2147483647 h 1185"/>
              <a:gd name="T104" fmla="*/ 2147483647 w 600"/>
              <a:gd name="T105" fmla="*/ 2147483647 h 1185"/>
              <a:gd name="T106" fmla="*/ 2147483647 w 600"/>
              <a:gd name="T107" fmla="*/ 2147483647 h 1185"/>
              <a:gd name="T108" fmla="*/ 2147483647 w 600"/>
              <a:gd name="T109" fmla="*/ 2147483647 h 1185"/>
              <a:gd name="T110" fmla="*/ 2147483647 w 600"/>
              <a:gd name="T111" fmla="*/ 2147483647 h 1185"/>
              <a:gd name="T112" fmla="*/ 2147483647 w 600"/>
              <a:gd name="T113" fmla="*/ 2147483647 h 1185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600"/>
              <a:gd name="T172" fmla="*/ 0 h 1185"/>
              <a:gd name="T173" fmla="*/ 600 w 600"/>
              <a:gd name="T174" fmla="*/ 1185 h 1185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600" h="1185">
                <a:moveTo>
                  <a:pt x="155" y="257"/>
                </a:moveTo>
                <a:lnTo>
                  <a:pt x="180" y="266"/>
                </a:lnTo>
                <a:lnTo>
                  <a:pt x="185" y="272"/>
                </a:lnTo>
                <a:lnTo>
                  <a:pt x="189" y="280"/>
                </a:lnTo>
                <a:lnTo>
                  <a:pt x="193" y="288"/>
                </a:lnTo>
                <a:lnTo>
                  <a:pt x="198" y="293"/>
                </a:lnTo>
                <a:lnTo>
                  <a:pt x="208" y="294"/>
                </a:lnTo>
                <a:lnTo>
                  <a:pt x="220" y="290"/>
                </a:lnTo>
                <a:lnTo>
                  <a:pt x="230" y="292"/>
                </a:lnTo>
                <a:lnTo>
                  <a:pt x="237" y="310"/>
                </a:lnTo>
                <a:lnTo>
                  <a:pt x="239" y="339"/>
                </a:lnTo>
                <a:lnTo>
                  <a:pt x="234" y="363"/>
                </a:lnTo>
                <a:lnTo>
                  <a:pt x="232" y="388"/>
                </a:lnTo>
                <a:lnTo>
                  <a:pt x="236" y="415"/>
                </a:lnTo>
                <a:lnTo>
                  <a:pt x="240" y="428"/>
                </a:lnTo>
                <a:lnTo>
                  <a:pt x="244" y="440"/>
                </a:lnTo>
                <a:lnTo>
                  <a:pt x="248" y="453"/>
                </a:lnTo>
                <a:lnTo>
                  <a:pt x="253" y="465"/>
                </a:lnTo>
                <a:lnTo>
                  <a:pt x="254" y="468"/>
                </a:lnTo>
                <a:lnTo>
                  <a:pt x="256" y="473"/>
                </a:lnTo>
                <a:lnTo>
                  <a:pt x="258" y="479"/>
                </a:lnTo>
                <a:lnTo>
                  <a:pt x="261" y="487"/>
                </a:lnTo>
                <a:lnTo>
                  <a:pt x="265" y="499"/>
                </a:lnTo>
                <a:lnTo>
                  <a:pt x="268" y="504"/>
                </a:lnTo>
                <a:lnTo>
                  <a:pt x="278" y="446"/>
                </a:lnTo>
                <a:lnTo>
                  <a:pt x="300" y="392"/>
                </a:lnTo>
                <a:lnTo>
                  <a:pt x="307" y="307"/>
                </a:lnTo>
                <a:lnTo>
                  <a:pt x="294" y="229"/>
                </a:lnTo>
                <a:lnTo>
                  <a:pt x="268" y="214"/>
                </a:lnTo>
                <a:lnTo>
                  <a:pt x="257" y="190"/>
                </a:lnTo>
                <a:lnTo>
                  <a:pt x="257" y="120"/>
                </a:lnTo>
                <a:lnTo>
                  <a:pt x="259" y="93"/>
                </a:lnTo>
                <a:lnTo>
                  <a:pt x="264" y="91"/>
                </a:lnTo>
                <a:lnTo>
                  <a:pt x="269" y="88"/>
                </a:lnTo>
                <a:lnTo>
                  <a:pt x="275" y="85"/>
                </a:lnTo>
                <a:lnTo>
                  <a:pt x="280" y="82"/>
                </a:lnTo>
                <a:lnTo>
                  <a:pt x="286" y="76"/>
                </a:lnTo>
                <a:lnTo>
                  <a:pt x="297" y="75"/>
                </a:lnTo>
                <a:lnTo>
                  <a:pt x="308" y="74"/>
                </a:lnTo>
                <a:lnTo>
                  <a:pt x="317" y="71"/>
                </a:lnTo>
                <a:lnTo>
                  <a:pt x="328" y="67"/>
                </a:lnTo>
                <a:lnTo>
                  <a:pt x="336" y="73"/>
                </a:lnTo>
                <a:lnTo>
                  <a:pt x="343" y="82"/>
                </a:lnTo>
                <a:lnTo>
                  <a:pt x="350" y="88"/>
                </a:lnTo>
                <a:lnTo>
                  <a:pt x="368" y="102"/>
                </a:lnTo>
                <a:lnTo>
                  <a:pt x="397" y="97"/>
                </a:lnTo>
                <a:lnTo>
                  <a:pt x="412" y="91"/>
                </a:lnTo>
                <a:lnTo>
                  <a:pt x="427" y="85"/>
                </a:lnTo>
                <a:lnTo>
                  <a:pt x="439" y="80"/>
                </a:lnTo>
                <a:lnTo>
                  <a:pt x="448" y="78"/>
                </a:lnTo>
                <a:lnTo>
                  <a:pt x="461" y="66"/>
                </a:lnTo>
                <a:lnTo>
                  <a:pt x="475" y="59"/>
                </a:lnTo>
                <a:lnTo>
                  <a:pt x="501" y="58"/>
                </a:lnTo>
                <a:lnTo>
                  <a:pt x="531" y="48"/>
                </a:lnTo>
                <a:lnTo>
                  <a:pt x="554" y="27"/>
                </a:lnTo>
                <a:lnTo>
                  <a:pt x="595" y="0"/>
                </a:lnTo>
                <a:lnTo>
                  <a:pt x="595" y="2"/>
                </a:lnTo>
                <a:lnTo>
                  <a:pt x="596" y="5"/>
                </a:lnTo>
                <a:lnTo>
                  <a:pt x="597" y="5"/>
                </a:lnTo>
                <a:lnTo>
                  <a:pt x="598" y="6"/>
                </a:lnTo>
                <a:lnTo>
                  <a:pt x="600" y="7"/>
                </a:lnTo>
                <a:lnTo>
                  <a:pt x="598" y="24"/>
                </a:lnTo>
                <a:lnTo>
                  <a:pt x="595" y="39"/>
                </a:lnTo>
                <a:lnTo>
                  <a:pt x="591" y="54"/>
                </a:lnTo>
                <a:lnTo>
                  <a:pt x="588" y="69"/>
                </a:lnTo>
                <a:lnTo>
                  <a:pt x="588" y="88"/>
                </a:lnTo>
                <a:lnTo>
                  <a:pt x="589" y="105"/>
                </a:lnTo>
                <a:lnTo>
                  <a:pt x="589" y="124"/>
                </a:lnTo>
                <a:lnTo>
                  <a:pt x="586" y="143"/>
                </a:lnTo>
                <a:lnTo>
                  <a:pt x="581" y="175"/>
                </a:lnTo>
                <a:lnTo>
                  <a:pt x="572" y="207"/>
                </a:lnTo>
                <a:lnTo>
                  <a:pt x="566" y="239"/>
                </a:lnTo>
                <a:lnTo>
                  <a:pt x="568" y="270"/>
                </a:lnTo>
                <a:lnTo>
                  <a:pt x="572" y="272"/>
                </a:lnTo>
                <a:lnTo>
                  <a:pt x="576" y="276"/>
                </a:lnTo>
                <a:lnTo>
                  <a:pt x="580" y="279"/>
                </a:lnTo>
                <a:lnTo>
                  <a:pt x="585" y="281"/>
                </a:lnTo>
                <a:lnTo>
                  <a:pt x="588" y="287"/>
                </a:lnTo>
                <a:lnTo>
                  <a:pt x="570" y="330"/>
                </a:lnTo>
                <a:lnTo>
                  <a:pt x="555" y="377"/>
                </a:lnTo>
                <a:lnTo>
                  <a:pt x="530" y="422"/>
                </a:lnTo>
                <a:lnTo>
                  <a:pt x="491" y="453"/>
                </a:lnTo>
                <a:lnTo>
                  <a:pt x="491" y="459"/>
                </a:lnTo>
                <a:lnTo>
                  <a:pt x="491" y="467"/>
                </a:lnTo>
                <a:lnTo>
                  <a:pt x="490" y="475"/>
                </a:lnTo>
                <a:lnTo>
                  <a:pt x="485" y="479"/>
                </a:lnTo>
                <a:lnTo>
                  <a:pt x="479" y="484"/>
                </a:lnTo>
                <a:lnTo>
                  <a:pt x="467" y="488"/>
                </a:lnTo>
                <a:lnTo>
                  <a:pt x="455" y="491"/>
                </a:lnTo>
                <a:lnTo>
                  <a:pt x="448" y="494"/>
                </a:lnTo>
                <a:lnTo>
                  <a:pt x="424" y="493"/>
                </a:lnTo>
                <a:lnTo>
                  <a:pt x="406" y="506"/>
                </a:lnTo>
                <a:lnTo>
                  <a:pt x="394" y="516"/>
                </a:lnTo>
                <a:lnTo>
                  <a:pt x="383" y="525"/>
                </a:lnTo>
                <a:lnTo>
                  <a:pt x="373" y="534"/>
                </a:lnTo>
                <a:lnTo>
                  <a:pt x="362" y="546"/>
                </a:lnTo>
                <a:lnTo>
                  <a:pt x="343" y="564"/>
                </a:lnTo>
                <a:lnTo>
                  <a:pt x="331" y="588"/>
                </a:lnTo>
                <a:lnTo>
                  <a:pt x="319" y="609"/>
                </a:lnTo>
                <a:lnTo>
                  <a:pt x="300" y="625"/>
                </a:lnTo>
                <a:lnTo>
                  <a:pt x="283" y="636"/>
                </a:lnTo>
                <a:lnTo>
                  <a:pt x="271" y="651"/>
                </a:lnTo>
                <a:lnTo>
                  <a:pt x="256" y="667"/>
                </a:lnTo>
                <a:lnTo>
                  <a:pt x="233" y="678"/>
                </a:lnTo>
                <a:lnTo>
                  <a:pt x="216" y="717"/>
                </a:lnTo>
                <a:lnTo>
                  <a:pt x="218" y="763"/>
                </a:lnTo>
                <a:lnTo>
                  <a:pt x="228" y="807"/>
                </a:lnTo>
                <a:lnTo>
                  <a:pt x="230" y="852"/>
                </a:lnTo>
                <a:lnTo>
                  <a:pt x="230" y="853"/>
                </a:lnTo>
                <a:lnTo>
                  <a:pt x="231" y="853"/>
                </a:lnTo>
                <a:lnTo>
                  <a:pt x="233" y="853"/>
                </a:lnTo>
                <a:lnTo>
                  <a:pt x="235" y="852"/>
                </a:lnTo>
                <a:lnTo>
                  <a:pt x="237" y="852"/>
                </a:lnTo>
                <a:lnTo>
                  <a:pt x="240" y="879"/>
                </a:lnTo>
                <a:lnTo>
                  <a:pt x="235" y="918"/>
                </a:lnTo>
                <a:lnTo>
                  <a:pt x="221" y="953"/>
                </a:lnTo>
                <a:lnTo>
                  <a:pt x="216" y="989"/>
                </a:lnTo>
                <a:lnTo>
                  <a:pt x="208" y="1022"/>
                </a:lnTo>
                <a:lnTo>
                  <a:pt x="179" y="1048"/>
                </a:lnTo>
                <a:lnTo>
                  <a:pt x="109" y="1091"/>
                </a:lnTo>
                <a:lnTo>
                  <a:pt x="59" y="1145"/>
                </a:lnTo>
                <a:lnTo>
                  <a:pt x="65" y="1144"/>
                </a:lnTo>
                <a:lnTo>
                  <a:pt x="70" y="1141"/>
                </a:lnTo>
                <a:lnTo>
                  <a:pt x="76" y="1139"/>
                </a:lnTo>
                <a:lnTo>
                  <a:pt x="84" y="1137"/>
                </a:lnTo>
                <a:lnTo>
                  <a:pt x="76" y="1160"/>
                </a:lnTo>
                <a:lnTo>
                  <a:pt x="63" y="1185"/>
                </a:lnTo>
                <a:lnTo>
                  <a:pt x="19" y="1181"/>
                </a:lnTo>
                <a:lnTo>
                  <a:pt x="26" y="1108"/>
                </a:lnTo>
                <a:lnTo>
                  <a:pt x="26" y="1073"/>
                </a:lnTo>
                <a:lnTo>
                  <a:pt x="31" y="1036"/>
                </a:lnTo>
                <a:lnTo>
                  <a:pt x="30" y="999"/>
                </a:lnTo>
                <a:lnTo>
                  <a:pt x="26" y="962"/>
                </a:lnTo>
                <a:lnTo>
                  <a:pt x="24" y="925"/>
                </a:lnTo>
                <a:lnTo>
                  <a:pt x="26" y="911"/>
                </a:lnTo>
                <a:lnTo>
                  <a:pt x="29" y="899"/>
                </a:lnTo>
                <a:lnTo>
                  <a:pt x="32" y="886"/>
                </a:lnTo>
                <a:lnTo>
                  <a:pt x="32" y="875"/>
                </a:lnTo>
                <a:lnTo>
                  <a:pt x="60" y="835"/>
                </a:lnTo>
                <a:lnTo>
                  <a:pt x="80" y="776"/>
                </a:lnTo>
                <a:lnTo>
                  <a:pt x="109" y="731"/>
                </a:lnTo>
                <a:lnTo>
                  <a:pt x="121" y="716"/>
                </a:lnTo>
                <a:lnTo>
                  <a:pt x="118" y="695"/>
                </a:lnTo>
                <a:lnTo>
                  <a:pt x="111" y="671"/>
                </a:lnTo>
                <a:lnTo>
                  <a:pt x="114" y="650"/>
                </a:lnTo>
                <a:lnTo>
                  <a:pt x="108" y="640"/>
                </a:lnTo>
                <a:lnTo>
                  <a:pt x="105" y="630"/>
                </a:lnTo>
                <a:lnTo>
                  <a:pt x="124" y="606"/>
                </a:lnTo>
                <a:lnTo>
                  <a:pt x="128" y="573"/>
                </a:lnTo>
                <a:lnTo>
                  <a:pt x="131" y="554"/>
                </a:lnTo>
                <a:lnTo>
                  <a:pt x="136" y="533"/>
                </a:lnTo>
                <a:lnTo>
                  <a:pt x="141" y="513"/>
                </a:lnTo>
                <a:lnTo>
                  <a:pt x="141" y="497"/>
                </a:lnTo>
                <a:lnTo>
                  <a:pt x="138" y="488"/>
                </a:lnTo>
                <a:lnTo>
                  <a:pt x="135" y="482"/>
                </a:lnTo>
                <a:lnTo>
                  <a:pt x="132" y="475"/>
                </a:lnTo>
                <a:lnTo>
                  <a:pt x="133" y="464"/>
                </a:lnTo>
                <a:lnTo>
                  <a:pt x="123" y="441"/>
                </a:lnTo>
                <a:lnTo>
                  <a:pt x="99" y="429"/>
                </a:lnTo>
                <a:lnTo>
                  <a:pt x="58" y="406"/>
                </a:lnTo>
                <a:lnTo>
                  <a:pt x="10" y="398"/>
                </a:lnTo>
                <a:lnTo>
                  <a:pt x="9" y="377"/>
                </a:lnTo>
                <a:lnTo>
                  <a:pt x="0" y="334"/>
                </a:lnTo>
                <a:lnTo>
                  <a:pt x="155" y="257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2" name="Freeform 34"/>
          <xdr:cNvSpPr>
            <a:spLocks/>
          </xdr:cNvSpPr>
        </xdr:nvSpPr>
        <xdr:spPr bwMode="auto">
          <a:xfrm>
            <a:off x="11328736" y="3038475"/>
            <a:ext cx="200515" cy="266700"/>
          </a:xfrm>
          <a:custGeom>
            <a:avLst/>
            <a:gdLst>
              <a:gd name="T0" fmla="*/ 2147483647 w 548"/>
              <a:gd name="T1" fmla="*/ 2147483647 h 641"/>
              <a:gd name="T2" fmla="*/ 2147483647 w 548"/>
              <a:gd name="T3" fmla="*/ 2147483647 h 641"/>
              <a:gd name="T4" fmla="*/ 2147483647 w 548"/>
              <a:gd name="T5" fmla="*/ 2147483647 h 641"/>
              <a:gd name="T6" fmla="*/ 2147483647 w 548"/>
              <a:gd name="T7" fmla="*/ 2147483647 h 641"/>
              <a:gd name="T8" fmla="*/ 2147483647 w 548"/>
              <a:gd name="T9" fmla="*/ 2147483647 h 641"/>
              <a:gd name="T10" fmla="*/ 2147483647 w 548"/>
              <a:gd name="T11" fmla="*/ 2147483647 h 641"/>
              <a:gd name="T12" fmla="*/ 2147483647 w 548"/>
              <a:gd name="T13" fmla="*/ 2147483647 h 641"/>
              <a:gd name="T14" fmla="*/ 2147483647 w 548"/>
              <a:gd name="T15" fmla="*/ 2147483647 h 641"/>
              <a:gd name="T16" fmla="*/ 2147483647 w 548"/>
              <a:gd name="T17" fmla="*/ 2147483647 h 641"/>
              <a:gd name="T18" fmla="*/ 2147483647 w 548"/>
              <a:gd name="T19" fmla="*/ 2147483647 h 641"/>
              <a:gd name="T20" fmla="*/ 2147483647 w 548"/>
              <a:gd name="T21" fmla="*/ 2147483647 h 641"/>
              <a:gd name="T22" fmla="*/ 2147483647 w 548"/>
              <a:gd name="T23" fmla="*/ 2147483647 h 641"/>
              <a:gd name="T24" fmla="*/ 2147483647 w 548"/>
              <a:gd name="T25" fmla="*/ 2147483647 h 641"/>
              <a:gd name="T26" fmla="*/ 2147483647 w 548"/>
              <a:gd name="T27" fmla="*/ 2147483647 h 641"/>
              <a:gd name="T28" fmla="*/ 2147483647 w 548"/>
              <a:gd name="T29" fmla="*/ 2147483647 h 641"/>
              <a:gd name="T30" fmla="*/ 2147483647 w 548"/>
              <a:gd name="T31" fmla="*/ 2147483647 h 641"/>
              <a:gd name="T32" fmla="*/ 2147483647 w 548"/>
              <a:gd name="T33" fmla="*/ 2147483647 h 641"/>
              <a:gd name="T34" fmla="*/ 2147483647 w 548"/>
              <a:gd name="T35" fmla="*/ 2147483647 h 641"/>
              <a:gd name="T36" fmla="*/ 2147483647 w 548"/>
              <a:gd name="T37" fmla="*/ 2147483647 h 641"/>
              <a:gd name="T38" fmla="*/ 2147483647 w 548"/>
              <a:gd name="T39" fmla="*/ 2147483647 h 641"/>
              <a:gd name="T40" fmla="*/ 2147483647 w 548"/>
              <a:gd name="T41" fmla="*/ 2147483647 h 641"/>
              <a:gd name="T42" fmla="*/ 2147483647 w 548"/>
              <a:gd name="T43" fmla="*/ 2147483647 h 641"/>
              <a:gd name="T44" fmla="*/ 0 w 548"/>
              <a:gd name="T45" fmla="*/ 2147483647 h 641"/>
              <a:gd name="T46" fmla="*/ 2147483647 w 548"/>
              <a:gd name="T47" fmla="*/ 2147483647 h 641"/>
              <a:gd name="T48" fmla="*/ 2147483647 w 548"/>
              <a:gd name="T49" fmla="*/ 2147483647 h 641"/>
              <a:gd name="T50" fmla="*/ 2147483647 w 548"/>
              <a:gd name="T51" fmla="*/ 2147483647 h 641"/>
              <a:gd name="T52" fmla="*/ 2147483647 w 548"/>
              <a:gd name="T53" fmla="*/ 2147483647 h 641"/>
              <a:gd name="T54" fmla="*/ 2147483647 w 548"/>
              <a:gd name="T55" fmla="*/ 2147483647 h 641"/>
              <a:gd name="T56" fmla="*/ 2147483647 w 548"/>
              <a:gd name="T57" fmla="*/ 2147483647 h 641"/>
              <a:gd name="T58" fmla="*/ 2147483647 w 548"/>
              <a:gd name="T59" fmla="*/ 2147483647 h 641"/>
              <a:gd name="T60" fmla="*/ 2147483647 w 548"/>
              <a:gd name="T61" fmla="*/ 2147483647 h 641"/>
              <a:gd name="T62" fmla="*/ 2147483647 w 548"/>
              <a:gd name="T63" fmla="*/ 0 h 641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548"/>
              <a:gd name="T97" fmla="*/ 0 h 641"/>
              <a:gd name="T98" fmla="*/ 548 w 548"/>
              <a:gd name="T99" fmla="*/ 641 h 641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548" h="641">
                <a:moveTo>
                  <a:pt x="340" y="0"/>
                </a:moveTo>
                <a:lnTo>
                  <a:pt x="343" y="26"/>
                </a:lnTo>
                <a:lnTo>
                  <a:pt x="352" y="50"/>
                </a:lnTo>
                <a:lnTo>
                  <a:pt x="354" y="59"/>
                </a:lnTo>
                <a:lnTo>
                  <a:pt x="355" y="69"/>
                </a:lnTo>
                <a:lnTo>
                  <a:pt x="356" y="79"/>
                </a:lnTo>
                <a:lnTo>
                  <a:pt x="358" y="89"/>
                </a:lnTo>
                <a:lnTo>
                  <a:pt x="372" y="115"/>
                </a:lnTo>
                <a:lnTo>
                  <a:pt x="394" y="136"/>
                </a:lnTo>
                <a:lnTo>
                  <a:pt x="425" y="169"/>
                </a:lnTo>
                <a:lnTo>
                  <a:pt x="458" y="199"/>
                </a:lnTo>
                <a:lnTo>
                  <a:pt x="477" y="281"/>
                </a:lnTo>
                <a:lnTo>
                  <a:pt x="528" y="282"/>
                </a:lnTo>
                <a:lnTo>
                  <a:pt x="548" y="315"/>
                </a:lnTo>
                <a:lnTo>
                  <a:pt x="526" y="333"/>
                </a:lnTo>
                <a:lnTo>
                  <a:pt x="500" y="344"/>
                </a:lnTo>
                <a:lnTo>
                  <a:pt x="479" y="361"/>
                </a:lnTo>
                <a:lnTo>
                  <a:pt x="464" y="383"/>
                </a:lnTo>
                <a:lnTo>
                  <a:pt x="458" y="389"/>
                </a:lnTo>
                <a:lnTo>
                  <a:pt x="451" y="394"/>
                </a:lnTo>
                <a:lnTo>
                  <a:pt x="444" y="398"/>
                </a:lnTo>
                <a:lnTo>
                  <a:pt x="437" y="404"/>
                </a:lnTo>
                <a:lnTo>
                  <a:pt x="427" y="414"/>
                </a:lnTo>
                <a:lnTo>
                  <a:pt x="415" y="422"/>
                </a:lnTo>
                <a:lnTo>
                  <a:pt x="408" y="436"/>
                </a:lnTo>
                <a:lnTo>
                  <a:pt x="402" y="452"/>
                </a:lnTo>
                <a:lnTo>
                  <a:pt x="394" y="465"/>
                </a:lnTo>
                <a:lnTo>
                  <a:pt x="382" y="475"/>
                </a:lnTo>
                <a:lnTo>
                  <a:pt x="362" y="490"/>
                </a:lnTo>
                <a:lnTo>
                  <a:pt x="342" y="505"/>
                </a:lnTo>
                <a:lnTo>
                  <a:pt x="302" y="548"/>
                </a:lnTo>
                <a:lnTo>
                  <a:pt x="256" y="553"/>
                </a:lnTo>
                <a:lnTo>
                  <a:pt x="254" y="553"/>
                </a:lnTo>
                <a:lnTo>
                  <a:pt x="254" y="552"/>
                </a:lnTo>
                <a:lnTo>
                  <a:pt x="238" y="551"/>
                </a:lnTo>
                <a:lnTo>
                  <a:pt x="220" y="549"/>
                </a:lnTo>
                <a:lnTo>
                  <a:pt x="200" y="548"/>
                </a:lnTo>
                <a:lnTo>
                  <a:pt x="187" y="550"/>
                </a:lnTo>
                <a:lnTo>
                  <a:pt x="150" y="573"/>
                </a:lnTo>
                <a:lnTo>
                  <a:pt x="125" y="608"/>
                </a:lnTo>
                <a:lnTo>
                  <a:pt x="70" y="641"/>
                </a:lnTo>
                <a:lnTo>
                  <a:pt x="23" y="601"/>
                </a:lnTo>
                <a:lnTo>
                  <a:pt x="22" y="557"/>
                </a:lnTo>
                <a:lnTo>
                  <a:pt x="18" y="515"/>
                </a:lnTo>
                <a:lnTo>
                  <a:pt x="0" y="488"/>
                </a:lnTo>
                <a:lnTo>
                  <a:pt x="18" y="291"/>
                </a:lnTo>
                <a:lnTo>
                  <a:pt x="76" y="291"/>
                </a:lnTo>
                <a:lnTo>
                  <a:pt x="87" y="62"/>
                </a:lnTo>
                <a:lnTo>
                  <a:pt x="225" y="21"/>
                </a:lnTo>
                <a:lnTo>
                  <a:pt x="231" y="27"/>
                </a:lnTo>
                <a:lnTo>
                  <a:pt x="237" y="35"/>
                </a:lnTo>
                <a:lnTo>
                  <a:pt x="243" y="42"/>
                </a:lnTo>
                <a:lnTo>
                  <a:pt x="253" y="47"/>
                </a:lnTo>
                <a:lnTo>
                  <a:pt x="262" y="43"/>
                </a:lnTo>
                <a:lnTo>
                  <a:pt x="273" y="33"/>
                </a:lnTo>
                <a:lnTo>
                  <a:pt x="277" y="26"/>
                </a:lnTo>
                <a:lnTo>
                  <a:pt x="283" y="20"/>
                </a:lnTo>
                <a:lnTo>
                  <a:pt x="287" y="15"/>
                </a:lnTo>
                <a:lnTo>
                  <a:pt x="291" y="10"/>
                </a:lnTo>
                <a:lnTo>
                  <a:pt x="313" y="2"/>
                </a:lnTo>
                <a:lnTo>
                  <a:pt x="340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3" name="Zimbabwe"/>
          <xdr:cNvSpPr>
            <a:spLocks/>
          </xdr:cNvSpPr>
        </xdr:nvSpPr>
        <xdr:spPr bwMode="auto">
          <a:xfrm>
            <a:off x="11454057" y="2971800"/>
            <a:ext cx="158741" cy="209550"/>
          </a:xfrm>
          <a:custGeom>
            <a:avLst/>
            <a:gdLst>
              <a:gd name="T0" fmla="*/ 2147483647 w 438"/>
              <a:gd name="T1" fmla="*/ 2147483647 h 500"/>
              <a:gd name="T2" fmla="*/ 2147483647 w 438"/>
              <a:gd name="T3" fmla="*/ 2147483647 h 500"/>
              <a:gd name="T4" fmla="*/ 2147483647 w 438"/>
              <a:gd name="T5" fmla="*/ 2147483647 h 500"/>
              <a:gd name="T6" fmla="*/ 2147483647 w 438"/>
              <a:gd name="T7" fmla="*/ 2147483647 h 500"/>
              <a:gd name="T8" fmla="*/ 2147483647 w 438"/>
              <a:gd name="T9" fmla="*/ 2147483647 h 500"/>
              <a:gd name="T10" fmla="*/ 2147483647 w 438"/>
              <a:gd name="T11" fmla="*/ 2147483647 h 500"/>
              <a:gd name="T12" fmla="*/ 2147483647 w 438"/>
              <a:gd name="T13" fmla="*/ 2147483647 h 500"/>
              <a:gd name="T14" fmla="*/ 2147483647 w 438"/>
              <a:gd name="T15" fmla="*/ 0 h 500"/>
              <a:gd name="T16" fmla="*/ 2147483647 w 438"/>
              <a:gd name="T17" fmla="*/ 2147483647 h 500"/>
              <a:gd name="T18" fmla="*/ 2147483647 w 438"/>
              <a:gd name="T19" fmla="*/ 2147483647 h 500"/>
              <a:gd name="T20" fmla="*/ 2147483647 w 438"/>
              <a:gd name="T21" fmla="*/ 2147483647 h 500"/>
              <a:gd name="T22" fmla="*/ 2147483647 w 438"/>
              <a:gd name="T23" fmla="*/ 2147483647 h 500"/>
              <a:gd name="T24" fmla="*/ 2147483647 w 438"/>
              <a:gd name="T25" fmla="*/ 2147483647 h 500"/>
              <a:gd name="T26" fmla="*/ 2147483647 w 438"/>
              <a:gd name="T27" fmla="*/ 2147483647 h 500"/>
              <a:gd name="T28" fmla="*/ 2147483647 w 438"/>
              <a:gd name="T29" fmla="*/ 2147483647 h 500"/>
              <a:gd name="T30" fmla="*/ 2147483647 w 438"/>
              <a:gd name="T31" fmla="*/ 2147483647 h 500"/>
              <a:gd name="T32" fmla="*/ 2147483647 w 438"/>
              <a:gd name="T33" fmla="*/ 2147483647 h 500"/>
              <a:gd name="T34" fmla="*/ 2147483647 w 438"/>
              <a:gd name="T35" fmla="*/ 2147483647 h 500"/>
              <a:gd name="T36" fmla="*/ 2147483647 w 438"/>
              <a:gd name="T37" fmla="*/ 2147483647 h 500"/>
              <a:gd name="T38" fmla="*/ 2147483647 w 438"/>
              <a:gd name="T39" fmla="*/ 2147483647 h 500"/>
              <a:gd name="T40" fmla="*/ 2147483647 w 438"/>
              <a:gd name="T41" fmla="*/ 2147483647 h 500"/>
              <a:gd name="T42" fmla="*/ 2147483647 w 438"/>
              <a:gd name="T43" fmla="*/ 2147483647 h 500"/>
              <a:gd name="T44" fmla="*/ 2147483647 w 438"/>
              <a:gd name="T45" fmla="*/ 2147483647 h 500"/>
              <a:gd name="T46" fmla="*/ 2147483647 w 438"/>
              <a:gd name="T47" fmla="*/ 2147483647 h 500"/>
              <a:gd name="T48" fmla="*/ 2147483647 w 438"/>
              <a:gd name="T49" fmla="*/ 2147483647 h 500"/>
              <a:gd name="T50" fmla="*/ 2147483647 w 438"/>
              <a:gd name="T51" fmla="*/ 2147483647 h 500"/>
              <a:gd name="T52" fmla="*/ 2147483647 w 438"/>
              <a:gd name="T53" fmla="*/ 2147483647 h 500"/>
              <a:gd name="T54" fmla="*/ 2147483647 w 438"/>
              <a:gd name="T55" fmla="*/ 2147483647 h 500"/>
              <a:gd name="T56" fmla="*/ 2147483647 w 438"/>
              <a:gd name="T57" fmla="*/ 2147483647 h 500"/>
              <a:gd name="T58" fmla="*/ 2147483647 w 438"/>
              <a:gd name="T59" fmla="*/ 2147483647 h 500"/>
              <a:gd name="T60" fmla="*/ 2147483647 w 438"/>
              <a:gd name="T61" fmla="*/ 2147483647 h 500"/>
              <a:gd name="T62" fmla="*/ 2147483647 w 438"/>
              <a:gd name="T63" fmla="*/ 2147483647 h 500"/>
              <a:gd name="T64" fmla="*/ 0 w 438"/>
              <a:gd name="T65" fmla="*/ 2147483647 h 50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438"/>
              <a:gd name="T100" fmla="*/ 0 h 500"/>
              <a:gd name="T101" fmla="*/ 438 w 438"/>
              <a:gd name="T102" fmla="*/ 500 h 50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438" h="500">
                <a:moveTo>
                  <a:pt x="0" y="164"/>
                </a:moveTo>
                <a:lnTo>
                  <a:pt x="2" y="146"/>
                </a:lnTo>
                <a:lnTo>
                  <a:pt x="53" y="153"/>
                </a:lnTo>
                <a:lnTo>
                  <a:pt x="88" y="164"/>
                </a:lnTo>
                <a:lnTo>
                  <a:pt x="117" y="162"/>
                </a:lnTo>
                <a:lnTo>
                  <a:pt x="126" y="150"/>
                </a:lnTo>
                <a:lnTo>
                  <a:pt x="135" y="137"/>
                </a:lnTo>
                <a:lnTo>
                  <a:pt x="143" y="124"/>
                </a:lnTo>
                <a:lnTo>
                  <a:pt x="152" y="111"/>
                </a:lnTo>
                <a:lnTo>
                  <a:pt x="167" y="92"/>
                </a:lnTo>
                <a:lnTo>
                  <a:pt x="187" y="81"/>
                </a:lnTo>
                <a:lnTo>
                  <a:pt x="205" y="68"/>
                </a:lnTo>
                <a:lnTo>
                  <a:pt x="218" y="44"/>
                </a:lnTo>
                <a:lnTo>
                  <a:pt x="251" y="2"/>
                </a:lnTo>
                <a:lnTo>
                  <a:pt x="306" y="0"/>
                </a:lnTo>
                <a:lnTo>
                  <a:pt x="307" y="21"/>
                </a:lnTo>
                <a:lnTo>
                  <a:pt x="355" y="29"/>
                </a:lnTo>
                <a:lnTo>
                  <a:pt x="396" y="52"/>
                </a:lnTo>
                <a:lnTo>
                  <a:pt x="420" y="64"/>
                </a:lnTo>
                <a:lnTo>
                  <a:pt x="430" y="87"/>
                </a:lnTo>
                <a:lnTo>
                  <a:pt x="429" y="98"/>
                </a:lnTo>
                <a:lnTo>
                  <a:pt x="432" y="105"/>
                </a:lnTo>
                <a:lnTo>
                  <a:pt x="435" y="111"/>
                </a:lnTo>
                <a:lnTo>
                  <a:pt x="438" y="120"/>
                </a:lnTo>
                <a:lnTo>
                  <a:pt x="438" y="136"/>
                </a:lnTo>
                <a:lnTo>
                  <a:pt x="433" y="156"/>
                </a:lnTo>
                <a:lnTo>
                  <a:pt x="428" y="177"/>
                </a:lnTo>
                <a:lnTo>
                  <a:pt x="425" y="196"/>
                </a:lnTo>
                <a:lnTo>
                  <a:pt x="421" y="229"/>
                </a:lnTo>
                <a:lnTo>
                  <a:pt x="402" y="253"/>
                </a:lnTo>
                <a:lnTo>
                  <a:pt x="405" y="263"/>
                </a:lnTo>
                <a:lnTo>
                  <a:pt x="411" y="273"/>
                </a:lnTo>
                <a:lnTo>
                  <a:pt x="408" y="294"/>
                </a:lnTo>
                <a:lnTo>
                  <a:pt x="415" y="318"/>
                </a:lnTo>
                <a:lnTo>
                  <a:pt x="418" y="339"/>
                </a:lnTo>
                <a:lnTo>
                  <a:pt x="406" y="354"/>
                </a:lnTo>
                <a:lnTo>
                  <a:pt x="377" y="399"/>
                </a:lnTo>
                <a:lnTo>
                  <a:pt x="357" y="458"/>
                </a:lnTo>
                <a:lnTo>
                  <a:pt x="329" y="498"/>
                </a:lnTo>
                <a:lnTo>
                  <a:pt x="304" y="500"/>
                </a:lnTo>
                <a:lnTo>
                  <a:pt x="280" y="497"/>
                </a:lnTo>
                <a:lnTo>
                  <a:pt x="271" y="495"/>
                </a:lnTo>
                <a:lnTo>
                  <a:pt x="263" y="491"/>
                </a:lnTo>
                <a:lnTo>
                  <a:pt x="255" y="487"/>
                </a:lnTo>
                <a:lnTo>
                  <a:pt x="248" y="484"/>
                </a:lnTo>
                <a:lnTo>
                  <a:pt x="238" y="482"/>
                </a:lnTo>
                <a:lnTo>
                  <a:pt x="228" y="481"/>
                </a:lnTo>
                <a:lnTo>
                  <a:pt x="219" y="480"/>
                </a:lnTo>
                <a:lnTo>
                  <a:pt x="208" y="479"/>
                </a:lnTo>
                <a:lnTo>
                  <a:pt x="188" y="446"/>
                </a:lnTo>
                <a:lnTo>
                  <a:pt x="137" y="445"/>
                </a:lnTo>
                <a:lnTo>
                  <a:pt x="118" y="363"/>
                </a:lnTo>
                <a:lnTo>
                  <a:pt x="85" y="333"/>
                </a:lnTo>
                <a:lnTo>
                  <a:pt x="54" y="300"/>
                </a:lnTo>
                <a:lnTo>
                  <a:pt x="32" y="279"/>
                </a:lnTo>
                <a:lnTo>
                  <a:pt x="18" y="253"/>
                </a:lnTo>
                <a:lnTo>
                  <a:pt x="16" y="243"/>
                </a:lnTo>
                <a:lnTo>
                  <a:pt x="15" y="233"/>
                </a:lnTo>
                <a:lnTo>
                  <a:pt x="14" y="223"/>
                </a:lnTo>
                <a:lnTo>
                  <a:pt x="12" y="214"/>
                </a:lnTo>
                <a:lnTo>
                  <a:pt x="3" y="190"/>
                </a:lnTo>
                <a:lnTo>
                  <a:pt x="0" y="164"/>
                </a:lnTo>
                <a:close/>
              </a:path>
            </a:pathLst>
          </a:custGeom>
          <a:solidFill>
            <a:srgbClr val="00A4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4" name="Freeform 36"/>
          <xdr:cNvSpPr>
            <a:spLocks/>
          </xdr:cNvSpPr>
        </xdr:nvSpPr>
        <xdr:spPr bwMode="auto">
          <a:xfrm>
            <a:off x="11178350" y="3019425"/>
            <a:ext cx="275708" cy="342900"/>
          </a:xfrm>
          <a:custGeom>
            <a:avLst/>
            <a:gdLst>
              <a:gd name="T0" fmla="*/ 2147483647 w 760"/>
              <a:gd name="T1" fmla="*/ 2147483647 h 835"/>
              <a:gd name="T2" fmla="*/ 2147483647 w 760"/>
              <a:gd name="T3" fmla="*/ 2147483647 h 835"/>
              <a:gd name="T4" fmla="*/ 2147483647 w 760"/>
              <a:gd name="T5" fmla="*/ 2147483647 h 835"/>
              <a:gd name="T6" fmla="*/ 2147483647 w 760"/>
              <a:gd name="T7" fmla="*/ 2147483647 h 835"/>
              <a:gd name="T8" fmla="*/ 2147483647 w 760"/>
              <a:gd name="T9" fmla="*/ 2147483647 h 835"/>
              <a:gd name="T10" fmla="*/ 2147483647 w 760"/>
              <a:gd name="T11" fmla="*/ 2147483647 h 835"/>
              <a:gd name="T12" fmla="*/ 2147483647 w 760"/>
              <a:gd name="T13" fmla="*/ 2147483647 h 835"/>
              <a:gd name="T14" fmla="*/ 2147483647 w 760"/>
              <a:gd name="T15" fmla="*/ 2147483647 h 835"/>
              <a:gd name="T16" fmla="*/ 2147483647 w 760"/>
              <a:gd name="T17" fmla="*/ 2147483647 h 835"/>
              <a:gd name="T18" fmla="*/ 2147483647 w 760"/>
              <a:gd name="T19" fmla="*/ 2147483647 h 835"/>
              <a:gd name="T20" fmla="*/ 2147483647 w 760"/>
              <a:gd name="T21" fmla="*/ 2147483647 h 835"/>
              <a:gd name="T22" fmla="*/ 2147483647 w 760"/>
              <a:gd name="T23" fmla="*/ 2147483647 h 835"/>
              <a:gd name="T24" fmla="*/ 2147483647 w 760"/>
              <a:gd name="T25" fmla="*/ 2147483647 h 835"/>
              <a:gd name="T26" fmla="*/ 2147483647 w 760"/>
              <a:gd name="T27" fmla="*/ 2147483647 h 835"/>
              <a:gd name="T28" fmla="*/ 2147483647 w 760"/>
              <a:gd name="T29" fmla="*/ 2147483647 h 835"/>
              <a:gd name="T30" fmla="*/ 2147483647 w 760"/>
              <a:gd name="T31" fmla="*/ 2147483647 h 835"/>
              <a:gd name="T32" fmla="*/ 2147483647 w 760"/>
              <a:gd name="T33" fmla="*/ 2147483647 h 835"/>
              <a:gd name="T34" fmla="*/ 2147483647 w 760"/>
              <a:gd name="T35" fmla="*/ 2147483647 h 835"/>
              <a:gd name="T36" fmla="*/ 2147483647 w 760"/>
              <a:gd name="T37" fmla="*/ 2147483647 h 835"/>
              <a:gd name="T38" fmla="*/ 2147483647 w 760"/>
              <a:gd name="T39" fmla="*/ 2147483647 h 835"/>
              <a:gd name="T40" fmla="*/ 2147483647 w 760"/>
              <a:gd name="T41" fmla="*/ 2147483647 h 835"/>
              <a:gd name="T42" fmla="*/ 2147483647 w 760"/>
              <a:gd name="T43" fmla="*/ 2147483647 h 835"/>
              <a:gd name="T44" fmla="*/ 2147483647 w 760"/>
              <a:gd name="T45" fmla="*/ 2147483647 h 835"/>
              <a:gd name="T46" fmla="*/ 2147483647 w 760"/>
              <a:gd name="T47" fmla="*/ 2147483647 h 835"/>
              <a:gd name="T48" fmla="*/ 2147483647 w 760"/>
              <a:gd name="T49" fmla="*/ 2147483647 h 835"/>
              <a:gd name="T50" fmla="*/ 2147483647 w 760"/>
              <a:gd name="T51" fmla="*/ 2147483647 h 835"/>
              <a:gd name="T52" fmla="*/ 2147483647 w 760"/>
              <a:gd name="T53" fmla="*/ 2147483647 h 835"/>
              <a:gd name="T54" fmla="*/ 2147483647 w 760"/>
              <a:gd name="T55" fmla="*/ 2147483647 h 835"/>
              <a:gd name="T56" fmla="*/ 2147483647 w 760"/>
              <a:gd name="T57" fmla="*/ 2147483647 h 835"/>
              <a:gd name="T58" fmla="*/ 2147483647 w 760"/>
              <a:gd name="T59" fmla="*/ 2147483647 h 835"/>
              <a:gd name="T60" fmla="*/ 2147483647 w 760"/>
              <a:gd name="T61" fmla="*/ 2147483647 h 835"/>
              <a:gd name="T62" fmla="*/ 2147483647 w 760"/>
              <a:gd name="T63" fmla="*/ 2147483647 h 835"/>
              <a:gd name="T64" fmla="*/ 2147483647 w 760"/>
              <a:gd name="T65" fmla="*/ 2147483647 h 835"/>
              <a:gd name="T66" fmla="*/ 2147483647 w 760"/>
              <a:gd name="T67" fmla="*/ 2147483647 h 835"/>
              <a:gd name="T68" fmla="*/ 2147483647 w 760"/>
              <a:gd name="T69" fmla="*/ 2147483647 h 835"/>
              <a:gd name="T70" fmla="*/ 2147483647 w 760"/>
              <a:gd name="T71" fmla="*/ 2147483647 h 835"/>
              <a:gd name="T72" fmla="*/ 2147483647 w 760"/>
              <a:gd name="T73" fmla="*/ 2147483647 h 835"/>
              <a:gd name="T74" fmla="*/ 2147483647 w 760"/>
              <a:gd name="T75" fmla="*/ 2147483647 h 835"/>
              <a:gd name="T76" fmla="*/ 0 w 760"/>
              <a:gd name="T77" fmla="*/ 2147483647 h 835"/>
              <a:gd name="T78" fmla="*/ 2147483647 w 760"/>
              <a:gd name="T79" fmla="*/ 2147483647 h 835"/>
              <a:gd name="T80" fmla="*/ 2147483647 w 760"/>
              <a:gd name="T81" fmla="*/ 2147483647 h 835"/>
              <a:gd name="T82" fmla="*/ 2147483647 w 760"/>
              <a:gd name="T83" fmla="*/ 2147483647 h 835"/>
              <a:gd name="T84" fmla="*/ 2147483647 w 760"/>
              <a:gd name="T85" fmla="*/ 0 h 835"/>
              <a:gd name="T86" fmla="*/ 2147483647 w 760"/>
              <a:gd name="T87" fmla="*/ 2147483647 h 835"/>
              <a:gd name="T88" fmla="*/ 2147483647 w 760"/>
              <a:gd name="T89" fmla="*/ 2147483647 h 835"/>
              <a:gd name="T90" fmla="*/ 2147483647 w 760"/>
              <a:gd name="T91" fmla="*/ 2147483647 h 835"/>
              <a:gd name="T92" fmla="*/ 2147483647 w 760"/>
              <a:gd name="T93" fmla="*/ 2147483647 h 835"/>
              <a:gd name="T94" fmla="*/ 2147483647 w 760"/>
              <a:gd name="T95" fmla="*/ 2147483647 h 835"/>
              <a:gd name="T96" fmla="*/ 2147483647 w 760"/>
              <a:gd name="T97" fmla="*/ 2147483647 h 835"/>
              <a:gd name="T98" fmla="*/ 2147483647 w 760"/>
              <a:gd name="T99" fmla="*/ 2147483647 h 835"/>
              <a:gd name="T100" fmla="*/ 2147483647 w 760"/>
              <a:gd name="T101" fmla="*/ 2147483647 h 835"/>
              <a:gd name="T102" fmla="*/ 2147483647 w 760"/>
              <a:gd name="T103" fmla="*/ 2147483647 h 835"/>
              <a:gd name="T104" fmla="*/ 2147483647 w 760"/>
              <a:gd name="T105" fmla="*/ 2147483647 h 835"/>
              <a:gd name="T106" fmla="*/ 2147483647 w 760"/>
              <a:gd name="T107" fmla="*/ 2147483647 h 835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760"/>
              <a:gd name="T163" fmla="*/ 0 h 835"/>
              <a:gd name="T164" fmla="*/ 760 w 760"/>
              <a:gd name="T165" fmla="*/ 835 h 835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760" h="835">
                <a:moveTo>
                  <a:pt x="649" y="42"/>
                </a:moveTo>
                <a:lnTo>
                  <a:pt x="718" y="22"/>
                </a:lnTo>
                <a:lnTo>
                  <a:pt x="737" y="32"/>
                </a:lnTo>
                <a:lnTo>
                  <a:pt x="760" y="44"/>
                </a:lnTo>
                <a:lnTo>
                  <a:pt x="757" y="62"/>
                </a:lnTo>
                <a:lnTo>
                  <a:pt x="730" y="64"/>
                </a:lnTo>
                <a:lnTo>
                  <a:pt x="708" y="72"/>
                </a:lnTo>
                <a:lnTo>
                  <a:pt x="704" y="77"/>
                </a:lnTo>
                <a:lnTo>
                  <a:pt x="700" y="82"/>
                </a:lnTo>
                <a:lnTo>
                  <a:pt x="694" y="88"/>
                </a:lnTo>
                <a:lnTo>
                  <a:pt x="690" y="95"/>
                </a:lnTo>
                <a:lnTo>
                  <a:pt x="679" y="105"/>
                </a:lnTo>
                <a:lnTo>
                  <a:pt x="670" y="109"/>
                </a:lnTo>
                <a:lnTo>
                  <a:pt x="660" y="104"/>
                </a:lnTo>
                <a:lnTo>
                  <a:pt x="654" y="97"/>
                </a:lnTo>
                <a:lnTo>
                  <a:pt x="648" y="89"/>
                </a:lnTo>
                <a:lnTo>
                  <a:pt x="642" y="83"/>
                </a:lnTo>
                <a:lnTo>
                  <a:pt x="504" y="124"/>
                </a:lnTo>
                <a:lnTo>
                  <a:pt x="493" y="353"/>
                </a:lnTo>
                <a:lnTo>
                  <a:pt x="435" y="353"/>
                </a:lnTo>
                <a:lnTo>
                  <a:pt x="417" y="550"/>
                </a:lnTo>
                <a:lnTo>
                  <a:pt x="401" y="817"/>
                </a:lnTo>
                <a:lnTo>
                  <a:pt x="397" y="817"/>
                </a:lnTo>
                <a:lnTo>
                  <a:pt x="391" y="818"/>
                </a:lnTo>
                <a:lnTo>
                  <a:pt x="378" y="823"/>
                </a:lnTo>
                <a:lnTo>
                  <a:pt x="367" y="830"/>
                </a:lnTo>
                <a:lnTo>
                  <a:pt x="353" y="835"/>
                </a:lnTo>
                <a:lnTo>
                  <a:pt x="339" y="835"/>
                </a:lnTo>
                <a:lnTo>
                  <a:pt x="307" y="831"/>
                </a:lnTo>
                <a:lnTo>
                  <a:pt x="279" y="819"/>
                </a:lnTo>
                <a:lnTo>
                  <a:pt x="264" y="795"/>
                </a:lnTo>
                <a:lnTo>
                  <a:pt x="242" y="796"/>
                </a:lnTo>
                <a:lnTo>
                  <a:pt x="237" y="800"/>
                </a:lnTo>
                <a:lnTo>
                  <a:pt x="233" y="805"/>
                </a:lnTo>
                <a:lnTo>
                  <a:pt x="229" y="811"/>
                </a:lnTo>
                <a:lnTo>
                  <a:pt x="224" y="816"/>
                </a:lnTo>
                <a:lnTo>
                  <a:pt x="182" y="796"/>
                </a:lnTo>
                <a:lnTo>
                  <a:pt x="169" y="746"/>
                </a:lnTo>
                <a:lnTo>
                  <a:pt x="153" y="691"/>
                </a:lnTo>
                <a:lnTo>
                  <a:pt x="150" y="635"/>
                </a:lnTo>
                <a:lnTo>
                  <a:pt x="150" y="632"/>
                </a:lnTo>
                <a:lnTo>
                  <a:pt x="150" y="629"/>
                </a:lnTo>
                <a:lnTo>
                  <a:pt x="148" y="627"/>
                </a:lnTo>
                <a:lnTo>
                  <a:pt x="145" y="625"/>
                </a:lnTo>
                <a:lnTo>
                  <a:pt x="144" y="613"/>
                </a:lnTo>
                <a:lnTo>
                  <a:pt x="146" y="601"/>
                </a:lnTo>
                <a:lnTo>
                  <a:pt x="149" y="590"/>
                </a:lnTo>
                <a:lnTo>
                  <a:pt x="147" y="577"/>
                </a:lnTo>
                <a:lnTo>
                  <a:pt x="144" y="563"/>
                </a:lnTo>
                <a:lnTo>
                  <a:pt x="139" y="552"/>
                </a:lnTo>
                <a:lnTo>
                  <a:pt x="135" y="539"/>
                </a:lnTo>
                <a:lnTo>
                  <a:pt x="132" y="527"/>
                </a:lnTo>
                <a:lnTo>
                  <a:pt x="132" y="506"/>
                </a:lnTo>
                <a:lnTo>
                  <a:pt x="137" y="488"/>
                </a:lnTo>
                <a:lnTo>
                  <a:pt x="135" y="477"/>
                </a:lnTo>
                <a:lnTo>
                  <a:pt x="130" y="463"/>
                </a:lnTo>
                <a:lnTo>
                  <a:pt x="127" y="453"/>
                </a:lnTo>
                <a:lnTo>
                  <a:pt x="132" y="448"/>
                </a:lnTo>
                <a:lnTo>
                  <a:pt x="136" y="407"/>
                </a:lnTo>
                <a:lnTo>
                  <a:pt x="132" y="363"/>
                </a:lnTo>
                <a:lnTo>
                  <a:pt x="120" y="349"/>
                </a:lnTo>
                <a:lnTo>
                  <a:pt x="104" y="335"/>
                </a:lnTo>
                <a:lnTo>
                  <a:pt x="89" y="322"/>
                </a:lnTo>
                <a:lnTo>
                  <a:pt x="86" y="305"/>
                </a:lnTo>
                <a:lnTo>
                  <a:pt x="91" y="272"/>
                </a:lnTo>
                <a:lnTo>
                  <a:pt x="86" y="239"/>
                </a:lnTo>
                <a:lnTo>
                  <a:pt x="82" y="210"/>
                </a:lnTo>
                <a:lnTo>
                  <a:pt x="69" y="185"/>
                </a:lnTo>
                <a:lnTo>
                  <a:pt x="60" y="164"/>
                </a:lnTo>
                <a:lnTo>
                  <a:pt x="56" y="139"/>
                </a:lnTo>
                <a:lnTo>
                  <a:pt x="44" y="118"/>
                </a:lnTo>
                <a:lnTo>
                  <a:pt x="24" y="101"/>
                </a:lnTo>
                <a:lnTo>
                  <a:pt x="7" y="89"/>
                </a:lnTo>
                <a:lnTo>
                  <a:pt x="0" y="75"/>
                </a:lnTo>
                <a:lnTo>
                  <a:pt x="2" y="19"/>
                </a:lnTo>
                <a:lnTo>
                  <a:pt x="47" y="17"/>
                </a:lnTo>
                <a:lnTo>
                  <a:pt x="52" y="15"/>
                </a:lnTo>
                <a:lnTo>
                  <a:pt x="57" y="11"/>
                </a:lnTo>
                <a:lnTo>
                  <a:pt x="62" y="8"/>
                </a:lnTo>
                <a:lnTo>
                  <a:pt x="68" y="4"/>
                </a:lnTo>
                <a:lnTo>
                  <a:pt x="87" y="0"/>
                </a:lnTo>
                <a:lnTo>
                  <a:pt x="107" y="7"/>
                </a:lnTo>
                <a:lnTo>
                  <a:pt x="123" y="16"/>
                </a:lnTo>
                <a:lnTo>
                  <a:pt x="143" y="21"/>
                </a:lnTo>
                <a:lnTo>
                  <a:pt x="341" y="21"/>
                </a:lnTo>
                <a:lnTo>
                  <a:pt x="350" y="20"/>
                </a:lnTo>
                <a:lnTo>
                  <a:pt x="358" y="14"/>
                </a:lnTo>
                <a:lnTo>
                  <a:pt x="366" y="11"/>
                </a:lnTo>
                <a:lnTo>
                  <a:pt x="371" y="17"/>
                </a:lnTo>
                <a:lnTo>
                  <a:pt x="373" y="24"/>
                </a:lnTo>
                <a:lnTo>
                  <a:pt x="374" y="33"/>
                </a:lnTo>
                <a:lnTo>
                  <a:pt x="376" y="43"/>
                </a:lnTo>
                <a:lnTo>
                  <a:pt x="377" y="50"/>
                </a:lnTo>
                <a:lnTo>
                  <a:pt x="391" y="59"/>
                </a:lnTo>
                <a:lnTo>
                  <a:pt x="410" y="60"/>
                </a:lnTo>
                <a:lnTo>
                  <a:pt x="435" y="55"/>
                </a:lnTo>
                <a:lnTo>
                  <a:pt x="458" y="59"/>
                </a:lnTo>
                <a:lnTo>
                  <a:pt x="480" y="70"/>
                </a:lnTo>
                <a:lnTo>
                  <a:pt x="501" y="72"/>
                </a:lnTo>
                <a:lnTo>
                  <a:pt x="503" y="72"/>
                </a:lnTo>
                <a:lnTo>
                  <a:pt x="520" y="68"/>
                </a:lnTo>
                <a:lnTo>
                  <a:pt x="542" y="66"/>
                </a:lnTo>
                <a:lnTo>
                  <a:pt x="649" y="42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5" name="Freeform 37"/>
          <xdr:cNvSpPr>
            <a:spLocks/>
          </xdr:cNvSpPr>
        </xdr:nvSpPr>
        <xdr:spPr bwMode="auto">
          <a:xfrm>
            <a:off x="11195059" y="2324100"/>
            <a:ext cx="392675" cy="581025"/>
          </a:xfrm>
          <a:custGeom>
            <a:avLst/>
            <a:gdLst>
              <a:gd name="T0" fmla="*/ 2147483647 w 1085"/>
              <a:gd name="T1" fmla="*/ 2147483647 h 1387"/>
              <a:gd name="T2" fmla="*/ 2147483647 w 1085"/>
              <a:gd name="T3" fmla="*/ 2147483647 h 1387"/>
              <a:gd name="T4" fmla="*/ 2147483647 w 1085"/>
              <a:gd name="T5" fmla="*/ 2147483647 h 1387"/>
              <a:gd name="T6" fmla="*/ 2147483647 w 1085"/>
              <a:gd name="T7" fmla="*/ 2147483647 h 1387"/>
              <a:gd name="T8" fmla="*/ 2147483647 w 1085"/>
              <a:gd name="T9" fmla="*/ 2147483647 h 1387"/>
              <a:gd name="T10" fmla="*/ 2147483647 w 1085"/>
              <a:gd name="T11" fmla="*/ 2147483647 h 1387"/>
              <a:gd name="T12" fmla="*/ 2147483647 w 1085"/>
              <a:gd name="T13" fmla="*/ 2147483647 h 1387"/>
              <a:gd name="T14" fmla="*/ 2147483647 w 1085"/>
              <a:gd name="T15" fmla="*/ 2147483647 h 1387"/>
              <a:gd name="T16" fmla="*/ 2147483647 w 1085"/>
              <a:gd name="T17" fmla="*/ 2147483647 h 1387"/>
              <a:gd name="T18" fmla="*/ 2147483647 w 1085"/>
              <a:gd name="T19" fmla="*/ 2147483647 h 1387"/>
              <a:gd name="T20" fmla="*/ 2147483647 w 1085"/>
              <a:gd name="T21" fmla="*/ 2147483647 h 1387"/>
              <a:gd name="T22" fmla="*/ 2147483647 w 1085"/>
              <a:gd name="T23" fmla="*/ 2147483647 h 1387"/>
              <a:gd name="T24" fmla="*/ 2147483647 w 1085"/>
              <a:gd name="T25" fmla="*/ 2147483647 h 1387"/>
              <a:gd name="T26" fmla="*/ 2147483647 w 1085"/>
              <a:gd name="T27" fmla="*/ 2147483647 h 1387"/>
              <a:gd name="T28" fmla="*/ 2147483647 w 1085"/>
              <a:gd name="T29" fmla="*/ 2147483647 h 1387"/>
              <a:gd name="T30" fmla="*/ 2147483647 w 1085"/>
              <a:gd name="T31" fmla="*/ 2147483647 h 1387"/>
              <a:gd name="T32" fmla="*/ 2147483647 w 1085"/>
              <a:gd name="T33" fmla="*/ 2147483647 h 1387"/>
              <a:gd name="T34" fmla="*/ 2147483647 w 1085"/>
              <a:gd name="T35" fmla="*/ 2147483647 h 1387"/>
              <a:gd name="T36" fmla="*/ 2147483647 w 1085"/>
              <a:gd name="T37" fmla="*/ 2147483647 h 1387"/>
              <a:gd name="T38" fmla="*/ 2147483647 w 1085"/>
              <a:gd name="T39" fmla="*/ 2147483647 h 1387"/>
              <a:gd name="T40" fmla="*/ 2147483647 w 1085"/>
              <a:gd name="T41" fmla="*/ 2147483647 h 1387"/>
              <a:gd name="T42" fmla="*/ 2147483647 w 1085"/>
              <a:gd name="T43" fmla="*/ 2147483647 h 1387"/>
              <a:gd name="T44" fmla="*/ 2147483647 w 1085"/>
              <a:gd name="T45" fmla="*/ 2147483647 h 1387"/>
              <a:gd name="T46" fmla="*/ 2147483647 w 1085"/>
              <a:gd name="T47" fmla="*/ 2147483647 h 1387"/>
              <a:gd name="T48" fmla="*/ 2147483647 w 1085"/>
              <a:gd name="T49" fmla="*/ 2147483647 h 1387"/>
              <a:gd name="T50" fmla="*/ 2147483647 w 1085"/>
              <a:gd name="T51" fmla="*/ 2147483647 h 1387"/>
              <a:gd name="T52" fmla="*/ 2147483647 w 1085"/>
              <a:gd name="T53" fmla="*/ 2147483647 h 1387"/>
              <a:gd name="T54" fmla="*/ 2147483647 w 1085"/>
              <a:gd name="T55" fmla="*/ 2147483647 h 1387"/>
              <a:gd name="T56" fmla="*/ 2147483647 w 1085"/>
              <a:gd name="T57" fmla="*/ 2147483647 h 1387"/>
              <a:gd name="T58" fmla="*/ 2147483647 w 1085"/>
              <a:gd name="T59" fmla="*/ 2147483647 h 1387"/>
              <a:gd name="T60" fmla="*/ 2147483647 w 1085"/>
              <a:gd name="T61" fmla="*/ 2147483647 h 1387"/>
              <a:gd name="T62" fmla="*/ 2147483647 w 1085"/>
              <a:gd name="T63" fmla="*/ 2147483647 h 1387"/>
              <a:gd name="T64" fmla="*/ 2147483647 w 1085"/>
              <a:gd name="T65" fmla="*/ 2147483647 h 1387"/>
              <a:gd name="T66" fmla="*/ 2147483647 w 1085"/>
              <a:gd name="T67" fmla="*/ 2147483647 h 1387"/>
              <a:gd name="T68" fmla="*/ 2147483647 w 1085"/>
              <a:gd name="T69" fmla="*/ 2147483647 h 1387"/>
              <a:gd name="T70" fmla="*/ 2147483647 w 1085"/>
              <a:gd name="T71" fmla="*/ 2147483647 h 1387"/>
              <a:gd name="T72" fmla="*/ 2147483647 w 1085"/>
              <a:gd name="T73" fmla="*/ 2147483647 h 1387"/>
              <a:gd name="T74" fmla="*/ 2147483647 w 1085"/>
              <a:gd name="T75" fmla="*/ 2147483647 h 1387"/>
              <a:gd name="T76" fmla="*/ 2147483647 w 1085"/>
              <a:gd name="T77" fmla="*/ 2147483647 h 1387"/>
              <a:gd name="T78" fmla="*/ 2147483647 w 1085"/>
              <a:gd name="T79" fmla="*/ 2147483647 h 1387"/>
              <a:gd name="T80" fmla="*/ 2147483647 w 1085"/>
              <a:gd name="T81" fmla="*/ 2147483647 h 1387"/>
              <a:gd name="T82" fmla="*/ 2147483647 w 1085"/>
              <a:gd name="T83" fmla="*/ 2147483647 h 1387"/>
              <a:gd name="T84" fmla="*/ 2147483647 w 1085"/>
              <a:gd name="T85" fmla="*/ 2147483647 h 1387"/>
              <a:gd name="T86" fmla="*/ 2147483647 w 1085"/>
              <a:gd name="T87" fmla="*/ 2147483647 h 1387"/>
              <a:gd name="T88" fmla="*/ 2147483647 w 1085"/>
              <a:gd name="T89" fmla="*/ 2147483647 h 1387"/>
              <a:gd name="T90" fmla="*/ 2147483647 w 1085"/>
              <a:gd name="T91" fmla="*/ 2147483647 h 1387"/>
              <a:gd name="T92" fmla="*/ 2147483647 w 1085"/>
              <a:gd name="T93" fmla="*/ 2147483647 h 1387"/>
              <a:gd name="T94" fmla="*/ 2147483647 w 1085"/>
              <a:gd name="T95" fmla="*/ 2147483647 h 1387"/>
              <a:gd name="T96" fmla="*/ 2147483647 w 1085"/>
              <a:gd name="T97" fmla="*/ 2147483647 h 1387"/>
              <a:gd name="T98" fmla="*/ 2147483647 w 1085"/>
              <a:gd name="T99" fmla="*/ 2147483647 h 1387"/>
              <a:gd name="T100" fmla="*/ 2147483647 w 1085"/>
              <a:gd name="T101" fmla="*/ 2147483647 h 1387"/>
              <a:gd name="T102" fmla="*/ 2147483647 w 1085"/>
              <a:gd name="T103" fmla="*/ 2147483647 h 1387"/>
              <a:gd name="T104" fmla="*/ 2147483647 w 1085"/>
              <a:gd name="T105" fmla="*/ 2147483647 h 1387"/>
              <a:gd name="T106" fmla="*/ 2147483647 w 1085"/>
              <a:gd name="T107" fmla="*/ 2147483647 h 1387"/>
              <a:gd name="T108" fmla="*/ 2147483647 w 1085"/>
              <a:gd name="T109" fmla="*/ 2147483647 h 1387"/>
              <a:gd name="T110" fmla="*/ 2147483647 w 1085"/>
              <a:gd name="T111" fmla="*/ 2147483647 h 1387"/>
              <a:gd name="T112" fmla="*/ 2147483647 w 1085"/>
              <a:gd name="T113" fmla="*/ 2147483647 h 1387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1085"/>
              <a:gd name="T172" fmla="*/ 0 h 1387"/>
              <a:gd name="T173" fmla="*/ 1085 w 1085"/>
              <a:gd name="T174" fmla="*/ 1387 h 1387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1085" h="1387">
                <a:moveTo>
                  <a:pt x="356" y="126"/>
                </a:moveTo>
                <a:lnTo>
                  <a:pt x="360" y="88"/>
                </a:lnTo>
                <a:lnTo>
                  <a:pt x="386" y="50"/>
                </a:lnTo>
                <a:lnTo>
                  <a:pt x="405" y="10"/>
                </a:lnTo>
                <a:lnTo>
                  <a:pt x="425" y="17"/>
                </a:lnTo>
                <a:lnTo>
                  <a:pt x="443" y="33"/>
                </a:lnTo>
                <a:lnTo>
                  <a:pt x="462" y="51"/>
                </a:lnTo>
                <a:lnTo>
                  <a:pt x="479" y="65"/>
                </a:lnTo>
                <a:lnTo>
                  <a:pt x="495" y="80"/>
                </a:lnTo>
                <a:lnTo>
                  <a:pt x="516" y="84"/>
                </a:lnTo>
                <a:lnTo>
                  <a:pt x="538" y="83"/>
                </a:lnTo>
                <a:lnTo>
                  <a:pt x="559" y="85"/>
                </a:lnTo>
                <a:lnTo>
                  <a:pt x="560" y="87"/>
                </a:lnTo>
                <a:lnTo>
                  <a:pt x="561" y="88"/>
                </a:lnTo>
                <a:lnTo>
                  <a:pt x="561" y="89"/>
                </a:lnTo>
                <a:lnTo>
                  <a:pt x="562" y="90"/>
                </a:lnTo>
                <a:lnTo>
                  <a:pt x="576" y="91"/>
                </a:lnTo>
                <a:lnTo>
                  <a:pt x="585" y="67"/>
                </a:lnTo>
                <a:lnTo>
                  <a:pt x="601" y="46"/>
                </a:lnTo>
                <a:lnTo>
                  <a:pt x="626" y="37"/>
                </a:lnTo>
                <a:lnTo>
                  <a:pt x="626" y="38"/>
                </a:lnTo>
                <a:lnTo>
                  <a:pt x="627" y="39"/>
                </a:lnTo>
                <a:lnTo>
                  <a:pt x="628" y="39"/>
                </a:lnTo>
                <a:lnTo>
                  <a:pt x="630" y="43"/>
                </a:lnTo>
                <a:lnTo>
                  <a:pt x="632" y="47"/>
                </a:lnTo>
                <a:lnTo>
                  <a:pt x="633" y="47"/>
                </a:lnTo>
                <a:lnTo>
                  <a:pt x="633" y="48"/>
                </a:lnTo>
                <a:lnTo>
                  <a:pt x="645" y="49"/>
                </a:lnTo>
                <a:lnTo>
                  <a:pt x="655" y="46"/>
                </a:lnTo>
                <a:lnTo>
                  <a:pt x="662" y="42"/>
                </a:lnTo>
                <a:lnTo>
                  <a:pt x="672" y="39"/>
                </a:lnTo>
                <a:lnTo>
                  <a:pt x="684" y="18"/>
                </a:lnTo>
                <a:lnTo>
                  <a:pt x="699" y="23"/>
                </a:lnTo>
                <a:lnTo>
                  <a:pt x="716" y="36"/>
                </a:lnTo>
                <a:lnTo>
                  <a:pt x="734" y="36"/>
                </a:lnTo>
                <a:lnTo>
                  <a:pt x="752" y="13"/>
                </a:lnTo>
                <a:lnTo>
                  <a:pt x="776" y="0"/>
                </a:lnTo>
                <a:lnTo>
                  <a:pt x="790" y="2"/>
                </a:lnTo>
                <a:lnTo>
                  <a:pt x="802" y="7"/>
                </a:lnTo>
                <a:lnTo>
                  <a:pt x="811" y="14"/>
                </a:lnTo>
                <a:lnTo>
                  <a:pt x="816" y="19"/>
                </a:lnTo>
                <a:lnTo>
                  <a:pt x="824" y="32"/>
                </a:lnTo>
                <a:lnTo>
                  <a:pt x="834" y="41"/>
                </a:lnTo>
                <a:lnTo>
                  <a:pt x="841" y="41"/>
                </a:lnTo>
                <a:lnTo>
                  <a:pt x="845" y="37"/>
                </a:lnTo>
                <a:lnTo>
                  <a:pt x="849" y="30"/>
                </a:lnTo>
                <a:lnTo>
                  <a:pt x="857" y="28"/>
                </a:lnTo>
                <a:lnTo>
                  <a:pt x="870" y="25"/>
                </a:lnTo>
                <a:lnTo>
                  <a:pt x="910" y="51"/>
                </a:lnTo>
                <a:lnTo>
                  <a:pt x="925" y="65"/>
                </a:lnTo>
                <a:lnTo>
                  <a:pt x="942" y="68"/>
                </a:lnTo>
                <a:lnTo>
                  <a:pt x="952" y="59"/>
                </a:lnTo>
                <a:lnTo>
                  <a:pt x="963" y="59"/>
                </a:lnTo>
                <a:lnTo>
                  <a:pt x="978" y="67"/>
                </a:lnTo>
                <a:lnTo>
                  <a:pt x="993" y="51"/>
                </a:lnTo>
                <a:lnTo>
                  <a:pt x="1005" y="54"/>
                </a:lnTo>
                <a:lnTo>
                  <a:pt x="1004" y="70"/>
                </a:lnTo>
                <a:lnTo>
                  <a:pt x="1002" y="82"/>
                </a:lnTo>
                <a:lnTo>
                  <a:pt x="1007" y="93"/>
                </a:lnTo>
                <a:lnTo>
                  <a:pt x="1013" y="99"/>
                </a:lnTo>
                <a:lnTo>
                  <a:pt x="1022" y="102"/>
                </a:lnTo>
                <a:lnTo>
                  <a:pt x="1033" y="104"/>
                </a:lnTo>
                <a:lnTo>
                  <a:pt x="1042" y="107"/>
                </a:lnTo>
                <a:lnTo>
                  <a:pt x="1062" y="118"/>
                </a:lnTo>
                <a:lnTo>
                  <a:pt x="1078" y="133"/>
                </a:lnTo>
                <a:lnTo>
                  <a:pt x="1070" y="217"/>
                </a:lnTo>
                <a:lnTo>
                  <a:pt x="1070" y="227"/>
                </a:lnTo>
                <a:lnTo>
                  <a:pt x="1075" y="236"/>
                </a:lnTo>
                <a:lnTo>
                  <a:pt x="1081" y="244"/>
                </a:lnTo>
                <a:lnTo>
                  <a:pt x="1085" y="254"/>
                </a:lnTo>
                <a:lnTo>
                  <a:pt x="1074" y="270"/>
                </a:lnTo>
                <a:lnTo>
                  <a:pt x="1063" y="284"/>
                </a:lnTo>
                <a:lnTo>
                  <a:pt x="1056" y="305"/>
                </a:lnTo>
                <a:lnTo>
                  <a:pt x="1048" y="324"/>
                </a:lnTo>
                <a:lnTo>
                  <a:pt x="1043" y="329"/>
                </a:lnTo>
                <a:lnTo>
                  <a:pt x="1037" y="333"/>
                </a:lnTo>
                <a:lnTo>
                  <a:pt x="1030" y="336"/>
                </a:lnTo>
                <a:lnTo>
                  <a:pt x="1023" y="342"/>
                </a:lnTo>
                <a:lnTo>
                  <a:pt x="1008" y="369"/>
                </a:lnTo>
                <a:lnTo>
                  <a:pt x="997" y="396"/>
                </a:lnTo>
                <a:lnTo>
                  <a:pt x="989" y="409"/>
                </a:lnTo>
                <a:lnTo>
                  <a:pt x="980" y="423"/>
                </a:lnTo>
                <a:lnTo>
                  <a:pt x="971" y="438"/>
                </a:lnTo>
                <a:lnTo>
                  <a:pt x="968" y="449"/>
                </a:lnTo>
                <a:lnTo>
                  <a:pt x="995" y="470"/>
                </a:lnTo>
                <a:lnTo>
                  <a:pt x="998" y="507"/>
                </a:lnTo>
                <a:lnTo>
                  <a:pt x="955" y="571"/>
                </a:lnTo>
                <a:lnTo>
                  <a:pt x="973" y="624"/>
                </a:lnTo>
                <a:lnTo>
                  <a:pt x="977" y="629"/>
                </a:lnTo>
                <a:lnTo>
                  <a:pt x="981" y="635"/>
                </a:lnTo>
                <a:lnTo>
                  <a:pt x="986" y="639"/>
                </a:lnTo>
                <a:lnTo>
                  <a:pt x="989" y="645"/>
                </a:lnTo>
                <a:lnTo>
                  <a:pt x="993" y="666"/>
                </a:lnTo>
                <a:lnTo>
                  <a:pt x="991" y="688"/>
                </a:lnTo>
                <a:lnTo>
                  <a:pt x="988" y="717"/>
                </a:lnTo>
                <a:lnTo>
                  <a:pt x="991" y="747"/>
                </a:lnTo>
                <a:lnTo>
                  <a:pt x="992" y="759"/>
                </a:lnTo>
                <a:lnTo>
                  <a:pt x="986" y="851"/>
                </a:lnTo>
                <a:lnTo>
                  <a:pt x="1027" y="941"/>
                </a:lnTo>
                <a:lnTo>
                  <a:pt x="1037" y="952"/>
                </a:lnTo>
                <a:lnTo>
                  <a:pt x="1046" y="963"/>
                </a:lnTo>
                <a:lnTo>
                  <a:pt x="1055" y="1004"/>
                </a:lnTo>
                <a:lnTo>
                  <a:pt x="1053" y="1046"/>
                </a:lnTo>
                <a:lnTo>
                  <a:pt x="973" y="1053"/>
                </a:lnTo>
                <a:lnTo>
                  <a:pt x="945" y="1120"/>
                </a:lnTo>
                <a:lnTo>
                  <a:pt x="940" y="1201"/>
                </a:lnTo>
                <a:lnTo>
                  <a:pt x="916" y="1271"/>
                </a:lnTo>
                <a:lnTo>
                  <a:pt x="916" y="1272"/>
                </a:lnTo>
                <a:lnTo>
                  <a:pt x="916" y="1273"/>
                </a:lnTo>
                <a:lnTo>
                  <a:pt x="915" y="1273"/>
                </a:lnTo>
                <a:lnTo>
                  <a:pt x="915" y="1274"/>
                </a:lnTo>
                <a:lnTo>
                  <a:pt x="928" y="1284"/>
                </a:lnTo>
                <a:lnTo>
                  <a:pt x="933" y="1298"/>
                </a:lnTo>
                <a:lnTo>
                  <a:pt x="942" y="1313"/>
                </a:lnTo>
                <a:lnTo>
                  <a:pt x="967" y="1318"/>
                </a:lnTo>
                <a:lnTo>
                  <a:pt x="969" y="1321"/>
                </a:lnTo>
                <a:lnTo>
                  <a:pt x="971" y="1323"/>
                </a:lnTo>
                <a:lnTo>
                  <a:pt x="973" y="1340"/>
                </a:lnTo>
                <a:lnTo>
                  <a:pt x="975" y="1354"/>
                </a:lnTo>
                <a:lnTo>
                  <a:pt x="976" y="1369"/>
                </a:lnTo>
                <a:lnTo>
                  <a:pt x="973" y="1387"/>
                </a:lnTo>
                <a:lnTo>
                  <a:pt x="947" y="1378"/>
                </a:lnTo>
                <a:lnTo>
                  <a:pt x="927" y="1354"/>
                </a:lnTo>
                <a:lnTo>
                  <a:pt x="901" y="1333"/>
                </a:lnTo>
                <a:lnTo>
                  <a:pt x="872" y="1323"/>
                </a:lnTo>
                <a:lnTo>
                  <a:pt x="865" y="1290"/>
                </a:lnTo>
                <a:lnTo>
                  <a:pt x="848" y="1271"/>
                </a:lnTo>
                <a:lnTo>
                  <a:pt x="797" y="1286"/>
                </a:lnTo>
                <a:lnTo>
                  <a:pt x="751" y="1256"/>
                </a:lnTo>
                <a:lnTo>
                  <a:pt x="729" y="1249"/>
                </a:lnTo>
                <a:lnTo>
                  <a:pt x="703" y="1252"/>
                </a:lnTo>
                <a:lnTo>
                  <a:pt x="682" y="1249"/>
                </a:lnTo>
                <a:lnTo>
                  <a:pt x="674" y="1222"/>
                </a:lnTo>
                <a:lnTo>
                  <a:pt x="655" y="1228"/>
                </a:lnTo>
                <a:lnTo>
                  <a:pt x="647" y="1229"/>
                </a:lnTo>
                <a:lnTo>
                  <a:pt x="640" y="1231"/>
                </a:lnTo>
                <a:lnTo>
                  <a:pt x="633" y="1233"/>
                </a:lnTo>
                <a:lnTo>
                  <a:pt x="626" y="1233"/>
                </a:lnTo>
                <a:lnTo>
                  <a:pt x="608" y="1241"/>
                </a:lnTo>
                <a:lnTo>
                  <a:pt x="589" y="1233"/>
                </a:lnTo>
                <a:lnTo>
                  <a:pt x="571" y="1242"/>
                </a:lnTo>
                <a:lnTo>
                  <a:pt x="560" y="1229"/>
                </a:lnTo>
                <a:lnTo>
                  <a:pt x="559" y="1209"/>
                </a:lnTo>
                <a:lnTo>
                  <a:pt x="567" y="1191"/>
                </a:lnTo>
                <a:lnTo>
                  <a:pt x="569" y="1179"/>
                </a:lnTo>
                <a:lnTo>
                  <a:pt x="566" y="1166"/>
                </a:lnTo>
                <a:lnTo>
                  <a:pt x="566" y="1151"/>
                </a:lnTo>
                <a:lnTo>
                  <a:pt x="571" y="1137"/>
                </a:lnTo>
                <a:lnTo>
                  <a:pt x="572" y="1135"/>
                </a:lnTo>
                <a:lnTo>
                  <a:pt x="571" y="1119"/>
                </a:lnTo>
                <a:lnTo>
                  <a:pt x="562" y="1107"/>
                </a:lnTo>
                <a:lnTo>
                  <a:pt x="549" y="1089"/>
                </a:lnTo>
                <a:lnTo>
                  <a:pt x="547" y="1066"/>
                </a:lnTo>
                <a:lnTo>
                  <a:pt x="549" y="1051"/>
                </a:lnTo>
                <a:lnTo>
                  <a:pt x="554" y="1039"/>
                </a:lnTo>
                <a:lnTo>
                  <a:pt x="558" y="1026"/>
                </a:lnTo>
                <a:lnTo>
                  <a:pt x="557" y="1012"/>
                </a:lnTo>
                <a:lnTo>
                  <a:pt x="556" y="1012"/>
                </a:lnTo>
                <a:lnTo>
                  <a:pt x="550" y="988"/>
                </a:lnTo>
                <a:lnTo>
                  <a:pt x="549" y="961"/>
                </a:lnTo>
                <a:lnTo>
                  <a:pt x="510" y="962"/>
                </a:lnTo>
                <a:lnTo>
                  <a:pt x="473" y="948"/>
                </a:lnTo>
                <a:lnTo>
                  <a:pt x="429" y="938"/>
                </a:lnTo>
                <a:lnTo>
                  <a:pt x="387" y="944"/>
                </a:lnTo>
                <a:lnTo>
                  <a:pt x="383" y="959"/>
                </a:lnTo>
                <a:lnTo>
                  <a:pt x="387" y="978"/>
                </a:lnTo>
                <a:lnTo>
                  <a:pt x="392" y="996"/>
                </a:lnTo>
                <a:lnTo>
                  <a:pt x="391" y="1011"/>
                </a:lnTo>
                <a:lnTo>
                  <a:pt x="382" y="1016"/>
                </a:lnTo>
                <a:lnTo>
                  <a:pt x="369" y="1010"/>
                </a:lnTo>
                <a:lnTo>
                  <a:pt x="354" y="1004"/>
                </a:lnTo>
                <a:lnTo>
                  <a:pt x="337" y="1008"/>
                </a:lnTo>
                <a:lnTo>
                  <a:pt x="313" y="1017"/>
                </a:lnTo>
                <a:lnTo>
                  <a:pt x="296" y="1001"/>
                </a:lnTo>
                <a:lnTo>
                  <a:pt x="284" y="979"/>
                </a:lnTo>
                <a:lnTo>
                  <a:pt x="271" y="965"/>
                </a:lnTo>
                <a:lnTo>
                  <a:pt x="268" y="949"/>
                </a:lnTo>
                <a:lnTo>
                  <a:pt x="262" y="933"/>
                </a:lnTo>
                <a:lnTo>
                  <a:pt x="256" y="918"/>
                </a:lnTo>
                <a:lnTo>
                  <a:pt x="253" y="903"/>
                </a:lnTo>
                <a:lnTo>
                  <a:pt x="256" y="866"/>
                </a:lnTo>
                <a:lnTo>
                  <a:pt x="249" y="836"/>
                </a:lnTo>
                <a:lnTo>
                  <a:pt x="231" y="831"/>
                </a:lnTo>
                <a:lnTo>
                  <a:pt x="208" y="831"/>
                </a:lnTo>
                <a:lnTo>
                  <a:pt x="64" y="840"/>
                </a:lnTo>
                <a:lnTo>
                  <a:pt x="33" y="850"/>
                </a:lnTo>
                <a:lnTo>
                  <a:pt x="16" y="841"/>
                </a:lnTo>
                <a:lnTo>
                  <a:pt x="0" y="827"/>
                </a:lnTo>
                <a:lnTo>
                  <a:pt x="35" y="772"/>
                </a:lnTo>
                <a:lnTo>
                  <a:pt x="99" y="732"/>
                </a:lnTo>
                <a:lnTo>
                  <a:pt x="113" y="771"/>
                </a:lnTo>
                <a:lnTo>
                  <a:pt x="117" y="771"/>
                </a:lnTo>
                <a:lnTo>
                  <a:pt x="122" y="771"/>
                </a:lnTo>
                <a:lnTo>
                  <a:pt x="187" y="735"/>
                </a:lnTo>
                <a:lnTo>
                  <a:pt x="220" y="663"/>
                </a:lnTo>
                <a:lnTo>
                  <a:pt x="224" y="636"/>
                </a:lnTo>
                <a:lnTo>
                  <a:pt x="226" y="607"/>
                </a:lnTo>
                <a:lnTo>
                  <a:pt x="230" y="578"/>
                </a:lnTo>
                <a:lnTo>
                  <a:pt x="238" y="550"/>
                </a:lnTo>
                <a:lnTo>
                  <a:pt x="264" y="512"/>
                </a:lnTo>
                <a:lnTo>
                  <a:pt x="297" y="481"/>
                </a:lnTo>
                <a:lnTo>
                  <a:pt x="304" y="471"/>
                </a:lnTo>
                <a:lnTo>
                  <a:pt x="308" y="456"/>
                </a:lnTo>
                <a:lnTo>
                  <a:pt x="310" y="443"/>
                </a:lnTo>
                <a:lnTo>
                  <a:pt x="318" y="432"/>
                </a:lnTo>
                <a:lnTo>
                  <a:pt x="315" y="424"/>
                </a:lnTo>
                <a:lnTo>
                  <a:pt x="312" y="415"/>
                </a:lnTo>
                <a:lnTo>
                  <a:pt x="309" y="407"/>
                </a:lnTo>
                <a:lnTo>
                  <a:pt x="309" y="400"/>
                </a:lnTo>
                <a:lnTo>
                  <a:pt x="325" y="369"/>
                </a:lnTo>
                <a:lnTo>
                  <a:pt x="320" y="337"/>
                </a:lnTo>
                <a:lnTo>
                  <a:pt x="315" y="315"/>
                </a:lnTo>
                <a:lnTo>
                  <a:pt x="326" y="294"/>
                </a:lnTo>
                <a:lnTo>
                  <a:pt x="339" y="253"/>
                </a:lnTo>
                <a:lnTo>
                  <a:pt x="347" y="210"/>
                </a:lnTo>
                <a:lnTo>
                  <a:pt x="354" y="169"/>
                </a:lnTo>
                <a:lnTo>
                  <a:pt x="356" y="12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6" name="South Africa"/>
          <xdr:cNvSpPr>
            <a:spLocks noEditPoints="1"/>
          </xdr:cNvSpPr>
        </xdr:nvSpPr>
        <xdr:spPr bwMode="auto">
          <a:xfrm>
            <a:off x="11261897" y="3171825"/>
            <a:ext cx="325837" cy="361950"/>
          </a:xfrm>
          <a:custGeom>
            <a:avLst/>
            <a:gdLst>
              <a:gd name="T0" fmla="*/ 2147483647 w 893"/>
              <a:gd name="T1" fmla="*/ 2147483647 h 873"/>
              <a:gd name="T2" fmla="*/ 2147483647 w 893"/>
              <a:gd name="T3" fmla="*/ 2147483647 h 873"/>
              <a:gd name="T4" fmla="*/ 2147483647 w 893"/>
              <a:gd name="T5" fmla="*/ 2147483647 h 873"/>
              <a:gd name="T6" fmla="*/ 2147483647 w 893"/>
              <a:gd name="T7" fmla="*/ 2147483647 h 873"/>
              <a:gd name="T8" fmla="*/ 2147483647 w 893"/>
              <a:gd name="T9" fmla="*/ 2147483647 h 873"/>
              <a:gd name="T10" fmla="*/ 2147483647 w 893"/>
              <a:gd name="T11" fmla="*/ 2147483647 h 873"/>
              <a:gd name="T12" fmla="*/ 2147483647 w 893"/>
              <a:gd name="T13" fmla="*/ 2147483647 h 873"/>
              <a:gd name="T14" fmla="*/ 2147483647 w 893"/>
              <a:gd name="T15" fmla="*/ 2147483647 h 873"/>
              <a:gd name="T16" fmla="*/ 2147483647 w 893"/>
              <a:gd name="T17" fmla="*/ 2147483647 h 873"/>
              <a:gd name="T18" fmla="*/ 2147483647 w 893"/>
              <a:gd name="T19" fmla="*/ 2147483647 h 873"/>
              <a:gd name="T20" fmla="*/ 2147483647 w 893"/>
              <a:gd name="T21" fmla="*/ 2147483647 h 873"/>
              <a:gd name="T22" fmla="*/ 2147483647 w 893"/>
              <a:gd name="T23" fmla="*/ 2147483647 h 873"/>
              <a:gd name="T24" fmla="*/ 2147483647 w 893"/>
              <a:gd name="T25" fmla="*/ 2147483647 h 873"/>
              <a:gd name="T26" fmla="*/ 2147483647 w 893"/>
              <a:gd name="T27" fmla="*/ 2147483647 h 873"/>
              <a:gd name="T28" fmla="*/ 2147483647 w 893"/>
              <a:gd name="T29" fmla="*/ 2147483647 h 873"/>
              <a:gd name="T30" fmla="*/ 2147483647 w 893"/>
              <a:gd name="T31" fmla="*/ 2147483647 h 873"/>
              <a:gd name="T32" fmla="*/ 2147483647 w 893"/>
              <a:gd name="T33" fmla="*/ 2147483647 h 873"/>
              <a:gd name="T34" fmla="*/ 2147483647 w 893"/>
              <a:gd name="T35" fmla="*/ 2147483647 h 873"/>
              <a:gd name="T36" fmla="*/ 2147483647 w 893"/>
              <a:gd name="T37" fmla="*/ 2147483647 h 873"/>
              <a:gd name="T38" fmla="*/ 2147483647 w 893"/>
              <a:gd name="T39" fmla="*/ 2147483647 h 873"/>
              <a:gd name="T40" fmla="*/ 2147483647 w 893"/>
              <a:gd name="T41" fmla="*/ 0 h 873"/>
              <a:gd name="T42" fmla="*/ 2147483647 w 893"/>
              <a:gd name="T43" fmla="*/ 2147483647 h 873"/>
              <a:gd name="T44" fmla="*/ 2147483647 w 893"/>
              <a:gd name="T45" fmla="*/ 2147483647 h 873"/>
              <a:gd name="T46" fmla="*/ 2147483647 w 893"/>
              <a:gd name="T47" fmla="*/ 2147483647 h 873"/>
              <a:gd name="T48" fmla="*/ 2147483647 w 893"/>
              <a:gd name="T49" fmla="*/ 2147483647 h 873"/>
              <a:gd name="T50" fmla="*/ 2147483647 w 893"/>
              <a:gd name="T51" fmla="*/ 2147483647 h 873"/>
              <a:gd name="T52" fmla="*/ 2147483647 w 893"/>
              <a:gd name="T53" fmla="*/ 2147483647 h 873"/>
              <a:gd name="T54" fmla="*/ 2147483647 w 893"/>
              <a:gd name="T55" fmla="*/ 2147483647 h 873"/>
              <a:gd name="T56" fmla="*/ 2147483647 w 893"/>
              <a:gd name="T57" fmla="*/ 2147483647 h 873"/>
              <a:gd name="T58" fmla="*/ 2147483647 w 893"/>
              <a:gd name="T59" fmla="*/ 2147483647 h 873"/>
              <a:gd name="T60" fmla="*/ 2147483647 w 893"/>
              <a:gd name="T61" fmla="*/ 2147483647 h 873"/>
              <a:gd name="T62" fmla="*/ 2147483647 w 893"/>
              <a:gd name="T63" fmla="*/ 2147483647 h 873"/>
              <a:gd name="T64" fmla="*/ 2147483647 w 893"/>
              <a:gd name="T65" fmla="*/ 2147483647 h 873"/>
              <a:gd name="T66" fmla="*/ 2147483647 w 893"/>
              <a:gd name="T67" fmla="*/ 2147483647 h 873"/>
              <a:gd name="T68" fmla="*/ 2147483647 w 893"/>
              <a:gd name="T69" fmla="*/ 2147483647 h 873"/>
              <a:gd name="T70" fmla="*/ 2147483647 w 893"/>
              <a:gd name="T71" fmla="*/ 2147483647 h 873"/>
              <a:gd name="T72" fmla="*/ 2147483647 w 893"/>
              <a:gd name="T73" fmla="*/ 2147483647 h 873"/>
              <a:gd name="T74" fmla="*/ 2147483647 w 893"/>
              <a:gd name="T75" fmla="*/ 2147483647 h 873"/>
              <a:gd name="T76" fmla="*/ 2147483647 w 893"/>
              <a:gd name="T77" fmla="*/ 2147483647 h 873"/>
              <a:gd name="T78" fmla="*/ 2147483647 w 893"/>
              <a:gd name="T79" fmla="*/ 2147483647 h 873"/>
              <a:gd name="T80" fmla="*/ 2147483647 w 893"/>
              <a:gd name="T81" fmla="*/ 2147483647 h 873"/>
              <a:gd name="T82" fmla="*/ 2147483647 w 893"/>
              <a:gd name="T83" fmla="*/ 2147483647 h 873"/>
              <a:gd name="T84" fmla="*/ 2147483647 w 893"/>
              <a:gd name="T85" fmla="*/ 2147483647 h 873"/>
              <a:gd name="T86" fmla="*/ 2147483647 w 893"/>
              <a:gd name="T87" fmla="*/ 2147483647 h 873"/>
              <a:gd name="T88" fmla="*/ 2147483647 w 893"/>
              <a:gd name="T89" fmla="*/ 2147483647 h 873"/>
              <a:gd name="T90" fmla="*/ 2147483647 w 893"/>
              <a:gd name="T91" fmla="*/ 2147483647 h 873"/>
              <a:gd name="T92" fmla="*/ 2147483647 w 893"/>
              <a:gd name="T93" fmla="*/ 2147483647 h 873"/>
              <a:gd name="T94" fmla="*/ 2147483647 w 893"/>
              <a:gd name="T95" fmla="*/ 2147483647 h 873"/>
              <a:gd name="T96" fmla="*/ 2147483647 w 893"/>
              <a:gd name="T97" fmla="*/ 2147483647 h 873"/>
              <a:gd name="T98" fmla="*/ 2147483647 w 893"/>
              <a:gd name="T99" fmla="*/ 2147483647 h 873"/>
              <a:gd name="T100" fmla="*/ 2147483647 w 893"/>
              <a:gd name="T101" fmla="*/ 2147483647 h 873"/>
              <a:gd name="T102" fmla="*/ 2147483647 w 893"/>
              <a:gd name="T103" fmla="*/ 2147483647 h 873"/>
              <a:gd name="T104" fmla="*/ 0 w 893"/>
              <a:gd name="T105" fmla="*/ 2147483647 h 873"/>
              <a:gd name="T106" fmla="*/ 2147483647 w 893"/>
              <a:gd name="T107" fmla="*/ 2147483647 h 873"/>
              <a:gd name="T108" fmla="*/ 2147483647 w 893"/>
              <a:gd name="T109" fmla="*/ 2147483647 h 873"/>
              <a:gd name="T110" fmla="*/ 2147483647 w 893"/>
              <a:gd name="T111" fmla="*/ 2147483647 h 873"/>
              <a:gd name="T112" fmla="*/ 2147483647 w 893"/>
              <a:gd name="T113" fmla="*/ 2147483647 h 873"/>
              <a:gd name="T114" fmla="*/ 2147483647 w 893"/>
              <a:gd name="T115" fmla="*/ 2147483647 h 873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893"/>
              <a:gd name="T175" fmla="*/ 0 h 873"/>
              <a:gd name="T176" fmla="*/ 893 w 893"/>
              <a:gd name="T177" fmla="*/ 873 h 873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893" h="873">
                <a:moveTo>
                  <a:pt x="661" y="454"/>
                </a:moveTo>
                <a:lnTo>
                  <a:pt x="638" y="454"/>
                </a:lnTo>
                <a:lnTo>
                  <a:pt x="634" y="457"/>
                </a:lnTo>
                <a:lnTo>
                  <a:pt x="627" y="463"/>
                </a:lnTo>
                <a:lnTo>
                  <a:pt x="619" y="470"/>
                </a:lnTo>
                <a:lnTo>
                  <a:pt x="614" y="474"/>
                </a:lnTo>
                <a:lnTo>
                  <a:pt x="595" y="496"/>
                </a:lnTo>
                <a:lnTo>
                  <a:pt x="579" y="520"/>
                </a:lnTo>
                <a:lnTo>
                  <a:pt x="571" y="530"/>
                </a:lnTo>
                <a:lnTo>
                  <a:pt x="564" y="541"/>
                </a:lnTo>
                <a:lnTo>
                  <a:pt x="560" y="549"/>
                </a:lnTo>
                <a:lnTo>
                  <a:pt x="562" y="557"/>
                </a:lnTo>
                <a:lnTo>
                  <a:pt x="567" y="561"/>
                </a:lnTo>
                <a:lnTo>
                  <a:pt x="573" y="571"/>
                </a:lnTo>
                <a:lnTo>
                  <a:pt x="580" y="580"/>
                </a:lnTo>
                <a:lnTo>
                  <a:pt x="586" y="585"/>
                </a:lnTo>
                <a:lnTo>
                  <a:pt x="586" y="586"/>
                </a:lnTo>
                <a:lnTo>
                  <a:pt x="587" y="587"/>
                </a:lnTo>
                <a:lnTo>
                  <a:pt x="593" y="591"/>
                </a:lnTo>
                <a:lnTo>
                  <a:pt x="599" y="596"/>
                </a:lnTo>
                <a:lnTo>
                  <a:pt x="603" y="598"/>
                </a:lnTo>
                <a:lnTo>
                  <a:pt x="606" y="601"/>
                </a:lnTo>
                <a:lnTo>
                  <a:pt x="620" y="590"/>
                </a:lnTo>
                <a:lnTo>
                  <a:pt x="630" y="575"/>
                </a:lnTo>
                <a:lnTo>
                  <a:pt x="640" y="564"/>
                </a:lnTo>
                <a:lnTo>
                  <a:pt x="654" y="554"/>
                </a:lnTo>
                <a:lnTo>
                  <a:pt x="666" y="544"/>
                </a:lnTo>
                <a:lnTo>
                  <a:pt x="675" y="532"/>
                </a:lnTo>
                <a:lnTo>
                  <a:pt x="677" y="504"/>
                </a:lnTo>
                <a:lnTo>
                  <a:pt x="667" y="474"/>
                </a:lnTo>
                <a:lnTo>
                  <a:pt x="661" y="454"/>
                </a:lnTo>
                <a:close/>
                <a:moveTo>
                  <a:pt x="194" y="173"/>
                </a:moveTo>
                <a:lnTo>
                  <a:pt x="211" y="199"/>
                </a:lnTo>
                <a:lnTo>
                  <a:pt x="215" y="243"/>
                </a:lnTo>
                <a:lnTo>
                  <a:pt x="216" y="286"/>
                </a:lnTo>
                <a:lnTo>
                  <a:pt x="264" y="327"/>
                </a:lnTo>
                <a:lnTo>
                  <a:pt x="318" y="294"/>
                </a:lnTo>
                <a:lnTo>
                  <a:pt x="344" y="259"/>
                </a:lnTo>
                <a:lnTo>
                  <a:pt x="381" y="235"/>
                </a:lnTo>
                <a:lnTo>
                  <a:pt x="394" y="234"/>
                </a:lnTo>
                <a:lnTo>
                  <a:pt x="413" y="235"/>
                </a:lnTo>
                <a:lnTo>
                  <a:pt x="432" y="237"/>
                </a:lnTo>
                <a:lnTo>
                  <a:pt x="447" y="238"/>
                </a:lnTo>
                <a:lnTo>
                  <a:pt x="448" y="238"/>
                </a:lnTo>
                <a:lnTo>
                  <a:pt x="449" y="239"/>
                </a:lnTo>
                <a:lnTo>
                  <a:pt x="495" y="234"/>
                </a:lnTo>
                <a:lnTo>
                  <a:pt x="535" y="190"/>
                </a:lnTo>
                <a:lnTo>
                  <a:pt x="555" y="175"/>
                </a:lnTo>
                <a:lnTo>
                  <a:pt x="575" y="160"/>
                </a:lnTo>
                <a:lnTo>
                  <a:pt x="587" y="150"/>
                </a:lnTo>
                <a:lnTo>
                  <a:pt x="595" y="137"/>
                </a:lnTo>
                <a:lnTo>
                  <a:pt x="602" y="121"/>
                </a:lnTo>
                <a:lnTo>
                  <a:pt x="609" y="108"/>
                </a:lnTo>
                <a:lnTo>
                  <a:pt x="621" y="100"/>
                </a:lnTo>
                <a:lnTo>
                  <a:pt x="630" y="90"/>
                </a:lnTo>
                <a:lnTo>
                  <a:pt x="637" y="84"/>
                </a:lnTo>
                <a:lnTo>
                  <a:pt x="645" y="79"/>
                </a:lnTo>
                <a:lnTo>
                  <a:pt x="652" y="74"/>
                </a:lnTo>
                <a:lnTo>
                  <a:pt x="658" y="68"/>
                </a:lnTo>
                <a:lnTo>
                  <a:pt x="673" y="46"/>
                </a:lnTo>
                <a:lnTo>
                  <a:pt x="694" y="30"/>
                </a:lnTo>
                <a:lnTo>
                  <a:pt x="720" y="18"/>
                </a:lnTo>
                <a:lnTo>
                  <a:pt x="742" y="0"/>
                </a:lnTo>
                <a:lnTo>
                  <a:pt x="752" y="2"/>
                </a:lnTo>
                <a:lnTo>
                  <a:pt x="762" y="2"/>
                </a:lnTo>
                <a:lnTo>
                  <a:pt x="771" y="3"/>
                </a:lnTo>
                <a:lnTo>
                  <a:pt x="781" y="5"/>
                </a:lnTo>
                <a:lnTo>
                  <a:pt x="789" y="8"/>
                </a:lnTo>
                <a:lnTo>
                  <a:pt x="797" y="12"/>
                </a:lnTo>
                <a:lnTo>
                  <a:pt x="804" y="16"/>
                </a:lnTo>
                <a:lnTo>
                  <a:pt x="813" y="19"/>
                </a:lnTo>
                <a:lnTo>
                  <a:pt x="838" y="21"/>
                </a:lnTo>
                <a:lnTo>
                  <a:pt x="863" y="19"/>
                </a:lnTo>
                <a:lnTo>
                  <a:pt x="863" y="30"/>
                </a:lnTo>
                <a:lnTo>
                  <a:pt x="860" y="43"/>
                </a:lnTo>
                <a:lnTo>
                  <a:pt x="856" y="56"/>
                </a:lnTo>
                <a:lnTo>
                  <a:pt x="855" y="69"/>
                </a:lnTo>
                <a:lnTo>
                  <a:pt x="857" y="106"/>
                </a:lnTo>
                <a:lnTo>
                  <a:pt x="860" y="143"/>
                </a:lnTo>
                <a:lnTo>
                  <a:pt x="862" y="180"/>
                </a:lnTo>
                <a:lnTo>
                  <a:pt x="857" y="217"/>
                </a:lnTo>
                <a:lnTo>
                  <a:pt x="856" y="253"/>
                </a:lnTo>
                <a:lnTo>
                  <a:pt x="837" y="246"/>
                </a:lnTo>
                <a:lnTo>
                  <a:pt x="820" y="250"/>
                </a:lnTo>
                <a:lnTo>
                  <a:pt x="814" y="259"/>
                </a:lnTo>
                <a:lnTo>
                  <a:pt x="808" y="272"/>
                </a:lnTo>
                <a:lnTo>
                  <a:pt x="803" y="285"/>
                </a:lnTo>
                <a:lnTo>
                  <a:pt x="797" y="296"/>
                </a:lnTo>
                <a:lnTo>
                  <a:pt x="790" y="310"/>
                </a:lnTo>
                <a:lnTo>
                  <a:pt x="786" y="324"/>
                </a:lnTo>
                <a:lnTo>
                  <a:pt x="797" y="340"/>
                </a:lnTo>
                <a:lnTo>
                  <a:pt x="816" y="343"/>
                </a:lnTo>
                <a:lnTo>
                  <a:pt x="834" y="338"/>
                </a:lnTo>
                <a:lnTo>
                  <a:pt x="850" y="325"/>
                </a:lnTo>
                <a:lnTo>
                  <a:pt x="893" y="329"/>
                </a:lnTo>
                <a:lnTo>
                  <a:pt x="887" y="340"/>
                </a:lnTo>
                <a:lnTo>
                  <a:pt x="882" y="347"/>
                </a:lnTo>
                <a:lnTo>
                  <a:pt x="871" y="372"/>
                </a:lnTo>
                <a:lnTo>
                  <a:pt x="867" y="399"/>
                </a:lnTo>
                <a:lnTo>
                  <a:pt x="863" y="427"/>
                </a:lnTo>
                <a:lnTo>
                  <a:pt x="852" y="454"/>
                </a:lnTo>
                <a:lnTo>
                  <a:pt x="836" y="469"/>
                </a:lnTo>
                <a:lnTo>
                  <a:pt x="818" y="482"/>
                </a:lnTo>
                <a:lnTo>
                  <a:pt x="801" y="495"/>
                </a:lnTo>
                <a:lnTo>
                  <a:pt x="790" y="509"/>
                </a:lnTo>
                <a:lnTo>
                  <a:pt x="782" y="520"/>
                </a:lnTo>
                <a:lnTo>
                  <a:pt x="772" y="532"/>
                </a:lnTo>
                <a:lnTo>
                  <a:pt x="762" y="545"/>
                </a:lnTo>
                <a:lnTo>
                  <a:pt x="754" y="557"/>
                </a:lnTo>
                <a:lnTo>
                  <a:pt x="730" y="599"/>
                </a:lnTo>
                <a:lnTo>
                  <a:pt x="701" y="640"/>
                </a:lnTo>
                <a:lnTo>
                  <a:pt x="675" y="668"/>
                </a:lnTo>
                <a:lnTo>
                  <a:pt x="649" y="695"/>
                </a:lnTo>
                <a:lnTo>
                  <a:pt x="622" y="723"/>
                </a:lnTo>
                <a:lnTo>
                  <a:pt x="596" y="752"/>
                </a:lnTo>
                <a:lnTo>
                  <a:pt x="502" y="802"/>
                </a:lnTo>
                <a:lnTo>
                  <a:pt x="402" y="820"/>
                </a:lnTo>
                <a:lnTo>
                  <a:pt x="398" y="835"/>
                </a:lnTo>
                <a:lnTo>
                  <a:pt x="397" y="835"/>
                </a:lnTo>
                <a:lnTo>
                  <a:pt x="397" y="837"/>
                </a:lnTo>
                <a:lnTo>
                  <a:pt x="381" y="834"/>
                </a:lnTo>
                <a:lnTo>
                  <a:pt x="363" y="831"/>
                </a:lnTo>
                <a:lnTo>
                  <a:pt x="346" y="828"/>
                </a:lnTo>
                <a:lnTo>
                  <a:pt x="330" y="830"/>
                </a:lnTo>
                <a:lnTo>
                  <a:pt x="316" y="832"/>
                </a:lnTo>
                <a:lnTo>
                  <a:pt x="301" y="832"/>
                </a:lnTo>
                <a:lnTo>
                  <a:pt x="288" y="831"/>
                </a:lnTo>
                <a:lnTo>
                  <a:pt x="276" y="833"/>
                </a:lnTo>
                <a:lnTo>
                  <a:pt x="239" y="851"/>
                </a:lnTo>
                <a:lnTo>
                  <a:pt x="196" y="849"/>
                </a:lnTo>
                <a:lnTo>
                  <a:pt x="188" y="850"/>
                </a:lnTo>
                <a:lnTo>
                  <a:pt x="178" y="855"/>
                </a:lnTo>
                <a:lnTo>
                  <a:pt x="146" y="873"/>
                </a:lnTo>
                <a:lnTo>
                  <a:pt x="111" y="862"/>
                </a:lnTo>
                <a:lnTo>
                  <a:pt x="97" y="840"/>
                </a:lnTo>
                <a:lnTo>
                  <a:pt x="81" y="813"/>
                </a:lnTo>
                <a:lnTo>
                  <a:pt x="60" y="790"/>
                </a:lnTo>
                <a:lnTo>
                  <a:pt x="56" y="782"/>
                </a:lnTo>
                <a:lnTo>
                  <a:pt x="54" y="771"/>
                </a:lnTo>
                <a:lnTo>
                  <a:pt x="53" y="759"/>
                </a:lnTo>
                <a:lnTo>
                  <a:pt x="51" y="750"/>
                </a:lnTo>
                <a:lnTo>
                  <a:pt x="44" y="743"/>
                </a:lnTo>
                <a:lnTo>
                  <a:pt x="40" y="733"/>
                </a:lnTo>
                <a:lnTo>
                  <a:pt x="43" y="724"/>
                </a:lnTo>
                <a:lnTo>
                  <a:pt x="49" y="720"/>
                </a:lnTo>
                <a:lnTo>
                  <a:pt x="58" y="703"/>
                </a:lnTo>
                <a:lnTo>
                  <a:pt x="54" y="665"/>
                </a:lnTo>
                <a:lnTo>
                  <a:pt x="50" y="645"/>
                </a:lnTo>
                <a:lnTo>
                  <a:pt x="46" y="625"/>
                </a:lnTo>
                <a:lnTo>
                  <a:pt x="42" y="610"/>
                </a:lnTo>
                <a:lnTo>
                  <a:pt x="41" y="600"/>
                </a:lnTo>
                <a:lnTo>
                  <a:pt x="14" y="521"/>
                </a:lnTo>
                <a:lnTo>
                  <a:pt x="0" y="439"/>
                </a:lnTo>
                <a:lnTo>
                  <a:pt x="5" y="433"/>
                </a:lnTo>
                <a:lnTo>
                  <a:pt x="9" y="428"/>
                </a:lnTo>
                <a:lnTo>
                  <a:pt x="14" y="423"/>
                </a:lnTo>
                <a:lnTo>
                  <a:pt x="19" y="419"/>
                </a:lnTo>
                <a:lnTo>
                  <a:pt x="41" y="419"/>
                </a:lnTo>
                <a:lnTo>
                  <a:pt x="55" y="442"/>
                </a:lnTo>
                <a:lnTo>
                  <a:pt x="83" y="454"/>
                </a:lnTo>
                <a:lnTo>
                  <a:pt x="116" y="458"/>
                </a:lnTo>
                <a:lnTo>
                  <a:pt x="130" y="458"/>
                </a:lnTo>
                <a:lnTo>
                  <a:pt x="143" y="453"/>
                </a:lnTo>
                <a:lnTo>
                  <a:pt x="155" y="446"/>
                </a:lnTo>
                <a:lnTo>
                  <a:pt x="167" y="441"/>
                </a:lnTo>
                <a:lnTo>
                  <a:pt x="172" y="441"/>
                </a:lnTo>
                <a:lnTo>
                  <a:pt x="178" y="441"/>
                </a:lnTo>
                <a:lnTo>
                  <a:pt x="194" y="173"/>
                </a:lnTo>
                <a:close/>
              </a:path>
            </a:pathLst>
          </a:custGeom>
          <a:solidFill>
            <a:srgbClr val="79056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7" name="Freeform 39"/>
          <xdr:cNvSpPr>
            <a:spLocks/>
          </xdr:cNvSpPr>
        </xdr:nvSpPr>
        <xdr:spPr bwMode="auto">
          <a:xfrm>
            <a:off x="11545960" y="3276600"/>
            <a:ext cx="25064" cy="38100"/>
          </a:xfrm>
          <a:custGeom>
            <a:avLst/>
            <a:gdLst>
              <a:gd name="T0" fmla="*/ 2147483647 w 71"/>
              <a:gd name="T1" fmla="*/ 2147483647 h 97"/>
              <a:gd name="T2" fmla="*/ 2147483647 w 71"/>
              <a:gd name="T3" fmla="*/ 2147483647 h 97"/>
              <a:gd name="T4" fmla="*/ 2147483647 w 71"/>
              <a:gd name="T5" fmla="*/ 2147483647 h 97"/>
              <a:gd name="T6" fmla="*/ 2147483647 w 71"/>
              <a:gd name="T7" fmla="*/ 2147483647 h 97"/>
              <a:gd name="T8" fmla="*/ 2147483647 w 71"/>
              <a:gd name="T9" fmla="*/ 2147483647 h 97"/>
              <a:gd name="T10" fmla="*/ 2147483647 w 71"/>
              <a:gd name="T11" fmla="*/ 2147483647 h 97"/>
              <a:gd name="T12" fmla="*/ 0 w 71"/>
              <a:gd name="T13" fmla="*/ 2147483647 h 97"/>
              <a:gd name="T14" fmla="*/ 2147483647 w 71"/>
              <a:gd name="T15" fmla="*/ 2147483647 h 97"/>
              <a:gd name="T16" fmla="*/ 2147483647 w 71"/>
              <a:gd name="T17" fmla="*/ 2147483647 h 97"/>
              <a:gd name="T18" fmla="*/ 2147483647 w 71"/>
              <a:gd name="T19" fmla="*/ 2147483647 h 97"/>
              <a:gd name="T20" fmla="*/ 2147483647 w 71"/>
              <a:gd name="T21" fmla="*/ 2147483647 h 97"/>
              <a:gd name="T22" fmla="*/ 2147483647 w 71"/>
              <a:gd name="T23" fmla="*/ 2147483647 h 97"/>
              <a:gd name="T24" fmla="*/ 2147483647 w 71"/>
              <a:gd name="T25" fmla="*/ 2147483647 h 97"/>
              <a:gd name="T26" fmla="*/ 2147483647 w 71"/>
              <a:gd name="T27" fmla="*/ 0 h 97"/>
              <a:gd name="T28" fmla="*/ 2147483647 w 71"/>
              <a:gd name="T29" fmla="*/ 2147483647 h 97"/>
              <a:gd name="T30" fmla="*/ 2147483647 w 71"/>
              <a:gd name="T31" fmla="*/ 2147483647 h 97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71"/>
              <a:gd name="T49" fmla="*/ 0 h 97"/>
              <a:gd name="T50" fmla="*/ 71 w 71"/>
              <a:gd name="T51" fmla="*/ 97 h 97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71" h="97">
                <a:moveTo>
                  <a:pt x="71" y="6"/>
                </a:moveTo>
                <a:lnTo>
                  <a:pt x="64" y="79"/>
                </a:lnTo>
                <a:lnTo>
                  <a:pt x="49" y="92"/>
                </a:lnTo>
                <a:lnTo>
                  <a:pt x="31" y="97"/>
                </a:lnTo>
                <a:lnTo>
                  <a:pt x="11" y="93"/>
                </a:lnTo>
                <a:lnTo>
                  <a:pt x="0" y="77"/>
                </a:lnTo>
                <a:lnTo>
                  <a:pt x="4" y="63"/>
                </a:lnTo>
                <a:lnTo>
                  <a:pt x="12" y="49"/>
                </a:lnTo>
                <a:lnTo>
                  <a:pt x="17" y="38"/>
                </a:lnTo>
                <a:lnTo>
                  <a:pt x="22" y="26"/>
                </a:lnTo>
                <a:lnTo>
                  <a:pt x="28" y="13"/>
                </a:lnTo>
                <a:lnTo>
                  <a:pt x="34" y="3"/>
                </a:lnTo>
                <a:lnTo>
                  <a:pt x="52" y="0"/>
                </a:lnTo>
                <a:lnTo>
                  <a:pt x="71" y="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18" name="Lesotho"/>
          <xdr:cNvSpPr>
            <a:spLocks/>
          </xdr:cNvSpPr>
        </xdr:nvSpPr>
        <xdr:spPr bwMode="auto">
          <a:xfrm>
            <a:off x="11462412" y="3362325"/>
            <a:ext cx="41774" cy="57150"/>
          </a:xfrm>
          <a:custGeom>
            <a:avLst/>
            <a:gdLst>
              <a:gd name="T0" fmla="*/ 2147483647 w 117"/>
              <a:gd name="T1" fmla="*/ 0 h 147"/>
              <a:gd name="T2" fmla="*/ 2147483647 w 117"/>
              <a:gd name="T3" fmla="*/ 0 h 147"/>
              <a:gd name="T4" fmla="*/ 2147483647 w 117"/>
              <a:gd name="T5" fmla="*/ 2147483647 h 147"/>
              <a:gd name="T6" fmla="*/ 2147483647 w 117"/>
              <a:gd name="T7" fmla="*/ 2147483647 h 147"/>
              <a:gd name="T8" fmla="*/ 2147483647 w 117"/>
              <a:gd name="T9" fmla="*/ 2147483647 h 147"/>
              <a:gd name="T10" fmla="*/ 2147483647 w 117"/>
              <a:gd name="T11" fmla="*/ 2147483647 h 147"/>
              <a:gd name="T12" fmla="*/ 2147483647 w 117"/>
              <a:gd name="T13" fmla="*/ 2147483647 h 147"/>
              <a:gd name="T14" fmla="*/ 2147483647 w 117"/>
              <a:gd name="T15" fmla="*/ 2147483647 h 147"/>
              <a:gd name="T16" fmla="*/ 2147483647 w 117"/>
              <a:gd name="T17" fmla="*/ 2147483647 h 147"/>
              <a:gd name="T18" fmla="*/ 2147483647 w 117"/>
              <a:gd name="T19" fmla="*/ 2147483647 h 147"/>
              <a:gd name="T20" fmla="*/ 0 w 117"/>
              <a:gd name="T21" fmla="*/ 2147483647 h 147"/>
              <a:gd name="T22" fmla="*/ 2147483647 w 117"/>
              <a:gd name="T23" fmla="*/ 2147483647 h 147"/>
              <a:gd name="T24" fmla="*/ 2147483647 w 117"/>
              <a:gd name="T25" fmla="*/ 2147483647 h 147"/>
              <a:gd name="T26" fmla="*/ 2147483647 w 117"/>
              <a:gd name="T27" fmla="*/ 2147483647 h 147"/>
              <a:gd name="T28" fmla="*/ 2147483647 w 117"/>
              <a:gd name="T29" fmla="*/ 2147483647 h 147"/>
              <a:gd name="T30" fmla="*/ 2147483647 w 117"/>
              <a:gd name="T31" fmla="*/ 2147483647 h 147"/>
              <a:gd name="T32" fmla="*/ 2147483647 w 117"/>
              <a:gd name="T33" fmla="*/ 2147483647 h 147"/>
              <a:gd name="T34" fmla="*/ 2147483647 w 117"/>
              <a:gd name="T35" fmla="*/ 2147483647 h 147"/>
              <a:gd name="T36" fmla="*/ 2147483647 w 117"/>
              <a:gd name="T37" fmla="*/ 2147483647 h 147"/>
              <a:gd name="T38" fmla="*/ 2147483647 w 117"/>
              <a:gd name="T39" fmla="*/ 2147483647 h 147"/>
              <a:gd name="T40" fmla="*/ 2147483647 w 117"/>
              <a:gd name="T41" fmla="*/ 2147483647 h 147"/>
              <a:gd name="T42" fmla="*/ 2147483647 w 117"/>
              <a:gd name="T43" fmla="*/ 2147483647 h 147"/>
              <a:gd name="T44" fmla="*/ 2147483647 w 117"/>
              <a:gd name="T45" fmla="*/ 2147483647 h 147"/>
              <a:gd name="T46" fmla="*/ 2147483647 w 117"/>
              <a:gd name="T47" fmla="*/ 2147483647 h 147"/>
              <a:gd name="T48" fmla="*/ 2147483647 w 117"/>
              <a:gd name="T49" fmla="*/ 2147483647 h 147"/>
              <a:gd name="T50" fmla="*/ 2147483647 w 117"/>
              <a:gd name="T51" fmla="*/ 2147483647 h 147"/>
              <a:gd name="T52" fmla="*/ 2147483647 w 117"/>
              <a:gd name="T53" fmla="*/ 2147483647 h 147"/>
              <a:gd name="T54" fmla="*/ 2147483647 w 117"/>
              <a:gd name="T55" fmla="*/ 2147483647 h 147"/>
              <a:gd name="T56" fmla="*/ 2147483647 w 117"/>
              <a:gd name="T57" fmla="*/ 2147483647 h 147"/>
              <a:gd name="T58" fmla="*/ 2147483647 w 117"/>
              <a:gd name="T59" fmla="*/ 2147483647 h 147"/>
              <a:gd name="T60" fmla="*/ 2147483647 w 117"/>
              <a:gd name="T61" fmla="*/ 0 h 147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w 117"/>
              <a:gd name="T94" fmla="*/ 0 h 147"/>
              <a:gd name="T95" fmla="*/ 117 w 117"/>
              <a:gd name="T96" fmla="*/ 147 h 147"/>
            </a:gdLst>
            <a:ahLst/>
            <a:cxnLst>
              <a:cxn ang="T62">
                <a:pos x="T0" y="T1"/>
              </a:cxn>
              <a:cxn ang="T63">
                <a:pos x="T2" y="T3"/>
              </a:cxn>
              <a:cxn ang="T64">
                <a:pos x="T4" y="T5"/>
              </a:cxn>
              <a:cxn ang="T65">
                <a:pos x="T6" y="T7"/>
              </a:cxn>
              <a:cxn ang="T66">
                <a:pos x="T8" y="T9"/>
              </a:cxn>
              <a:cxn ang="T67">
                <a:pos x="T10" y="T11"/>
              </a:cxn>
              <a:cxn ang="T68">
                <a:pos x="T12" y="T13"/>
              </a:cxn>
              <a:cxn ang="T69">
                <a:pos x="T14" y="T15"/>
              </a:cxn>
              <a:cxn ang="T70">
                <a:pos x="T16" y="T17"/>
              </a:cxn>
              <a:cxn ang="T71">
                <a:pos x="T18" y="T19"/>
              </a:cxn>
              <a:cxn ang="T72">
                <a:pos x="T20" y="T21"/>
              </a:cxn>
              <a:cxn ang="T73">
                <a:pos x="T22" y="T23"/>
              </a:cxn>
              <a:cxn ang="T74">
                <a:pos x="T24" y="T25"/>
              </a:cxn>
              <a:cxn ang="T75">
                <a:pos x="T26" y="T27"/>
              </a:cxn>
              <a:cxn ang="T76">
                <a:pos x="T28" y="T29"/>
              </a:cxn>
              <a:cxn ang="T77">
                <a:pos x="T30" y="T31"/>
              </a:cxn>
              <a:cxn ang="T78">
                <a:pos x="T32" y="T33"/>
              </a:cxn>
              <a:cxn ang="T79">
                <a:pos x="T34" y="T35"/>
              </a:cxn>
              <a:cxn ang="T80">
                <a:pos x="T36" y="T37"/>
              </a:cxn>
              <a:cxn ang="T81">
                <a:pos x="T38" y="T39"/>
              </a:cxn>
              <a:cxn ang="T82">
                <a:pos x="T40" y="T41"/>
              </a:cxn>
              <a:cxn ang="T83">
                <a:pos x="T42" y="T43"/>
              </a:cxn>
              <a:cxn ang="T84">
                <a:pos x="T44" y="T45"/>
              </a:cxn>
              <a:cxn ang="T85">
                <a:pos x="T46" y="T47"/>
              </a:cxn>
              <a:cxn ang="T86">
                <a:pos x="T48" y="T49"/>
              </a:cxn>
              <a:cxn ang="T87">
                <a:pos x="T50" y="T51"/>
              </a:cxn>
              <a:cxn ang="T88">
                <a:pos x="T52" y="T53"/>
              </a:cxn>
              <a:cxn ang="T89">
                <a:pos x="T54" y="T55"/>
              </a:cxn>
              <a:cxn ang="T90">
                <a:pos x="T56" y="T57"/>
              </a:cxn>
              <a:cxn ang="T91">
                <a:pos x="T58" y="T59"/>
              </a:cxn>
              <a:cxn ang="T92">
                <a:pos x="T60" y="T61"/>
              </a:cxn>
            </a:cxnLst>
            <a:rect l="T93" t="T94" r="T95" b="T96"/>
            <a:pathLst>
              <a:path w="117" h="147">
                <a:moveTo>
                  <a:pt x="102" y="0"/>
                </a:moveTo>
                <a:lnTo>
                  <a:pt x="78" y="0"/>
                </a:lnTo>
                <a:lnTo>
                  <a:pt x="75" y="4"/>
                </a:lnTo>
                <a:lnTo>
                  <a:pt x="68" y="9"/>
                </a:lnTo>
                <a:lnTo>
                  <a:pt x="60" y="16"/>
                </a:lnTo>
                <a:lnTo>
                  <a:pt x="55" y="21"/>
                </a:lnTo>
                <a:lnTo>
                  <a:pt x="35" y="43"/>
                </a:lnTo>
                <a:lnTo>
                  <a:pt x="19" y="67"/>
                </a:lnTo>
                <a:lnTo>
                  <a:pt x="11" y="77"/>
                </a:lnTo>
                <a:lnTo>
                  <a:pt x="4" y="88"/>
                </a:lnTo>
                <a:lnTo>
                  <a:pt x="0" y="95"/>
                </a:lnTo>
                <a:lnTo>
                  <a:pt x="2" y="103"/>
                </a:lnTo>
                <a:lnTo>
                  <a:pt x="7" y="108"/>
                </a:lnTo>
                <a:lnTo>
                  <a:pt x="13" y="118"/>
                </a:lnTo>
                <a:lnTo>
                  <a:pt x="21" y="127"/>
                </a:lnTo>
                <a:lnTo>
                  <a:pt x="26" y="132"/>
                </a:lnTo>
                <a:lnTo>
                  <a:pt x="27" y="133"/>
                </a:lnTo>
                <a:lnTo>
                  <a:pt x="27" y="134"/>
                </a:lnTo>
                <a:lnTo>
                  <a:pt x="34" y="138"/>
                </a:lnTo>
                <a:lnTo>
                  <a:pt x="39" y="143"/>
                </a:lnTo>
                <a:lnTo>
                  <a:pt x="44" y="145"/>
                </a:lnTo>
                <a:lnTo>
                  <a:pt x="47" y="147"/>
                </a:lnTo>
                <a:lnTo>
                  <a:pt x="60" y="137"/>
                </a:lnTo>
                <a:lnTo>
                  <a:pt x="71" y="122"/>
                </a:lnTo>
                <a:lnTo>
                  <a:pt x="81" y="111"/>
                </a:lnTo>
                <a:lnTo>
                  <a:pt x="94" y="101"/>
                </a:lnTo>
                <a:lnTo>
                  <a:pt x="107" y="90"/>
                </a:lnTo>
                <a:lnTo>
                  <a:pt x="115" y="79"/>
                </a:lnTo>
                <a:lnTo>
                  <a:pt x="117" y="50"/>
                </a:lnTo>
                <a:lnTo>
                  <a:pt x="107" y="21"/>
                </a:lnTo>
                <a:lnTo>
                  <a:pt x="102" y="0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[1]!ZahlTest" textlink="">
        <xdr:nvSpPr>
          <xdr:cNvPr id="219" name="Freeform 41"/>
          <xdr:cNvSpPr>
            <a:spLocks/>
          </xdr:cNvSpPr>
        </xdr:nvSpPr>
        <xdr:spPr bwMode="auto">
          <a:xfrm>
            <a:off x="11804958" y="2876550"/>
            <a:ext cx="175451" cy="400050"/>
          </a:xfrm>
          <a:custGeom>
            <a:avLst/>
            <a:gdLst>
              <a:gd name="T0" fmla="*/ 2147483647 w 468"/>
              <a:gd name="T1" fmla="*/ 2147483647 h 973"/>
              <a:gd name="T2" fmla="*/ 2147483647 w 468"/>
              <a:gd name="T3" fmla="*/ 2147483647 h 973"/>
              <a:gd name="T4" fmla="*/ 2147483647 w 468"/>
              <a:gd name="T5" fmla="*/ 2147483647 h 973"/>
              <a:gd name="T6" fmla="*/ 2147483647 w 468"/>
              <a:gd name="T7" fmla="*/ 2147483647 h 973"/>
              <a:gd name="T8" fmla="*/ 2147483647 w 468"/>
              <a:gd name="T9" fmla="*/ 2147483647 h 973"/>
              <a:gd name="T10" fmla="*/ 2147483647 w 468"/>
              <a:gd name="T11" fmla="*/ 2147483647 h 973"/>
              <a:gd name="T12" fmla="*/ 2147483647 w 468"/>
              <a:gd name="T13" fmla="*/ 2147483647 h 973"/>
              <a:gd name="T14" fmla="*/ 2147483647 w 468"/>
              <a:gd name="T15" fmla="*/ 2147483647 h 973"/>
              <a:gd name="T16" fmla="*/ 2147483647 w 468"/>
              <a:gd name="T17" fmla="*/ 2147483647 h 973"/>
              <a:gd name="T18" fmla="*/ 2147483647 w 468"/>
              <a:gd name="T19" fmla="*/ 2147483647 h 973"/>
              <a:gd name="T20" fmla="*/ 2147483647 w 468"/>
              <a:gd name="T21" fmla="*/ 0 h 973"/>
              <a:gd name="T22" fmla="*/ 2147483647 w 468"/>
              <a:gd name="T23" fmla="*/ 2147483647 h 973"/>
              <a:gd name="T24" fmla="*/ 2147483647 w 468"/>
              <a:gd name="T25" fmla="*/ 2147483647 h 973"/>
              <a:gd name="T26" fmla="*/ 2147483647 w 468"/>
              <a:gd name="T27" fmla="*/ 2147483647 h 973"/>
              <a:gd name="T28" fmla="*/ 2147483647 w 468"/>
              <a:gd name="T29" fmla="*/ 2147483647 h 973"/>
              <a:gd name="T30" fmla="*/ 2147483647 w 468"/>
              <a:gd name="T31" fmla="*/ 2147483647 h 973"/>
              <a:gd name="T32" fmla="*/ 2147483647 w 468"/>
              <a:gd name="T33" fmla="*/ 2147483647 h 973"/>
              <a:gd name="T34" fmla="*/ 2147483647 w 468"/>
              <a:gd name="T35" fmla="*/ 2147483647 h 973"/>
              <a:gd name="T36" fmla="*/ 2147483647 w 468"/>
              <a:gd name="T37" fmla="*/ 2147483647 h 973"/>
              <a:gd name="T38" fmla="*/ 2147483647 w 468"/>
              <a:gd name="T39" fmla="*/ 2147483647 h 973"/>
              <a:gd name="T40" fmla="*/ 2147483647 w 468"/>
              <a:gd name="T41" fmla="*/ 2147483647 h 973"/>
              <a:gd name="T42" fmla="*/ 2147483647 w 468"/>
              <a:gd name="T43" fmla="*/ 2147483647 h 973"/>
              <a:gd name="T44" fmla="*/ 2147483647 w 468"/>
              <a:gd name="T45" fmla="*/ 2147483647 h 973"/>
              <a:gd name="T46" fmla="*/ 2147483647 w 468"/>
              <a:gd name="T47" fmla="*/ 2147483647 h 973"/>
              <a:gd name="T48" fmla="*/ 2147483647 w 468"/>
              <a:gd name="T49" fmla="*/ 2147483647 h 973"/>
              <a:gd name="T50" fmla="*/ 2147483647 w 468"/>
              <a:gd name="T51" fmla="*/ 2147483647 h 973"/>
              <a:gd name="T52" fmla="*/ 2147483647 w 468"/>
              <a:gd name="T53" fmla="*/ 2147483647 h 973"/>
              <a:gd name="T54" fmla="*/ 2147483647 w 468"/>
              <a:gd name="T55" fmla="*/ 2147483647 h 973"/>
              <a:gd name="T56" fmla="*/ 2147483647 w 468"/>
              <a:gd name="T57" fmla="*/ 2147483647 h 973"/>
              <a:gd name="T58" fmla="*/ 2147483647 w 468"/>
              <a:gd name="T59" fmla="*/ 2147483647 h 973"/>
              <a:gd name="T60" fmla="*/ 2147483647 w 468"/>
              <a:gd name="T61" fmla="*/ 2147483647 h 973"/>
              <a:gd name="T62" fmla="*/ 2147483647 w 468"/>
              <a:gd name="T63" fmla="*/ 2147483647 h 973"/>
              <a:gd name="T64" fmla="*/ 2147483647 w 468"/>
              <a:gd name="T65" fmla="*/ 2147483647 h 973"/>
              <a:gd name="T66" fmla="*/ 2147483647 w 468"/>
              <a:gd name="T67" fmla="*/ 2147483647 h 973"/>
              <a:gd name="T68" fmla="*/ 2147483647 w 468"/>
              <a:gd name="T69" fmla="*/ 2147483647 h 973"/>
              <a:gd name="T70" fmla="*/ 2147483647 w 468"/>
              <a:gd name="T71" fmla="*/ 2147483647 h 973"/>
              <a:gd name="T72" fmla="*/ 2147483647 w 468"/>
              <a:gd name="T73" fmla="*/ 2147483647 h 973"/>
              <a:gd name="T74" fmla="*/ 2147483647 w 468"/>
              <a:gd name="T75" fmla="*/ 2147483647 h 973"/>
              <a:gd name="T76" fmla="*/ 2147483647 w 468"/>
              <a:gd name="T77" fmla="*/ 2147483647 h 973"/>
              <a:gd name="T78" fmla="*/ 2147483647 w 468"/>
              <a:gd name="T79" fmla="*/ 2147483647 h 973"/>
              <a:gd name="T80" fmla="*/ 2147483647 w 468"/>
              <a:gd name="T81" fmla="*/ 2147483647 h 973"/>
              <a:gd name="T82" fmla="*/ 0 w 468"/>
              <a:gd name="T83" fmla="*/ 2147483647 h 973"/>
              <a:gd name="T84" fmla="*/ 2147483647 w 468"/>
              <a:gd name="T85" fmla="*/ 2147483647 h 973"/>
              <a:gd name="T86" fmla="*/ 2147483647 w 468"/>
              <a:gd name="T87" fmla="*/ 2147483647 h 973"/>
              <a:gd name="T88" fmla="*/ 2147483647 w 468"/>
              <a:gd name="T89" fmla="*/ 2147483647 h 973"/>
              <a:gd name="T90" fmla="*/ 2147483647 w 468"/>
              <a:gd name="T91" fmla="*/ 2147483647 h 973"/>
              <a:gd name="T92" fmla="*/ 2147483647 w 468"/>
              <a:gd name="T93" fmla="*/ 2147483647 h 973"/>
              <a:gd name="T94" fmla="*/ 2147483647 w 468"/>
              <a:gd name="T95" fmla="*/ 2147483647 h 973"/>
              <a:gd name="T96" fmla="*/ 2147483647 w 468"/>
              <a:gd name="T97" fmla="*/ 2147483647 h 973"/>
              <a:gd name="T98" fmla="*/ 2147483647 w 468"/>
              <a:gd name="T99" fmla="*/ 2147483647 h 973"/>
              <a:gd name="T100" fmla="*/ 2147483647 w 468"/>
              <a:gd name="T101" fmla="*/ 2147483647 h 973"/>
              <a:gd name="T102" fmla="*/ 2147483647 w 468"/>
              <a:gd name="T103" fmla="*/ 2147483647 h 973"/>
              <a:gd name="T104" fmla="*/ 2147483647 w 468"/>
              <a:gd name="T105" fmla="*/ 2147483647 h 973"/>
              <a:gd name="T106" fmla="*/ 2147483647 w 468"/>
              <a:gd name="T107" fmla="*/ 2147483647 h 973"/>
              <a:gd name="T108" fmla="*/ 2147483647 w 468"/>
              <a:gd name="T109" fmla="*/ 2147483647 h 973"/>
              <a:gd name="T110" fmla="*/ 2147483647 w 468"/>
              <a:gd name="T111" fmla="*/ 2147483647 h 973"/>
              <a:gd name="T112" fmla="*/ 2147483647 w 468"/>
              <a:gd name="T113" fmla="*/ 2147483647 h 973"/>
              <a:gd name="T114" fmla="*/ 2147483647 w 468"/>
              <a:gd name="T115" fmla="*/ 2147483647 h 973"/>
              <a:gd name="T116" fmla="*/ 2147483647 w 468"/>
              <a:gd name="T117" fmla="*/ 2147483647 h 973"/>
              <a:gd name="T118" fmla="*/ 2147483647 w 468"/>
              <a:gd name="T119" fmla="*/ 2147483647 h 973"/>
              <a:gd name="T120" fmla="*/ 2147483647 w 468"/>
              <a:gd name="T121" fmla="*/ 2147483647 h 97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468"/>
              <a:gd name="T184" fmla="*/ 0 h 973"/>
              <a:gd name="T185" fmla="*/ 468 w 468"/>
              <a:gd name="T186" fmla="*/ 973 h 973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468" h="973">
                <a:moveTo>
                  <a:pt x="409" y="301"/>
                </a:moveTo>
                <a:lnTo>
                  <a:pt x="418" y="274"/>
                </a:lnTo>
                <a:lnTo>
                  <a:pt x="423" y="247"/>
                </a:lnTo>
                <a:lnTo>
                  <a:pt x="436" y="243"/>
                </a:lnTo>
                <a:lnTo>
                  <a:pt x="449" y="259"/>
                </a:lnTo>
                <a:lnTo>
                  <a:pt x="450" y="259"/>
                </a:lnTo>
                <a:lnTo>
                  <a:pt x="455" y="235"/>
                </a:lnTo>
                <a:lnTo>
                  <a:pt x="463" y="210"/>
                </a:lnTo>
                <a:lnTo>
                  <a:pt x="468" y="184"/>
                </a:lnTo>
                <a:lnTo>
                  <a:pt x="466" y="157"/>
                </a:lnTo>
                <a:lnTo>
                  <a:pt x="458" y="139"/>
                </a:lnTo>
                <a:lnTo>
                  <a:pt x="458" y="124"/>
                </a:lnTo>
                <a:lnTo>
                  <a:pt x="463" y="103"/>
                </a:lnTo>
                <a:lnTo>
                  <a:pt x="456" y="84"/>
                </a:lnTo>
                <a:lnTo>
                  <a:pt x="448" y="70"/>
                </a:lnTo>
                <a:lnTo>
                  <a:pt x="443" y="54"/>
                </a:lnTo>
                <a:lnTo>
                  <a:pt x="438" y="38"/>
                </a:lnTo>
                <a:lnTo>
                  <a:pt x="432" y="30"/>
                </a:lnTo>
                <a:lnTo>
                  <a:pt x="420" y="17"/>
                </a:lnTo>
                <a:lnTo>
                  <a:pt x="412" y="1"/>
                </a:lnTo>
                <a:lnTo>
                  <a:pt x="411" y="0"/>
                </a:lnTo>
                <a:lnTo>
                  <a:pt x="395" y="13"/>
                </a:lnTo>
                <a:lnTo>
                  <a:pt x="387" y="42"/>
                </a:lnTo>
                <a:lnTo>
                  <a:pt x="374" y="70"/>
                </a:lnTo>
                <a:lnTo>
                  <a:pt x="350" y="86"/>
                </a:lnTo>
                <a:lnTo>
                  <a:pt x="333" y="93"/>
                </a:lnTo>
                <a:lnTo>
                  <a:pt x="334" y="112"/>
                </a:lnTo>
                <a:lnTo>
                  <a:pt x="330" y="124"/>
                </a:lnTo>
                <a:lnTo>
                  <a:pt x="324" y="129"/>
                </a:lnTo>
                <a:lnTo>
                  <a:pt x="317" y="134"/>
                </a:lnTo>
                <a:lnTo>
                  <a:pt x="314" y="144"/>
                </a:lnTo>
                <a:lnTo>
                  <a:pt x="307" y="170"/>
                </a:lnTo>
                <a:lnTo>
                  <a:pt x="289" y="188"/>
                </a:lnTo>
                <a:lnTo>
                  <a:pt x="281" y="198"/>
                </a:lnTo>
                <a:lnTo>
                  <a:pt x="276" y="210"/>
                </a:lnTo>
                <a:lnTo>
                  <a:pt x="270" y="221"/>
                </a:lnTo>
                <a:lnTo>
                  <a:pt x="261" y="231"/>
                </a:lnTo>
                <a:lnTo>
                  <a:pt x="261" y="213"/>
                </a:lnTo>
                <a:lnTo>
                  <a:pt x="249" y="214"/>
                </a:lnTo>
                <a:lnTo>
                  <a:pt x="235" y="224"/>
                </a:lnTo>
                <a:lnTo>
                  <a:pt x="230" y="236"/>
                </a:lnTo>
                <a:lnTo>
                  <a:pt x="226" y="252"/>
                </a:lnTo>
                <a:lnTo>
                  <a:pt x="218" y="268"/>
                </a:lnTo>
                <a:lnTo>
                  <a:pt x="214" y="265"/>
                </a:lnTo>
                <a:lnTo>
                  <a:pt x="211" y="256"/>
                </a:lnTo>
                <a:lnTo>
                  <a:pt x="204" y="248"/>
                </a:lnTo>
                <a:lnTo>
                  <a:pt x="191" y="249"/>
                </a:lnTo>
                <a:lnTo>
                  <a:pt x="179" y="261"/>
                </a:lnTo>
                <a:lnTo>
                  <a:pt x="163" y="259"/>
                </a:lnTo>
                <a:lnTo>
                  <a:pt x="157" y="263"/>
                </a:lnTo>
                <a:lnTo>
                  <a:pt x="147" y="273"/>
                </a:lnTo>
                <a:lnTo>
                  <a:pt x="136" y="282"/>
                </a:lnTo>
                <a:lnTo>
                  <a:pt x="121" y="281"/>
                </a:lnTo>
                <a:lnTo>
                  <a:pt x="104" y="288"/>
                </a:lnTo>
                <a:lnTo>
                  <a:pt x="99" y="319"/>
                </a:lnTo>
                <a:lnTo>
                  <a:pt x="95" y="328"/>
                </a:lnTo>
                <a:lnTo>
                  <a:pt x="91" y="336"/>
                </a:lnTo>
                <a:lnTo>
                  <a:pt x="83" y="375"/>
                </a:lnTo>
                <a:lnTo>
                  <a:pt x="84" y="421"/>
                </a:lnTo>
                <a:lnTo>
                  <a:pt x="81" y="465"/>
                </a:lnTo>
                <a:lnTo>
                  <a:pt x="95" y="499"/>
                </a:lnTo>
                <a:lnTo>
                  <a:pt x="95" y="500"/>
                </a:lnTo>
                <a:lnTo>
                  <a:pt x="91" y="541"/>
                </a:lnTo>
                <a:lnTo>
                  <a:pt x="78" y="580"/>
                </a:lnTo>
                <a:lnTo>
                  <a:pt x="69" y="595"/>
                </a:lnTo>
                <a:lnTo>
                  <a:pt x="67" y="614"/>
                </a:lnTo>
                <a:lnTo>
                  <a:pt x="58" y="636"/>
                </a:lnTo>
                <a:lnTo>
                  <a:pt x="40" y="653"/>
                </a:lnTo>
                <a:lnTo>
                  <a:pt x="37" y="660"/>
                </a:lnTo>
                <a:lnTo>
                  <a:pt x="33" y="664"/>
                </a:lnTo>
                <a:lnTo>
                  <a:pt x="30" y="668"/>
                </a:lnTo>
                <a:lnTo>
                  <a:pt x="30" y="669"/>
                </a:lnTo>
                <a:lnTo>
                  <a:pt x="29" y="670"/>
                </a:lnTo>
                <a:lnTo>
                  <a:pt x="25" y="672"/>
                </a:lnTo>
                <a:lnTo>
                  <a:pt x="21" y="678"/>
                </a:lnTo>
                <a:lnTo>
                  <a:pt x="17" y="683"/>
                </a:lnTo>
                <a:lnTo>
                  <a:pt x="11" y="685"/>
                </a:lnTo>
                <a:lnTo>
                  <a:pt x="9" y="687"/>
                </a:lnTo>
                <a:lnTo>
                  <a:pt x="8" y="689"/>
                </a:lnTo>
                <a:lnTo>
                  <a:pt x="6" y="690"/>
                </a:lnTo>
                <a:lnTo>
                  <a:pt x="4" y="692"/>
                </a:lnTo>
                <a:lnTo>
                  <a:pt x="0" y="701"/>
                </a:lnTo>
                <a:lnTo>
                  <a:pt x="2" y="721"/>
                </a:lnTo>
                <a:lnTo>
                  <a:pt x="4" y="731"/>
                </a:lnTo>
                <a:lnTo>
                  <a:pt x="6" y="741"/>
                </a:lnTo>
                <a:lnTo>
                  <a:pt x="8" y="749"/>
                </a:lnTo>
                <a:lnTo>
                  <a:pt x="9" y="754"/>
                </a:lnTo>
                <a:lnTo>
                  <a:pt x="10" y="765"/>
                </a:lnTo>
                <a:lnTo>
                  <a:pt x="13" y="775"/>
                </a:lnTo>
                <a:lnTo>
                  <a:pt x="16" y="786"/>
                </a:lnTo>
                <a:lnTo>
                  <a:pt x="17" y="796"/>
                </a:lnTo>
                <a:lnTo>
                  <a:pt x="8" y="883"/>
                </a:lnTo>
                <a:lnTo>
                  <a:pt x="3" y="913"/>
                </a:lnTo>
                <a:lnTo>
                  <a:pt x="22" y="938"/>
                </a:lnTo>
                <a:lnTo>
                  <a:pt x="43" y="958"/>
                </a:lnTo>
                <a:lnTo>
                  <a:pt x="66" y="972"/>
                </a:lnTo>
                <a:lnTo>
                  <a:pt x="83" y="973"/>
                </a:lnTo>
                <a:lnTo>
                  <a:pt x="93" y="963"/>
                </a:lnTo>
                <a:lnTo>
                  <a:pt x="103" y="953"/>
                </a:lnTo>
                <a:lnTo>
                  <a:pt x="121" y="950"/>
                </a:lnTo>
                <a:lnTo>
                  <a:pt x="135" y="948"/>
                </a:lnTo>
                <a:lnTo>
                  <a:pt x="147" y="940"/>
                </a:lnTo>
                <a:lnTo>
                  <a:pt x="159" y="931"/>
                </a:lnTo>
                <a:lnTo>
                  <a:pt x="175" y="924"/>
                </a:lnTo>
                <a:lnTo>
                  <a:pt x="182" y="903"/>
                </a:lnTo>
                <a:lnTo>
                  <a:pt x="195" y="880"/>
                </a:lnTo>
                <a:lnTo>
                  <a:pt x="208" y="855"/>
                </a:lnTo>
                <a:lnTo>
                  <a:pt x="219" y="833"/>
                </a:lnTo>
                <a:lnTo>
                  <a:pt x="289" y="664"/>
                </a:lnTo>
                <a:lnTo>
                  <a:pt x="313" y="605"/>
                </a:lnTo>
                <a:lnTo>
                  <a:pt x="317" y="590"/>
                </a:lnTo>
                <a:lnTo>
                  <a:pt x="322" y="570"/>
                </a:lnTo>
                <a:lnTo>
                  <a:pt x="326" y="553"/>
                </a:lnTo>
                <a:lnTo>
                  <a:pt x="331" y="541"/>
                </a:lnTo>
                <a:lnTo>
                  <a:pt x="359" y="488"/>
                </a:lnTo>
                <a:lnTo>
                  <a:pt x="378" y="431"/>
                </a:lnTo>
                <a:lnTo>
                  <a:pt x="384" y="402"/>
                </a:lnTo>
                <a:lnTo>
                  <a:pt x="391" y="372"/>
                </a:lnTo>
                <a:lnTo>
                  <a:pt x="397" y="343"/>
                </a:lnTo>
                <a:lnTo>
                  <a:pt x="406" y="315"/>
                </a:lnTo>
                <a:lnTo>
                  <a:pt x="409" y="301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0" name="Somalia"/>
          <xdr:cNvSpPr>
            <a:spLocks/>
          </xdr:cNvSpPr>
        </xdr:nvSpPr>
        <xdr:spPr bwMode="auto">
          <a:xfrm>
            <a:off x="11796604" y="2124075"/>
            <a:ext cx="208870" cy="419100"/>
          </a:xfrm>
          <a:custGeom>
            <a:avLst/>
            <a:gdLst>
              <a:gd name="T0" fmla="*/ 2147483647 w 576"/>
              <a:gd name="T1" fmla="*/ 2147483647 h 1021"/>
              <a:gd name="T2" fmla="*/ 2147483647 w 576"/>
              <a:gd name="T3" fmla="*/ 2147483647 h 1021"/>
              <a:gd name="T4" fmla="*/ 2147483647 w 576"/>
              <a:gd name="T5" fmla="*/ 2147483647 h 1021"/>
              <a:gd name="T6" fmla="*/ 2147483647 w 576"/>
              <a:gd name="T7" fmla="*/ 2147483647 h 1021"/>
              <a:gd name="T8" fmla="*/ 2147483647 w 576"/>
              <a:gd name="T9" fmla="*/ 2147483647 h 1021"/>
              <a:gd name="T10" fmla="*/ 2147483647 w 576"/>
              <a:gd name="T11" fmla="*/ 2147483647 h 1021"/>
              <a:gd name="T12" fmla="*/ 2147483647 w 576"/>
              <a:gd name="T13" fmla="*/ 2147483647 h 1021"/>
              <a:gd name="T14" fmla="*/ 2147483647 w 576"/>
              <a:gd name="T15" fmla="*/ 2147483647 h 1021"/>
              <a:gd name="T16" fmla="*/ 2147483647 w 576"/>
              <a:gd name="T17" fmla="*/ 2147483647 h 1021"/>
              <a:gd name="T18" fmla="*/ 2147483647 w 576"/>
              <a:gd name="T19" fmla="*/ 2147483647 h 1021"/>
              <a:gd name="T20" fmla="*/ 2147483647 w 576"/>
              <a:gd name="T21" fmla="*/ 2147483647 h 1021"/>
              <a:gd name="T22" fmla="*/ 2147483647 w 576"/>
              <a:gd name="T23" fmla="*/ 2147483647 h 1021"/>
              <a:gd name="T24" fmla="*/ 2147483647 w 576"/>
              <a:gd name="T25" fmla="*/ 2147483647 h 1021"/>
              <a:gd name="T26" fmla="*/ 2147483647 w 576"/>
              <a:gd name="T27" fmla="*/ 2147483647 h 1021"/>
              <a:gd name="T28" fmla="*/ 2147483647 w 576"/>
              <a:gd name="T29" fmla="*/ 2147483647 h 1021"/>
              <a:gd name="T30" fmla="*/ 2147483647 w 576"/>
              <a:gd name="T31" fmla="*/ 2147483647 h 1021"/>
              <a:gd name="T32" fmla="*/ 2147483647 w 576"/>
              <a:gd name="T33" fmla="*/ 2147483647 h 1021"/>
              <a:gd name="T34" fmla="*/ 2147483647 w 576"/>
              <a:gd name="T35" fmla="*/ 2147483647 h 1021"/>
              <a:gd name="T36" fmla="*/ 2147483647 w 576"/>
              <a:gd name="T37" fmla="*/ 2147483647 h 1021"/>
              <a:gd name="T38" fmla="*/ 2147483647 w 576"/>
              <a:gd name="T39" fmla="*/ 2147483647 h 1021"/>
              <a:gd name="T40" fmla="*/ 2147483647 w 576"/>
              <a:gd name="T41" fmla="*/ 2147483647 h 1021"/>
              <a:gd name="T42" fmla="*/ 2147483647 w 576"/>
              <a:gd name="T43" fmla="*/ 2147483647 h 1021"/>
              <a:gd name="T44" fmla="*/ 2147483647 w 576"/>
              <a:gd name="T45" fmla="*/ 2147483647 h 1021"/>
              <a:gd name="T46" fmla="*/ 2147483647 w 576"/>
              <a:gd name="T47" fmla="*/ 2147483647 h 1021"/>
              <a:gd name="T48" fmla="*/ 2147483647 w 576"/>
              <a:gd name="T49" fmla="*/ 2147483647 h 1021"/>
              <a:gd name="T50" fmla="*/ 2147483647 w 576"/>
              <a:gd name="T51" fmla="*/ 2147483647 h 1021"/>
              <a:gd name="T52" fmla="*/ 2147483647 w 576"/>
              <a:gd name="T53" fmla="*/ 2147483647 h 1021"/>
              <a:gd name="T54" fmla="*/ 2147483647 w 576"/>
              <a:gd name="T55" fmla="*/ 2147483647 h 1021"/>
              <a:gd name="T56" fmla="*/ 2147483647 w 576"/>
              <a:gd name="T57" fmla="*/ 2147483647 h 1021"/>
              <a:gd name="T58" fmla="*/ 2147483647 w 576"/>
              <a:gd name="T59" fmla="*/ 2147483647 h 1021"/>
              <a:gd name="T60" fmla="*/ 2147483647 w 576"/>
              <a:gd name="T61" fmla="*/ 2147483647 h 1021"/>
              <a:gd name="T62" fmla="*/ 2147483647 w 576"/>
              <a:gd name="T63" fmla="*/ 2147483647 h 1021"/>
              <a:gd name="T64" fmla="*/ 2147483647 w 576"/>
              <a:gd name="T65" fmla="*/ 2147483647 h 1021"/>
              <a:gd name="T66" fmla="*/ 2147483647 w 576"/>
              <a:gd name="T67" fmla="*/ 2147483647 h 1021"/>
              <a:gd name="T68" fmla="*/ 2147483647 w 576"/>
              <a:gd name="T69" fmla="*/ 2147483647 h 1021"/>
              <a:gd name="T70" fmla="*/ 2147483647 w 576"/>
              <a:gd name="T71" fmla="*/ 2147483647 h 1021"/>
              <a:gd name="T72" fmla="*/ 2147483647 w 576"/>
              <a:gd name="T73" fmla="*/ 2147483647 h 1021"/>
              <a:gd name="T74" fmla="*/ 2147483647 w 576"/>
              <a:gd name="T75" fmla="*/ 2147483647 h 1021"/>
              <a:gd name="T76" fmla="*/ 2147483647 w 576"/>
              <a:gd name="T77" fmla="*/ 2147483647 h 1021"/>
              <a:gd name="T78" fmla="*/ 2147483647 w 576"/>
              <a:gd name="T79" fmla="*/ 2147483647 h 1021"/>
              <a:gd name="T80" fmla="*/ 2147483647 w 576"/>
              <a:gd name="T81" fmla="*/ 2147483647 h 1021"/>
              <a:gd name="T82" fmla="*/ 2147483647 w 576"/>
              <a:gd name="T83" fmla="*/ 2147483647 h 1021"/>
              <a:gd name="T84" fmla="*/ 2147483647 w 576"/>
              <a:gd name="T85" fmla="*/ 2147483647 h 1021"/>
              <a:gd name="T86" fmla="*/ 2147483647 w 576"/>
              <a:gd name="T87" fmla="*/ 2147483647 h 1021"/>
              <a:gd name="T88" fmla="*/ 2147483647 w 576"/>
              <a:gd name="T89" fmla="*/ 2147483647 h 1021"/>
              <a:gd name="T90" fmla="*/ 2147483647 w 576"/>
              <a:gd name="T91" fmla="*/ 2147483647 h 1021"/>
              <a:gd name="T92" fmla="*/ 2147483647 w 576"/>
              <a:gd name="T93" fmla="*/ 0 h 1021"/>
              <a:gd name="T94" fmla="*/ 2147483647 w 576"/>
              <a:gd name="T95" fmla="*/ 2147483647 h 1021"/>
              <a:gd name="T96" fmla="*/ 2147483647 w 576"/>
              <a:gd name="T97" fmla="*/ 2147483647 h 1021"/>
              <a:gd name="T98" fmla="*/ 2147483647 w 576"/>
              <a:gd name="T99" fmla="*/ 2147483647 h 1021"/>
              <a:gd name="T100" fmla="*/ 2147483647 w 576"/>
              <a:gd name="T101" fmla="*/ 2147483647 h 1021"/>
              <a:gd name="T102" fmla="*/ 2147483647 w 576"/>
              <a:gd name="T103" fmla="*/ 2147483647 h 1021"/>
              <a:gd name="T104" fmla="*/ 2147483647 w 576"/>
              <a:gd name="T105" fmla="*/ 2147483647 h 1021"/>
              <a:gd name="T106" fmla="*/ 2147483647 w 576"/>
              <a:gd name="T107" fmla="*/ 2147483647 h 1021"/>
              <a:gd name="T108" fmla="*/ 2147483647 w 576"/>
              <a:gd name="T109" fmla="*/ 2147483647 h 1021"/>
              <a:gd name="T110" fmla="*/ 2147483647 w 576"/>
              <a:gd name="T111" fmla="*/ 2147483647 h 1021"/>
              <a:gd name="T112" fmla="*/ 2147483647 w 576"/>
              <a:gd name="T113" fmla="*/ 2147483647 h 1021"/>
              <a:gd name="T114" fmla="*/ 2147483647 w 576"/>
              <a:gd name="T115" fmla="*/ 2147483647 h 1021"/>
              <a:gd name="T116" fmla="*/ 2147483647 w 576"/>
              <a:gd name="T117" fmla="*/ 2147483647 h 1021"/>
              <a:gd name="T118" fmla="*/ 2147483647 w 576"/>
              <a:gd name="T119" fmla="*/ 2147483647 h 1021"/>
              <a:gd name="T120" fmla="*/ 2147483647 w 576"/>
              <a:gd name="T121" fmla="*/ 2147483647 h 102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576"/>
              <a:gd name="T184" fmla="*/ 0 h 1021"/>
              <a:gd name="T185" fmla="*/ 576 w 576"/>
              <a:gd name="T186" fmla="*/ 1021 h 1021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576" h="1021">
                <a:moveTo>
                  <a:pt x="89" y="80"/>
                </a:moveTo>
                <a:lnTo>
                  <a:pt x="90" y="95"/>
                </a:lnTo>
                <a:lnTo>
                  <a:pt x="91" y="110"/>
                </a:lnTo>
                <a:lnTo>
                  <a:pt x="92" y="126"/>
                </a:lnTo>
                <a:lnTo>
                  <a:pt x="97" y="139"/>
                </a:lnTo>
                <a:lnTo>
                  <a:pt x="102" y="145"/>
                </a:lnTo>
                <a:lnTo>
                  <a:pt x="110" y="151"/>
                </a:lnTo>
                <a:lnTo>
                  <a:pt x="116" y="157"/>
                </a:lnTo>
                <a:lnTo>
                  <a:pt x="122" y="163"/>
                </a:lnTo>
                <a:lnTo>
                  <a:pt x="125" y="168"/>
                </a:lnTo>
                <a:lnTo>
                  <a:pt x="126" y="174"/>
                </a:lnTo>
                <a:lnTo>
                  <a:pt x="128" y="180"/>
                </a:lnTo>
                <a:lnTo>
                  <a:pt x="131" y="185"/>
                </a:lnTo>
                <a:lnTo>
                  <a:pt x="153" y="204"/>
                </a:lnTo>
                <a:lnTo>
                  <a:pt x="179" y="216"/>
                </a:lnTo>
                <a:lnTo>
                  <a:pt x="196" y="226"/>
                </a:lnTo>
                <a:lnTo>
                  <a:pt x="215" y="233"/>
                </a:lnTo>
                <a:lnTo>
                  <a:pt x="232" y="242"/>
                </a:lnTo>
                <a:lnTo>
                  <a:pt x="250" y="251"/>
                </a:lnTo>
                <a:lnTo>
                  <a:pt x="329" y="280"/>
                </a:lnTo>
                <a:lnTo>
                  <a:pt x="411" y="267"/>
                </a:lnTo>
                <a:lnTo>
                  <a:pt x="403" y="282"/>
                </a:lnTo>
                <a:lnTo>
                  <a:pt x="387" y="306"/>
                </a:lnTo>
                <a:lnTo>
                  <a:pt x="368" y="331"/>
                </a:lnTo>
                <a:lnTo>
                  <a:pt x="356" y="347"/>
                </a:lnTo>
                <a:lnTo>
                  <a:pt x="307" y="423"/>
                </a:lnTo>
                <a:lnTo>
                  <a:pt x="251" y="494"/>
                </a:lnTo>
                <a:lnTo>
                  <a:pt x="215" y="523"/>
                </a:lnTo>
                <a:lnTo>
                  <a:pt x="173" y="539"/>
                </a:lnTo>
                <a:lnTo>
                  <a:pt x="128" y="553"/>
                </a:lnTo>
                <a:lnTo>
                  <a:pt x="85" y="572"/>
                </a:lnTo>
                <a:lnTo>
                  <a:pt x="59" y="592"/>
                </a:lnTo>
                <a:lnTo>
                  <a:pt x="5" y="675"/>
                </a:lnTo>
                <a:lnTo>
                  <a:pt x="0" y="977"/>
                </a:lnTo>
                <a:lnTo>
                  <a:pt x="42" y="1021"/>
                </a:lnTo>
                <a:lnTo>
                  <a:pt x="44" y="1012"/>
                </a:lnTo>
                <a:lnTo>
                  <a:pt x="48" y="1004"/>
                </a:lnTo>
                <a:lnTo>
                  <a:pt x="62" y="977"/>
                </a:lnTo>
                <a:lnTo>
                  <a:pt x="80" y="952"/>
                </a:lnTo>
                <a:lnTo>
                  <a:pt x="97" y="928"/>
                </a:lnTo>
                <a:lnTo>
                  <a:pt x="110" y="903"/>
                </a:lnTo>
                <a:lnTo>
                  <a:pt x="120" y="886"/>
                </a:lnTo>
                <a:lnTo>
                  <a:pt x="131" y="871"/>
                </a:lnTo>
                <a:lnTo>
                  <a:pt x="143" y="856"/>
                </a:lnTo>
                <a:lnTo>
                  <a:pt x="151" y="841"/>
                </a:lnTo>
                <a:lnTo>
                  <a:pt x="173" y="803"/>
                </a:lnTo>
                <a:lnTo>
                  <a:pt x="201" y="772"/>
                </a:lnTo>
                <a:lnTo>
                  <a:pt x="210" y="769"/>
                </a:lnTo>
                <a:lnTo>
                  <a:pt x="218" y="769"/>
                </a:lnTo>
                <a:lnTo>
                  <a:pt x="227" y="768"/>
                </a:lnTo>
                <a:lnTo>
                  <a:pt x="238" y="760"/>
                </a:lnTo>
                <a:lnTo>
                  <a:pt x="250" y="745"/>
                </a:lnTo>
                <a:lnTo>
                  <a:pt x="260" y="731"/>
                </a:lnTo>
                <a:lnTo>
                  <a:pt x="271" y="717"/>
                </a:lnTo>
                <a:lnTo>
                  <a:pt x="286" y="707"/>
                </a:lnTo>
                <a:lnTo>
                  <a:pt x="307" y="678"/>
                </a:lnTo>
                <a:lnTo>
                  <a:pt x="319" y="648"/>
                </a:lnTo>
                <a:lnTo>
                  <a:pt x="334" y="621"/>
                </a:lnTo>
                <a:lnTo>
                  <a:pt x="363" y="601"/>
                </a:lnTo>
                <a:lnTo>
                  <a:pt x="399" y="561"/>
                </a:lnTo>
                <a:lnTo>
                  <a:pt x="414" y="509"/>
                </a:lnTo>
                <a:lnTo>
                  <a:pt x="417" y="497"/>
                </a:lnTo>
                <a:lnTo>
                  <a:pt x="427" y="481"/>
                </a:lnTo>
                <a:lnTo>
                  <a:pt x="438" y="465"/>
                </a:lnTo>
                <a:lnTo>
                  <a:pt x="445" y="447"/>
                </a:lnTo>
                <a:lnTo>
                  <a:pt x="450" y="418"/>
                </a:lnTo>
                <a:lnTo>
                  <a:pt x="458" y="391"/>
                </a:lnTo>
                <a:lnTo>
                  <a:pt x="466" y="363"/>
                </a:lnTo>
                <a:lnTo>
                  <a:pt x="472" y="335"/>
                </a:lnTo>
                <a:lnTo>
                  <a:pt x="489" y="315"/>
                </a:lnTo>
                <a:lnTo>
                  <a:pt x="500" y="294"/>
                </a:lnTo>
                <a:lnTo>
                  <a:pt x="491" y="293"/>
                </a:lnTo>
                <a:lnTo>
                  <a:pt x="483" y="291"/>
                </a:lnTo>
                <a:lnTo>
                  <a:pt x="489" y="284"/>
                </a:lnTo>
                <a:lnTo>
                  <a:pt x="502" y="279"/>
                </a:lnTo>
                <a:lnTo>
                  <a:pt x="518" y="271"/>
                </a:lnTo>
                <a:lnTo>
                  <a:pt x="528" y="255"/>
                </a:lnTo>
                <a:lnTo>
                  <a:pt x="545" y="207"/>
                </a:lnTo>
                <a:lnTo>
                  <a:pt x="554" y="159"/>
                </a:lnTo>
                <a:lnTo>
                  <a:pt x="553" y="131"/>
                </a:lnTo>
                <a:lnTo>
                  <a:pt x="560" y="108"/>
                </a:lnTo>
                <a:lnTo>
                  <a:pt x="563" y="105"/>
                </a:lnTo>
                <a:lnTo>
                  <a:pt x="566" y="103"/>
                </a:lnTo>
                <a:lnTo>
                  <a:pt x="567" y="102"/>
                </a:lnTo>
                <a:lnTo>
                  <a:pt x="568" y="101"/>
                </a:lnTo>
                <a:lnTo>
                  <a:pt x="576" y="77"/>
                </a:lnTo>
                <a:lnTo>
                  <a:pt x="576" y="51"/>
                </a:lnTo>
                <a:lnTo>
                  <a:pt x="571" y="40"/>
                </a:lnTo>
                <a:lnTo>
                  <a:pt x="565" y="31"/>
                </a:lnTo>
                <a:lnTo>
                  <a:pt x="560" y="19"/>
                </a:lnTo>
                <a:lnTo>
                  <a:pt x="557" y="2"/>
                </a:lnTo>
                <a:lnTo>
                  <a:pt x="546" y="0"/>
                </a:lnTo>
                <a:lnTo>
                  <a:pt x="534" y="5"/>
                </a:lnTo>
                <a:lnTo>
                  <a:pt x="532" y="5"/>
                </a:lnTo>
                <a:lnTo>
                  <a:pt x="515" y="23"/>
                </a:lnTo>
                <a:lnTo>
                  <a:pt x="492" y="35"/>
                </a:lnTo>
                <a:lnTo>
                  <a:pt x="466" y="40"/>
                </a:lnTo>
                <a:lnTo>
                  <a:pt x="442" y="55"/>
                </a:lnTo>
                <a:lnTo>
                  <a:pt x="433" y="57"/>
                </a:lnTo>
                <a:lnTo>
                  <a:pt x="424" y="54"/>
                </a:lnTo>
                <a:lnTo>
                  <a:pt x="415" y="50"/>
                </a:lnTo>
                <a:lnTo>
                  <a:pt x="405" y="52"/>
                </a:lnTo>
                <a:lnTo>
                  <a:pt x="380" y="63"/>
                </a:lnTo>
                <a:lnTo>
                  <a:pt x="356" y="56"/>
                </a:lnTo>
                <a:lnTo>
                  <a:pt x="355" y="54"/>
                </a:lnTo>
                <a:lnTo>
                  <a:pt x="353" y="52"/>
                </a:lnTo>
                <a:lnTo>
                  <a:pt x="347" y="52"/>
                </a:lnTo>
                <a:lnTo>
                  <a:pt x="339" y="55"/>
                </a:lnTo>
                <a:lnTo>
                  <a:pt x="305" y="86"/>
                </a:lnTo>
                <a:lnTo>
                  <a:pt x="262" y="85"/>
                </a:lnTo>
                <a:lnTo>
                  <a:pt x="219" y="105"/>
                </a:lnTo>
                <a:lnTo>
                  <a:pt x="169" y="98"/>
                </a:lnTo>
                <a:lnTo>
                  <a:pt x="157" y="86"/>
                </a:lnTo>
                <a:lnTo>
                  <a:pt x="140" y="69"/>
                </a:lnTo>
                <a:lnTo>
                  <a:pt x="124" y="52"/>
                </a:lnTo>
                <a:lnTo>
                  <a:pt x="117" y="44"/>
                </a:lnTo>
                <a:lnTo>
                  <a:pt x="116" y="42"/>
                </a:lnTo>
                <a:lnTo>
                  <a:pt x="114" y="41"/>
                </a:lnTo>
                <a:lnTo>
                  <a:pt x="89" y="80"/>
                </a:lnTo>
                <a:close/>
              </a:path>
            </a:pathLst>
          </a:custGeom>
          <a:solidFill>
            <a:srgbClr val="F517C5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1" name="Kenya"/>
          <xdr:cNvSpPr>
            <a:spLocks/>
          </xdr:cNvSpPr>
        </xdr:nvSpPr>
        <xdr:spPr bwMode="auto">
          <a:xfrm>
            <a:off x="11646218" y="2343150"/>
            <a:ext cx="175451" cy="295275"/>
          </a:xfrm>
          <a:custGeom>
            <a:avLst/>
            <a:gdLst>
              <a:gd name="T0" fmla="*/ 2147483647 w 486"/>
              <a:gd name="T1" fmla="*/ 2147483647 h 705"/>
              <a:gd name="T2" fmla="*/ 2147483647 w 486"/>
              <a:gd name="T3" fmla="*/ 2147483647 h 705"/>
              <a:gd name="T4" fmla="*/ 2147483647 w 486"/>
              <a:gd name="T5" fmla="*/ 2147483647 h 705"/>
              <a:gd name="T6" fmla="*/ 2147483647 w 486"/>
              <a:gd name="T7" fmla="*/ 2147483647 h 705"/>
              <a:gd name="T8" fmla="*/ 2147483647 w 486"/>
              <a:gd name="T9" fmla="*/ 2147483647 h 705"/>
              <a:gd name="T10" fmla="*/ 2147483647 w 486"/>
              <a:gd name="T11" fmla="*/ 2147483647 h 705"/>
              <a:gd name="T12" fmla="*/ 2147483647 w 486"/>
              <a:gd name="T13" fmla="*/ 2147483647 h 705"/>
              <a:gd name="T14" fmla="*/ 2147483647 w 486"/>
              <a:gd name="T15" fmla="*/ 2147483647 h 705"/>
              <a:gd name="T16" fmla="*/ 2147483647 w 486"/>
              <a:gd name="T17" fmla="*/ 2147483647 h 705"/>
              <a:gd name="T18" fmla="*/ 2147483647 w 486"/>
              <a:gd name="T19" fmla="*/ 2147483647 h 705"/>
              <a:gd name="T20" fmla="*/ 2147483647 w 486"/>
              <a:gd name="T21" fmla="*/ 2147483647 h 705"/>
              <a:gd name="T22" fmla="*/ 2147483647 w 486"/>
              <a:gd name="T23" fmla="*/ 2147483647 h 705"/>
              <a:gd name="T24" fmla="*/ 2147483647 w 486"/>
              <a:gd name="T25" fmla="*/ 0 h 705"/>
              <a:gd name="T26" fmla="*/ 2147483647 w 486"/>
              <a:gd name="T27" fmla="*/ 2147483647 h 705"/>
              <a:gd name="T28" fmla="*/ 2147483647 w 486"/>
              <a:gd name="T29" fmla="*/ 2147483647 h 705"/>
              <a:gd name="T30" fmla="*/ 2147483647 w 486"/>
              <a:gd name="T31" fmla="*/ 2147483647 h 705"/>
              <a:gd name="T32" fmla="*/ 2147483647 w 486"/>
              <a:gd name="T33" fmla="*/ 2147483647 h 705"/>
              <a:gd name="T34" fmla="*/ 2147483647 w 486"/>
              <a:gd name="T35" fmla="*/ 2147483647 h 705"/>
              <a:gd name="T36" fmla="*/ 2147483647 w 486"/>
              <a:gd name="T37" fmla="*/ 2147483647 h 705"/>
              <a:gd name="T38" fmla="*/ 2147483647 w 486"/>
              <a:gd name="T39" fmla="*/ 2147483647 h 705"/>
              <a:gd name="T40" fmla="*/ 2147483647 w 486"/>
              <a:gd name="T41" fmla="*/ 2147483647 h 705"/>
              <a:gd name="T42" fmla="*/ 2147483647 w 486"/>
              <a:gd name="T43" fmla="*/ 2147483647 h 705"/>
              <a:gd name="T44" fmla="*/ 2147483647 w 486"/>
              <a:gd name="T45" fmla="*/ 2147483647 h 705"/>
              <a:gd name="T46" fmla="*/ 2147483647 w 486"/>
              <a:gd name="T47" fmla="*/ 2147483647 h 705"/>
              <a:gd name="T48" fmla="*/ 0 w 486"/>
              <a:gd name="T49" fmla="*/ 2147483647 h 705"/>
              <a:gd name="T50" fmla="*/ 2147483647 w 486"/>
              <a:gd name="T51" fmla="*/ 2147483647 h 705"/>
              <a:gd name="T52" fmla="*/ 2147483647 w 486"/>
              <a:gd name="T53" fmla="*/ 2147483647 h 705"/>
              <a:gd name="T54" fmla="*/ 2147483647 w 486"/>
              <a:gd name="T55" fmla="*/ 2147483647 h 705"/>
              <a:gd name="T56" fmla="*/ 2147483647 w 486"/>
              <a:gd name="T57" fmla="*/ 2147483647 h 705"/>
              <a:gd name="T58" fmla="*/ 2147483647 w 486"/>
              <a:gd name="T59" fmla="*/ 2147483647 h 705"/>
              <a:gd name="T60" fmla="*/ 2147483647 w 486"/>
              <a:gd name="T61" fmla="*/ 2147483647 h 705"/>
              <a:gd name="T62" fmla="*/ 2147483647 w 486"/>
              <a:gd name="T63" fmla="*/ 2147483647 h 705"/>
              <a:gd name="T64" fmla="*/ 2147483647 w 486"/>
              <a:gd name="T65" fmla="*/ 2147483647 h 705"/>
              <a:gd name="T66" fmla="*/ 2147483647 w 486"/>
              <a:gd name="T67" fmla="*/ 2147483647 h 705"/>
              <a:gd name="T68" fmla="*/ 2147483647 w 486"/>
              <a:gd name="T69" fmla="*/ 2147483647 h 705"/>
              <a:gd name="T70" fmla="*/ 2147483647 w 486"/>
              <a:gd name="T71" fmla="*/ 2147483647 h 705"/>
              <a:gd name="T72" fmla="*/ 2147483647 w 486"/>
              <a:gd name="T73" fmla="*/ 2147483647 h 705"/>
              <a:gd name="T74" fmla="*/ 2147483647 w 486"/>
              <a:gd name="T75" fmla="*/ 2147483647 h 705"/>
              <a:gd name="T76" fmla="*/ 2147483647 w 486"/>
              <a:gd name="T77" fmla="*/ 2147483647 h 705"/>
              <a:gd name="T78" fmla="*/ 2147483647 w 486"/>
              <a:gd name="T79" fmla="*/ 2147483647 h 705"/>
              <a:gd name="T80" fmla="*/ 2147483647 w 486"/>
              <a:gd name="T81" fmla="*/ 2147483647 h 705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486"/>
              <a:gd name="T124" fmla="*/ 0 h 705"/>
              <a:gd name="T125" fmla="*/ 486 w 486"/>
              <a:gd name="T126" fmla="*/ 705 h 705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486" h="705">
                <a:moveTo>
                  <a:pt x="469" y="493"/>
                </a:moveTo>
                <a:lnTo>
                  <a:pt x="427" y="449"/>
                </a:lnTo>
                <a:lnTo>
                  <a:pt x="432" y="147"/>
                </a:lnTo>
                <a:lnTo>
                  <a:pt x="486" y="64"/>
                </a:lnTo>
                <a:lnTo>
                  <a:pt x="417" y="52"/>
                </a:lnTo>
                <a:lnTo>
                  <a:pt x="410" y="51"/>
                </a:lnTo>
                <a:lnTo>
                  <a:pt x="403" y="49"/>
                </a:lnTo>
                <a:lnTo>
                  <a:pt x="394" y="47"/>
                </a:lnTo>
                <a:lnTo>
                  <a:pt x="386" y="46"/>
                </a:lnTo>
                <a:lnTo>
                  <a:pt x="371" y="51"/>
                </a:lnTo>
                <a:lnTo>
                  <a:pt x="358" y="59"/>
                </a:lnTo>
                <a:lnTo>
                  <a:pt x="337" y="81"/>
                </a:lnTo>
                <a:lnTo>
                  <a:pt x="313" y="95"/>
                </a:lnTo>
                <a:lnTo>
                  <a:pt x="293" y="90"/>
                </a:lnTo>
                <a:lnTo>
                  <a:pt x="275" y="84"/>
                </a:lnTo>
                <a:lnTo>
                  <a:pt x="251" y="72"/>
                </a:lnTo>
                <a:lnTo>
                  <a:pt x="237" y="51"/>
                </a:lnTo>
                <a:lnTo>
                  <a:pt x="212" y="23"/>
                </a:lnTo>
                <a:lnTo>
                  <a:pt x="181" y="4"/>
                </a:lnTo>
                <a:lnTo>
                  <a:pt x="126" y="1"/>
                </a:lnTo>
                <a:lnTo>
                  <a:pt x="112" y="3"/>
                </a:lnTo>
                <a:lnTo>
                  <a:pt x="98" y="2"/>
                </a:lnTo>
                <a:lnTo>
                  <a:pt x="83" y="1"/>
                </a:lnTo>
                <a:lnTo>
                  <a:pt x="69" y="0"/>
                </a:lnTo>
                <a:lnTo>
                  <a:pt x="58" y="4"/>
                </a:lnTo>
                <a:lnTo>
                  <a:pt x="52" y="12"/>
                </a:lnTo>
                <a:lnTo>
                  <a:pt x="46" y="21"/>
                </a:lnTo>
                <a:lnTo>
                  <a:pt x="39" y="30"/>
                </a:lnTo>
                <a:lnTo>
                  <a:pt x="2" y="71"/>
                </a:lnTo>
                <a:lnTo>
                  <a:pt x="14" y="86"/>
                </a:lnTo>
                <a:lnTo>
                  <a:pt x="32" y="97"/>
                </a:lnTo>
                <a:lnTo>
                  <a:pt x="48" y="107"/>
                </a:lnTo>
                <a:lnTo>
                  <a:pt x="56" y="121"/>
                </a:lnTo>
                <a:lnTo>
                  <a:pt x="57" y="145"/>
                </a:lnTo>
                <a:lnTo>
                  <a:pt x="56" y="169"/>
                </a:lnTo>
                <a:lnTo>
                  <a:pt x="54" y="191"/>
                </a:lnTo>
                <a:lnTo>
                  <a:pt x="53" y="215"/>
                </a:lnTo>
                <a:lnTo>
                  <a:pt x="55" y="227"/>
                </a:lnTo>
                <a:lnTo>
                  <a:pt x="61" y="240"/>
                </a:lnTo>
                <a:lnTo>
                  <a:pt x="63" y="253"/>
                </a:lnTo>
                <a:lnTo>
                  <a:pt x="59" y="267"/>
                </a:lnTo>
                <a:lnTo>
                  <a:pt x="48" y="286"/>
                </a:lnTo>
                <a:lnTo>
                  <a:pt x="36" y="305"/>
                </a:lnTo>
                <a:lnTo>
                  <a:pt x="24" y="324"/>
                </a:lnTo>
                <a:lnTo>
                  <a:pt x="16" y="346"/>
                </a:lnTo>
                <a:lnTo>
                  <a:pt x="0" y="446"/>
                </a:lnTo>
                <a:lnTo>
                  <a:pt x="29" y="452"/>
                </a:lnTo>
                <a:lnTo>
                  <a:pt x="55" y="465"/>
                </a:lnTo>
                <a:lnTo>
                  <a:pt x="78" y="485"/>
                </a:lnTo>
                <a:lnTo>
                  <a:pt x="102" y="505"/>
                </a:lnTo>
                <a:lnTo>
                  <a:pt x="130" y="525"/>
                </a:lnTo>
                <a:lnTo>
                  <a:pt x="157" y="547"/>
                </a:lnTo>
                <a:lnTo>
                  <a:pt x="185" y="569"/>
                </a:lnTo>
                <a:lnTo>
                  <a:pt x="213" y="587"/>
                </a:lnTo>
                <a:lnTo>
                  <a:pt x="223" y="601"/>
                </a:lnTo>
                <a:lnTo>
                  <a:pt x="227" y="619"/>
                </a:lnTo>
                <a:lnTo>
                  <a:pt x="229" y="639"/>
                </a:lnTo>
                <a:lnTo>
                  <a:pt x="234" y="656"/>
                </a:lnTo>
                <a:lnTo>
                  <a:pt x="315" y="705"/>
                </a:lnTo>
                <a:lnTo>
                  <a:pt x="320" y="699"/>
                </a:lnTo>
                <a:lnTo>
                  <a:pt x="330" y="688"/>
                </a:lnTo>
                <a:lnTo>
                  <a:pt x="340" y="675"/>
                </a:lnTo>
                <a:lnTo>
                  <a:pt x="347" y="667"/>
                </a:lnTo>
                <a:lnTo>
                  <a:pt x="354" y="652"/>
                </a:lnTo>
                <a:lnTo>
                  <a:pt x="358" y="638"/>
                </a:lnTo>
                <a:lnTo>
                  <a:pt x="364" y="624"/>
                </a:lnTo>
                <a:lnTo>
                  <a:pt x="373" y="609"/>
                </a:lnTo>
                <a:lnTo>
                  <a:pt x="375" y="602"/>
                </a:lnTo>
                <a:lnTo>
                  <a:pt x="373" y="592"/>
                </a:lnTo>
                <a:lnTo>
                  <a:pt x="371" y="584"/>
                </a:lnTo>
                <a:lnTo>
                  <a:pt x="370" y="576"/>
                </a:lnTo>
                <a:lnTo>
                  <a:pt x="398" y="570"/>
                </a:lnTo>
                <a:lnTo>
                  <a:pt x="419" y="554"/>
                </a:lnTo>
                <a:lnTo>
                  <a:pt x="427" y="531"/>
                </a:lnTo>
                <a:lnTo>
                  <a:pt x="447" y="518"/>
                </a:lnTo>
                <a:lnTo>
                  <a:pt x="461" y="509"/>
                </a:lnTo>
                <a:lnTo>
                  <a:pt x="469" y="493"/>
                </a:lnTo>
                <a:close/>
              </a:path>
            </a:pathLst>
          </a:custGeom>
          <a:solidFill>
            <a:srgbClr val="007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2" name="Freeform 44"/>
          <xdr:cNvSpPr>
            <a:spLocks/>
          </xdr:cNvSpPr>
        </xdr:nvSpPr>
        <xdr:spPr bwMode="auto">
          <a:xfrm>
            <a:off x="11687991" y="1943100"/>
            <a:ext cx="142031" cy="180975"/>
          </a:xfrm>
          <a:custGeom>
            <a:avLst/>
            <a:gdLst>
              <a:gd name="T0" fmla="*/ 0 w 397"/>
              <a:gd name="T1" fmla="*/ 2147483647 h 443"/>
              <a:gd name="T2" fmla="*/ 2147483647 w 397"/>
              <a:gd name="T3" fmla="*/ 2147483647 h 443"/>
              <a:gd name="T4" fmla="*/ 2147483647 w 397"/>
              <a:gd name="T5" fmla="*/ 2147483647 h 443"/>
              <a:gd name="T6" fmla="*/ 2147483647 w 397"/>
              <a:gd name="T7" fmla="*/ 2147483647 h 443"/>
              <a:gd name="T8" fmla="*/ 2147483647 w 397"/>
              <a:gd name="T9" fmla="*/ 2147483647 h 443"/>
              <a:gd name="T10" fmla="*/ 2147483647 w 397"/>
              <a:gd name="T11" fmla="*/ 2147483647 h 443"/>
              <a:gd name="T12" fmla="*/ 2147483647 w 397"/>
              <a:gd name="T13" fmla="*/ 2147483647 h 443"/>
              <a:gd name="T14" fmla="*/ 2147483647 w 397"/>
              <a:gd name="T15" fmla="*/ 2147483647 h 443"/>
              <a:gd name="T16" fmla="*/ 2147483647 w 397"/>
              <a:gd name="T17" fmla="*/ 2147483647 h 443"/>
              <a:gd name="T18" fmla="*/ 2147483647 w 397"/>
              <a:gd name="T19" fmla="*/ 2147483647 h 443"/>
              <a:gd name="T20" fmla="*/ 2147483647 w 397"/>
              <a:gd name="T21" fmla="*/ 2147483647 h 443"/>
              <a:gd name="T22" fmla="*/ 2147483647 w 397"/>
              <a:gd name="T23" fmla="*/ 2147483647 h 443"/>
              <a:gd name="T24" fmla="*/ 2147483647 w 397"/>
              <a:gd name="T25" fmla="*/ 2147483647 h 443"/>
              <a:gd name="T26" fmla="*/ 2147483647 w 397"/>
              <a:gd name="T27" fmla="*/ 2147483647 h 443"/>
              <a:gd name="T28" fmla="*/ 2147483647 w 397"/>
              <a:gd name="T29" fmla="*/ 2147483647 h 443"/>
              <a:gd name="T30" fmla="*/ 2147483647 w 397"/>
              <a:gd name="T31" fmla="*/ 2147483647 h 443"/>
              <a:gd name="T32" fmla="*/ 2147483647 w 397"/>
              <a:gd name="T33" fmla="*/ 2147483647 h 443"/>
              <a:gd name="T34" fmla="*/ 2147483647 w 397"/>
              <a:gd name="T35" fmla="*/ 2147483647 h 443"/>
              <a:gd name="T36" fmla="*/ 2147483647 w 397"/>
              <a:gd name="T37" fmla="*/ 2147483647 h 443"/>
              <a:gd name="T38" fmla="*/ 2147483647 w 397"/>
              <a:gd name="T39" fmla="*/ 2147483647 h 443"/>
              <a:gd name="T40" fmla="*/ 2147483647 w 397"/>
              <a:gd name="T41" fmla="*/ 2147483647 h 443"/>
              <a:gd name="T42" fmla="*/ 2147483647 w 397"/>
              <a:gd name="T43" fmla="*/ 2147483647 h 443"/>
              <a:gd name="T44" fmla="*/ 2147483647 w 397"/>
              <a:gd name="T45" fmla="*/ 2147483647 h 443"/>
              <a:gd name="T46" fmla="*/ 2147483647 w 397"/>
              <a:gd name="T47" fmla="*/ 2147483647 h 443"/>
              <a:gd name="T48" fmla="*/ 2147483647 w 397"/>
              <a:gd name="T49" fmla="*/ 2147483647 h 443"/>
              <a:gd name="T50" fmla="*/ 2147483647 w 397"/>
              <a:gd name="T51" fmla="*/ 2147483647 h 443"/>
              <a:gd name="T52" fmla="*/ 2147483647 w 397"/>
              <a:gd name="T53" fmla="*/ 2147483647 h 443"/>
              <a:gd name="T54" fmla="*/ 2147483647 w 397"/>
              <a:gd name="T55" fmla="*/ 2147483647 h 443"/>
              <a:gd name="T56" fmla="*/ 2147483647 w 397"/>
              <a:gd name="T57" fmla="*/ 2147483647 h 443"/>
              <a:gd name="T58" fmla="*/ 2147483647 w 397"/>
              <a:gd name="T59" fmla="*/ 2147483647 h 443"/>
              <a:gd name="T60" fmla="*/ 2147483647 w 397"/>
              <a:gd name="T61" fmla="*/ 2147483647 h 443"/>
              <a:gd name="T62" fmla="*/ 2147483647 w 397"/>
              <a:gd name="T63" fmla="*/ 2147483647 h 443"/>
              <a:gd name="T64" fmla="*/ 2147483647 w 397"/>
              <a:gd name="T65" fmla="*/ 2147483647 h 443"/>
              <a:gd name="T66" fmla="*/ 2147483647 w 397"/>
              <a:gd name="T67" fmla="*/ 2147483647 h 443"/>
              <a:gd name="T68" fmla="*/ 2147483647 w 397"/>
              <a:gd name="T69" fmla="*/ 2147483647 h 443"/>
              <a:gd name="T70" fmla="*/ 2147483647 w 397"/>
              <a:gd name="T71" fmla="*/ 2147483647 h 443"/>
              <a:gd name="T72" fmla="*/ 2147483647 w 397"/>
              <a:gd name="T73" fmla="*/ 2147483647 h 443"/>
              <a:gd name="T74" fmla="*/ 2147483647 w 397"/>
              <a:gd name="T75" fmla="*/ 0 h 443"/>
              <a:gd name="T76" fmla="*/ 2147483647 w 397"/>
              <a:gd name="T77" fmla="*/ 0 h 443"/>
              <a:gd name="T78" fmla="*/ 2147483647 w 397"/>
              <a:gd name="T79" fmla="*/ 2147483647 h 443"/>
              <a:gd name="T80" fmla="*/ 2147483647 w 397"/>
              <a:gd name="T81" fmla="*/ 2147483647 h 443"/>
              <a:gd name="T82" fmla="*/ 2147483647 w 397"/>
              <a:gd name="T83" fmla="*/ 2147483647 h 443"/>
              <a:gd name="T84" fmla="*/ 2147483647 w 397"/>
              <a:gd name="T85" fmla="*/ 2147483647 h 443"/>
              <a:gd name="T86" fmla="*/ 2147483647 w 397"/>
              <a:gd name="T87" fmla="*/ 2147483647 h 443"/>
              <a:gd name="T88" fmla="*/ 2147483647 w 397"/>
              <a:gd name="T89" fmla="*/ 2147483647 h 443"/>
              <a:gd name="T90" fmla="*/ 2147483647 w 397"/>
              <a:gd name="T91" fmla="*/ 2147483647 h 443"/>
              <a:gd name="T92" fmla="*/ 2147483647 w 397"/>
              <a:gd name="T93" fmla="*/ 2147483647 h 443"/>
              <a:gd name="T94" fmla="*/ 2147483647 w 397"/>
              <a:gd name="T95" fmla="*/ 2147483647 h 443"/>
              <a:gd name="T96" fmla="*/ 2147483647 w 397"/>
              <a:gd name="T97" fmla="*/ 2147483647 h 443"/>
              <a:gd name="T98" fmla="*/ 2147483647 w 397"/>
              <a:gd name="T99" fmla="*/ 2147483647 h 443"/>
              <a:gd name="T100" fmla="*/ 2147483647 w 397"/>
              <a:gd name="T101" fmla="*/ 2147483647 h 443"/>
              <a:gd name="T102" fmla="*/ 2147483647 w 397"/>
              <a:gd name="T103" fmla="*/ 2147483647 h 443"/>
              <a:gd name="T104" fmla="*/ 2147483647 w 397"/>
              <a:gd name="T105" fmla="*/ 2147483647 h 443"/>
              <a:gd name="T106" fmla="*/ 2147483647 w 397"/>
              <a:gd name="T107" fmla="*/ 2147483647 h 443"/>
              <a:gd name="T108" fmla="*/ 2147483647 w 397"/>
              <a:gd name="T109" fmla="*/ 2147483647 h 443"/>
              <a:gd name="T110" fmla="*/ 0 w 397"/>
              <a:gd name="T111" fmla="*/ 2147483647 h 443"/>
              <a:gd name="T112" fmla="*/ 0 w 397"/>
              <a:gd name="T113" fmla="*/ 2147483647 h 443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397"/>
              <a:gd name="T172" fmla="*/ 0 h 443"/>
              <a:gd name="T173" fmla="*/ 397 w 397"/>
              <a:gd name="T174" fmla="*/ 443 h 443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397" h="443">
                <a:moveTo>
                  <a:pt x="0" y="274"/>
                </a:moveTo>
                <a:lnTo>
                  <a:pt x="37" y="276"/>
                </a:lnTo>
                <a:lnTo>
                  <a:pt x="76" y="204"/>
                </a:lnTo>
                <a:lnTo>
                  <a:pt x="99" y="236"/>
                </a:lnTo>
                <a:lnTo>
                  <a:pt x="127" y="263"/>
                </a:lnTo>
                <a:lnTo>
                  <a:pt x="154" y="279"/>
                </a:lnTo>
                <a:lnTo>
                  <a:pt x="181" y="294"/>
                </a:lnTo>
                <a:lnTo>
                  <a:pt x="207" y="309"/>
                </a:lnTo>
                <a:lnTo>
                  <a:pt x="233" y="329"/>
                </a:lnTo>
                <a:lnTo>
                  <a:pt x="256" y="352"/>
                </a:lnTo>
                <a:lnTo>
                  <a:pt x="277" y="377"/>
                </a:lnTo>
                <a:lnTo>
                  <a:pt x="297" y="401"/>
                </a:lnTo>
                <a:lnTo>
                  <a:pt x="321" y="424"/>
                </a:lnTo>
                <a:lnTo>
                  <a:pt x="341" y="443"/>
                </a:lnTo>
                <a:lnTo>
                  <a:pt x="397" y="385"/>
                </a:lnTo>
                <a:lnTo>
                  <a:pt x="395" y="383"/>
                </a:lnTo>
                <a:lnTo>
                  <a:pt x="393" y="381"/>
                </a:lnTo>
                <a:lnTo>
                  <a:pt x="341" y="336"/>
                </a:lnTo>
                <a:lnTo>
                  <a:pt x="291" y="286"/>
                </a:lnTo>
                <a:lnTo>
                  <a:pt x="285" y="265"/>
                </a:lnTo>
                <a:lnTo>
                  <a:pt x="267" y="250"/>
                </a:lnTo>
                <a:lnTo>
                  <a:pt x="237" y="235"/>
                </a:lnTo>
                <a:lnTo>
                  <a:pt x="206" y="216"/>
                </a:lnTo>
                <a:lnTo>
                  <a:pt x="196" y="204"/>
                </a:lnTo>
                <a:lnTo>
                  <a:pt x="189" y="190"/>
                </a:lnTo>
                <a:lnTo>
                  <a:pt x="185" y="188"/>
                </a:lnTo>
                <a:lnTo>
                  <a:pt x="180" y="186"/>
                </a:lnTo>
                <a:lnTo>
                  <a:pt x="175" y="184"/>
                </a:lnTo>
                <a:lnTo>
                  <a:pt x="168" y="183"/>
                </a:lnTo>
                <a:lnTo>
                  <a:pt x="163" y="168"/>
                </a:lnTo>
                <a:lnTo>
                  <a:pt x="155" y="152"/>
                </a:lnTo>
                <a:lnTo>
                  <a:pt x="147" y="137"/>
                </a:lnTo>
                <a:lnTo>
                  <a:pt x="141" y="120"/>
                </a:lnTo>
                <a:lnTo>
                  <a:pt x="119" y="42"/>
                </a:lnTo>
                <a:lnTo>
                  <a:pt x="108" y="18"/>
                </a:lnTo>
                <a:lnTo>
                  <a:pt x="93" y="0"/>
                </a:lnTo>
                <a:lnTo>
                  <a:pt x="78" y="17"/>
                </a:lnTo>
                <a:lnTo>
                  <a:pt x="76" y="27"/>
                </a:lnTo>
                <a:lnTo>
                  <a:pt x="73" y="35"/>
                </a:lnTo>
                <a:lnTo>
                  <a:pt x="63" y="40"/>
                </a:lnTo>
                <a:lnTo>
                  <a:pt x="55" y="48"/>
                </a:lnTo>
                <a:lnTo>
                  <a:pt x="46" y="56"/>
                </a:lnTo>
                <a:lnTo>
                  <a:pt x="34" y="61"/>
                </a:lnTo>
                <a:lnTo>
                  <a:pt x="28" y="63"/>
                </a:lnTo>
                <a:lnTo>
                  <a:pt x="21" y="65"/>
                </a:lnTo>
                <a:lnTo>
                  <a:pt x="19" y="70"/>
                </a:lnTo>
                <a:lnTo>
                  <a:pt x="16" y="75"/>
                </a:lnTo>
                <a:lnTo>
                  <a:pt x="13" y="81"/>
                </a:lnTo>
                <a:lnTo>
                  <a:pt x="12" y="88"/>
                </a:lnTo>
                <a:lnTo>
                  <a:pt x="15" y="139"/>
                </a:lnTo>
                <a:lnTo>
                  <a:pt x="11" y="185"/>
                </a:lnTo>
                <a:lnTo>
                  <a:pt x="3" y="225"/>
                </a:lnTo>
                <a:lnTo>
                  <a:pt x="0" y="274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3" name="Qatar"/>
          <xdr:cNvSpPr>
            <a:spLocks/>
          </xdr:cNvSpPr>
        </xdr:nvSpPr>
        <xdr:spPr bwMode="auto">
          <a:xfrm>
            <a:off x="11813313" y="2105025"/>
            <a:ext cx="25064" cy="47625"/>
          </a:xfrm>
          <a:custGeom>
            <a:avLst/>
            <a:gdLst>
              <a:gd name="T0" fmla="*/ 2147483647 w 86"/>
              <a:gd name="T1" fmla="*/ 2147483647 h 134"/>
              <a:gd name="T2" fmla="*/ 2147483647 w 86"/>
              <a:gd name="T3" fmla="*/ 2147483647 h 134"/>
              <a:gd name="T4" fmla="*/ 2147483647 w 86"/>
              <a:gd name="T5" fmla="*/ 2147483647 h 134"/>
              <a:gd name="T6" fmla="*/ 2147483647 w 86"/>
              <a:gd name="T7" fmla="*/ 2147483647 h 134"/>
              <a:gd name="T8" fmla="*/ 0 w 86"/>
              <a:gd name="T9" fmla="*/ 2147483647 h 134"/>
              <a:gd name="T10" fmla="*/ 2147483647 w 86"/>
              <a:gd name="T11" fmla="*/ 2147483647 h 134"/>
              <a:gd name="T12" fmla="*/ 2147483647 w 86"/>
              <a:gd name="T13" fmla="*/ 2147483647 h 134"/>
              <a:gd name="T14" fmla="*/ 2147483647 w 86"/>
              <a:gd name="T15" fmla="*/ 2147483647 h 134"/>
              <a:gd name="T16" fmla="*/ 2147483647 w 86"/>
              <a:gd name="T17" fmla="*/ 2147483647 h 134"/>
              <a:gd name="T18" fmla="*/ 2147483647 w 86"/>
              <a:gd name="T19" fmla="*/ 2147483647 h 134"/>
              <a:gd name="T20" fmla="*/ 2147483647 w 86"/>
              <a:gd name="T21" fmla="*/ 2147483647 h 134"/>
              <a:gd name="T22" fmla="*/ 2147483647 w 86"/>
              <a:gd name="T23" fmla="*/ 2147483647 h 134"/>
              <a:gd name="T24" fmla="*/ 2147483647 w 86"/>
              <a:gd name="T25" fmla="*/ 2147483647 h 134"/>
              <a:gd name="T26" fmla="*/ 2147483647 w 86"/>
              <a:gd name="T27" fmla="*/ 2147483647 h 134"/>
              <a:gd name="T28" fmla="*/ 2147483647 w 86"/>
              <a:gd name="T29" fmla="*/ 2147483647 h 134"/>
              <a:gd name="T30" fmla="*/ 2147483647 w 86"/>
              <a:gd name="T31" fmla="*/ 2147483647 h 134"/>
              <a:gd name="T32" fmla="*/ 2147483647 w 86"/>
              <a:gd name="T33" fmla="*/ 2147483647 h 134"/>
              <a:gd name="T34" fmla="*/ 2147483647 w 86"/>
              <a:gd name="T35" fmla="*/ 2147483647 h 134"/>
              <a:gd name="T36" fmla="*/ 2147483647 w 86"/>
              <a:gd name="T37" fmla="*/ 2147483647 h 134"/>
              <a:gd name="T38" fmla="*/ 2147483647 w 86"/>
              <a:gd name="T39" fmla="*/ 2147483647 h 134"/>
              <a:gd name="T40" fmla="*/ 2147483647 w 86"/>
              <a:gd name="T41" fmla="*/ 2147483647 h 134"/>
              <a:gd name="T42" fmla="*/ 2147483647 w 86"/>
              <a:gd name="T43" fmla="*/ 2147483647 h 134"/>
              <a:gd name="T44" fmla="*/ 2147483647 w 86"/>
              <a:gd name="T45" fmla="*/ 2147483647 h 134"/>
              <a:gd name="T46" fmla="*/ 2147483647 w 86"/>
              <a:gd name="T47" fmla="*/ 2147483647 h 134"/>
              <a:gd name="T48" fmla="*/ 2147483647 w 86"/>
              <a:gd name="T49" fmla="*/ 2147483647 h 134"/>
              <a:gd name="T50" fmla="*/ 2147483647 w 86"/>
              <a:gd name="T51" fmla="*/ 0 h 134"/>
              <a:gd name="T52" fmla="*/ 2147483647 w 86"/>
              <a:gd name="T53" fmla="*/ 0 h 134"/>
              <a:gd name="T54" fmla="*/ 2147483647 w 86"/>
              <a:gd name="T55" fmla="*/ 2147483647 h 134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w 86"/>
              <a:gd name="T85" fmla="*/ 0 h 134"/>
              <a:gd name="T86" fmla="*/ 86 w 86"/>
              <a:gd name="T87" fmla="*/ 134 h 134"/>
            </a:gdLst>
            <a:ahLst/>
            <a:cxnLst>
              <a:cxn ang="T56">
                <a:pos x="T0" y="T1"/>
              </a:cxn>
              <a:cxn ang="T57">
                <a:pos x="T2" y="T3"/>
              </a:cxn>
              <a:cxn ang="T58">
                <a:pos x="T4" y="T5"/>
              </a:cxn>
              <a:cxn ang="T59">
                <a:pos x="T6" y="T7"/>
              </a:cxn>
              <a:cxn ang="T60">
                <a:pos x="T8" y="T9"/>
              </a:cxn>
              <a:cxn ang="T61">
                <a:pos x="T10" y="T11"/>
              </a:cxn>
              <a:cxn ang="T62">
                <a:pos x="T12" y="T13"/>
              </a:cxn>
              <a:cxn ang="T63">
                <a:pos x="T14" y="T15"/>
              </a:cxn>
              <a:cxn ang="T64">
                <a:pos x="T16" y="T17"/>
              </a:cxn>
              <a:cxn ang="T65">
                <a:pos x="T18" y="T19"/>
              </a:cxn>
              <a:cxn ang="T66">
                <a:pos x="T20" y="T21"/>
              </a:cxn>
              <a:cxn ang="T67">
                <a:pos x="T22" y="T23"/>
              </a:cxn>
              <a:cxn ang="T68">
                <a:pos x="T24" y="T25"/>
              </a:cxn>
              <a:cxn ang="T69">
                <a:pos x="T26" y="T27"/>
              </a:cxn>
              <a:cxn ang="T70">
                <a:pos x="T28" y="T29"/>
              </a:cxn>
              <a:cxn ang="T71">
                <a:pos x="T30" y="T31"/>
              </a:cxn>
              <a:cxn ang="T72">
                <a:pos x="T32" y="T33"/>
              </a:cxn>
              <a:cxn ang="T73">
                <a:pos x="T34" y="T35"/>
              </a:cxn>
              <a:cxn ang="T74">
                <a:pos x="T36" y="T37"/>
              </a:cxn>
              <a:cxn ang="T75">
                <a:pos x="T38" y="T39"/>
              </a:cxn>
              <a:cxn ang="T76">
                <a:pos x="T40" y="T41"/>
              </a:cxn>
              <a:cxn ang="T77">
                <a:pos x="T42" y="T43"/>
              </a:cxn>
              <a:cxn ang="T78">
                <a:pos x="T44" y="T45"/>
              </a:cxn>
              <a:cxn ang="T79">
                <a:pos x="T46" y="T47"/>
              </a:cxn>
              <a:cxn ang="T80">
                <a:pos x="T48" y="T49"/>
              </a:cxn>
              <a:cxn ang="T81">
                <a:pos x="T50" y="T51"/>
              </a:cxn>
              <a:cxn ang="T82">
                <a:pos x="T52" y="T53"/>
              </a:cxn>
              <a:cxn ang="T83">
                <a:pos x="T54" y="T55"/>
              </a:cxn>
            </a:cxnLst>
            <a:rect l="T84" t="T85" r="T86" b="T87"/>
            <a:pathLst>
              <a:path w="86" h="134">
                <a:moveTo>
                  <a:pt x="11" y="58"/>
                </a:moveTo>
                <a:lnTo>
                  <a:pt x="5" y="85"/>
                </a:lnTo>
                <a:lnTo>
                  <a:pt x="3" y="93"/>
                </a:lnTo>
                <a:lnTo>
                  <a:pt x="3" y="100"/>
                </a:lnTo>
                <a:lnTo>
                  <a:pt x="0" y="114"/>
                </a:lnTo>
                <a:lnTo>
                  <a:pt x="3" y="126"/>
                </a:lnTo>
                <a:lnTo>
                  <a:pt x="10" y="128"/>
                </a:lnTo>
                <a:lnTo>
                  <a:pt x="20" y="127"/>
                </a:lnTo>
                <a:lnTo>
                  <a:pt x="30" y="124"/>
                </a:lnTo>
                <a:lnTo>
                  <a:pt x="38" y="122"/>
                </a:lnTo>
                <a:lnTo>
                  <a:pt x="61" y="134"/>
                </a:lnTo>
                <a:lnTo>
                  <a:pt x="86" y="95"/>
                </a:lnTo>
                <a:lnTo>
                  <a:pt x="77" y="92"/>
                </a:lnTo>
                <a:lnTo>
                  <a:pt x="64" y="91"/>
                </a:lnTo>
                <a:lnTo>
                  <a:pt x="51" y="91"/>
                </a:lnTo>
                <a:lnTo>
                  <a:pt x="42" y="90"/>
                </a:lnTo>
                <a:lnTo>
                  <a:pt x="47" y="75"/>
                </a:lnTo>
                <a:lnTo>
                  <a:pt x="56" y="66"/>
                </a:lnTo>
                <a:lnTo>
                  <a:pt x="68" y="59"/>
                </a:lnTo>
                <a:lnTo>
                  <a:pt x="80" y="51"/>
                </a:lnTo>
                <a:lnTo>
                  <a:pt x="82" y="39"/>
                </a:lnTo>
                <a:lnTo>
                  <a:pt x="78" y="26"/>
                </a:lnTo>
                <a:lnTo>
                  <a:pt x="70" y="13"/>
                </a:lnTo>
                <a:lnTo>
                  <a:pt x="67" y="0"/>
                </a:lnTo>
                <a:lnTo>
                  <a:pt x="11" y="58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4" name="Ethiopia"/>
          <xdr:cNvSpPr>
            <a:spLocks/>
          </xdr:cNvSpPr>
        </xdr:nvSpPr>
        <xdr:spPr bwMode="auto">
          <a:xfrm>
            <a:off x="11629508" y="2028825"/>
            <a:ext cx="317482" cy="352425"/>
          </a:xfrm>
          <a:custGeom>
            <a:avLst/>
            <a:gdLst>
              <a:gd name="T0" fmla="*/ 2147483647 w 876"/>
              <a:gd name="T1" fmla="*/ 2147483647 h 858"/>
              <a:gd name="T2" fmla="*/ 2147483647 w 876"/>
              <a:gd name="T3" fmla="*/ 2147483647 h 858"/>
              <a:gd name="T4" fmla="*/ 2147483647 w 876"/>
              <a:gd name="T5" fmla="*/ 2147483647 h 858"/>
              <a:gd name="T6" fmla="*/ 2147483647 w 876"/>
              <a:gd name="T7" fmla="*/ 2147483647 h 858"/>
              <a:gd name="T8" fmla="*/ 2147483647 w 876"/>
              <a:gd name="T9" fmla="*/ 2147483647 h 858"/>
              <a:gd name="T10" fmla="*/ 2147483647 w 876"/>
              <a:gd name="T11" fmla="*/ 2147483647 h 858"/>
              <a:gd name="T12" fmla="*/ 2147483647 w 876"/>
              <a:gd name="T13" fmla="*/ 2147483647 h 858"/>
              <a:gd name="T14" fmla="*/ 2147483647 w 876"/>
              <a:gd name="T15" fmla="*/ 2147483647 h 858"/>
              <a:gd name="T16" fmla="*/ 2147483647 w 876"/>
              <a:gd name="T17" fmla="*/ 2147483647 h 858"/>
              <a:gd name="T18" fmla="*/ 2147483647 w 876"/>
              <a:gd name="T19" fmla="*/ 2147483647 h 858"/>
              <a:gd name="T20" fmla="*/ 2147483647 w 876"/>
              <a:gd name="T21" fmla="*/ 2147483647 h 858"/>
              <a:gd name="T22" fmla="*/ 2147483647 w 876"/>
              <a:gd name="T23" fmla="*/ 2147483647 h 858"/>
              <a:gd name="T24" fmla="*/ 2147483647 w 876"/>
              <a:gd name="T25" fmla="*/ 2147483647 h 858"/>
              <a:gd name="T26" fmla="*/ 2147483647 w 876"/>
              <a:gd name="T27" fmla="*/ 2147483647 h 858"/>
              <a:gd name="T28" fmla="*/ 2147483647 w 876"/>
              <a:gd name="T29" fmla="*/ 2147483647 h 858"/>
              <a:gd name="T30" fmla="*/ 2147483647 w 876"/>
              <a:gd name="T31" fmla="*/ 2147483647 h 858"/>
              <a:gd name="T32" fmla="*/ 2147483647 w 876"/>
              <a:gd name="T33" fmla="*/ 2147483647 h 858"/>
              <a:gd name="T34" fmla="*/ 2147483647 w 876"/>
              <a:gd name="T35" fmla="*/ 2147483647 h 858"/>
              <a:gd name="T36" fmla="*/ 2147483647 w 876"/>
              <a:gd name="T37" fmla="*/ 2147483647 h 858"/>
              <a:gd name="T38" fmla="*/ 2147483647 w 876"/>
              <a:gd name="T39" fmla="*/ 2147483647 h 858"/>
              <a:gd name="T40" fmla="*/ 2147483647 w 876"/>
              <a:gd name="T41" fmla="*/ 2147483647 h 858"/>
              <a:gd name="T42" fmla="*/ 2147483647 w 876"/>
              <a:gd name="T43" fmla="*/ 2147483647 h 858"/>
              <a:gd name="T44" fmla="*/ 2147483647 w 876"/>
              <a:gd name="T45" fmla="*/ 2147483647 h 858"/>
              <a:gd name="T46" fmla="*/ 2147483647 w 876"/>
              <a:gd name="T47" fmla="*/ 2147483647 h 858"/>
              <a:gd name="T48" fmla="*/ 2147483647 w 876"/>
              <a:gd name="T49" fmla="*/ 2147483647 h 858"/>
              <a:gd name="T50" fmla="*/ 2147483647 w 876"/>
              <a:gd name="T51" fmla="*/ 2147483647 h 858"/>
              <a:gd name="T52" fmla="*/ 2147483647 w 876"/>
              <a:gd name="T53" fmla="*/ 2147483647 h 858"/>
              <a:gd name="T54" fmla="*/ 2147483647 w 876"/>
              <a:gd name="T55" fmla="*/ 2147483647 h 858"/>
              <a:gd name="T56" fmla="*/ 2147483647 w 876"/>
              <a:gd name="T57" fmla="*/ 2147483647 h 858"/>
              <a:gd name="T58" fmla="*/ 2147483647 w 876"/>
              <a:gd name="T59" fmla="*/ 2147483647 h 858"/>
              <a:gd name="T60" fmla="*/ 2147483647 w 876"/>
              <a:gd name="T61" fmla="*/ 2147483647 h 858"/>
              <a:gd name="T62" fmla="*/ 2147483647 w 876"/>
              <a:gd name="T63" fmla="*/ 2147483647 h 858"/>
              <a:gd name="T64" fmla="*/ 2147483647 w 876"/>
              <a:gd name="T65" fmla="*/ 2147483647 h 858"/>
              <a:gd name="T66" fmla="*/ 2147483647 w 876"/>
              <a:gd name="T67" fmla="*/ 2147483647 h 858"/>
              <a:gd name="T68" fmla="*/ 2147483647 w 876"/>
              <a:gd name="T69" fmla="*/ 2147483647 h 858"/>
              <a:gd name="T70" fmla="*/ 2147483647 w 876"/>
              <a:gd name="T71" fmla="*/ 2147483647 h 858"/>
              <a:gd name="T72" fmla="*/ 2147483647 w 876"/>
              <a:gd name="T73" fmla="*/ 2147483647 h 858"/>
              <a:gd name="T74" fmla="*/ 2147483647 w 876"/>
              <a:gd name="T75" fmla="*/ 2147483647 h 858"/>
              <a:gd name="T76" fmla="*/ 2147483647 w 876"/>
              <a:gd name="T77" fmla="*/ 2147483647 h 858"/>
              <a:gd name="T78" fmla="*/ 2147483647 w 876"/>
              <a:gd name="T79" fmla="*/ 2147483647 h 858"/>
              <a:gd name="T80" fmla="*/ 2147483647 w 876"/>
              <a:gd name="T81" fmla="*/ 2147483647 h 858"/>
              <a:gd name="T82" fmla="*/ 2147483647 w 876"/>
              <a:gd name="T83" fmla="*/ 2147483647 h 858"/>
              <a:gd name="T84" fmla="*/ 2147483647 w 876"/>
              <a:gd name="T85" fmla="*/ 2147483647 h 858"/>
              <a:gd name="T86" fmla="*/ 2147483647 w 876"/>
              <a:gd name="T87" fmla="*/ 2147483647 h 858"/>
              <a:gd name="T88" fmla="*/ 2147483647 w 876"/>
              <a:gd name="T89" fmla="*/ 2147483647 h 858"/>
              <a:gd name="T90" fmla="*/ 2147483647 w 876"/>
              <a:gd name="T91" fmla="*/ 2147483647 h 858"/>
              <a:gd name="T92" fmla="*/ 2147483647 w 876"/>
              <a:gd name="T93" fmla="*/ 2147483647 h 858"/>
              <a:gd name="T94" fmla="*/ 2147483647 w 876"/>
              <a:gd name="T95" fmla="*/ 2147483647 h 858"/>
              <a:gd name="T96" fmla="*/ 2147483647 w 876"/>
              <a:gd name="T97" fmla="*/ 2147483647 h 858"/>
              <a:gd name="T98" fmla="*/ 2147483647 w 876"/>
              <a:gd name="T99" fmla="*/ 2147483647 h 858"/>
              <a:gd name="T100" fmla="*/ 2147483647 w 876"/>
              <a:gd name="T101" fmla="*/ 2147483647 h 858"/>
              <a:gd name="T102" fmla="*/ 2147483647 w 876"/>
              <a:gd name="T103" fmla="*/ 2147483647 h 858"/>
              <a:gd name="T104" fmla="*/ 2147483647 w 876"/>
              <a:gd name="T105" fmla="*/ 2147483647 h 858"/>
              <a:gd name="T106" fmla="*/ 2147483647 w 876"/>
              <a:gd name="T107" fmla="*/ 2147483647 h 858"/>
              <a:gd name="T108" fmla="*/ 2147483647 w 876"/>
              <a:gd name="T109" fmla="*/ 2147483647 h 858"/>
              <a:gd name="T110" fmla="*/ 2147483647 w 876"/>
              <a:gd name="T111" fmla="*/ 2147483647 h 858"/>
              <a:gd name="T112" fmla="*/ 2147483647 w 876"/>
              <a:gd name="T113" fmla="*/ 2147483647 h 858"/>
              <a:gd name="T114" fmla="*/ 2147483647 w 876"/>
              <a:gd name="T115" fmla="*/ 2147483647 h 858"/>
              <a:gd name="T116" fmla="*/ 2147483647 w 876"/>
              <a:gd name="T117" fmla="*/ 2147483647 h 858"/>
              <a:gd name="T118" fmla="*/ 2147483647 w 876"/>
              <a:gd name="T119" fmla="*/ 2147483647 h 858"/>
              <a:gd name="T120" fmla="*/ 2147483647 w 876"/>
              <a:gd name="T121" fmla="*/ 2147483647 h 858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876"/>
              <a:gd name="T184" fmla="*/ 0 h 858"/>
              <a:gd name="T185" fmla="*/ 876 w 876"/>
              <a:gd name="T186" fmla="*/ 858 h 858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876" h="858">
                <a:moveTo>
                  <a:pt x="554" y="315"/>
                </a:moveTo>
                <a:lnTo>
                  <a:pt x="555" y="330"/>
                </a:lnTo>
                <a:lnTo>
                  <a:pt x="556" y="345"/>
                </a:lnTo>
                <a:lnTo>
                  <a:pt x="557" y="361"/>
                </a:lnTo>
                <a:lnTo>
                  <a:pt x="562" y="374"/>
                </a:lnTo>
                <a:lnTo>
                  <a:pt x="567" y="380"/>
                </a:lnTo>
                <a:lnTo>
                  <a:pt x="575" y="386"/>
                </a:lnTo>
                <a:lnTo>
                  <a:pt x="581" y="392"/>
                </a:lnTo>
                <a:lnTo>
                  <a:pt x="587" y="398"/>
                </a:lnTo>
                <a:lnTo>
                  <a:pt x="590" y="403"/>
                </a:lnTo>
                <a:lnTo>
                  <a:pt x="591" y="409"/>
                </a:lnTo>
                <a:lnTo>
                  <a:pt x="593" y="415"/>
                </a:lnTo>
                <a:lnTo>
                  <a:pt x="596" y="420"/>
                </a:lnTo>
                <a:lnTo>
                  <a:pt x="618" y="439"/>
                </a:lnTo>
                <a:lnTo>
                  <a:pt x="644" y="451"/>
                </a:lnTo>
                <a:lnTo>
                  <a:pt x="661" y="461"/>
                </a:lnTo>
                <a:lnTo>
                  <a:pt x="680" y="468"/>
                </a:lnTo>
                <a:lnTo>
                  <a:pt x="697" y="477"/>
                </a:lnTo>
                <a:lnTo>
                  <a:pt x="715" y="486"/>
                </a:lnTo>
                <a:lnTo>
                  <a:pt x="794" y="515"/>
                </a:lnTo>
                <a:lnTo>
                  <a:pt x="876" y="502"/>
                </a:lnTo>
                <a:lnTo>
                  <a:pt x="868" y="517"/>
                </a:lnTo>
                <a:lnTo>
                  <a:pt x="852" y="541"/>
                </a:lnTo>
                <a:lnTo>
                  <a:pt x="833" y="566"/>
                </a:lnTo>
                <a:lnTo>
                  <a:pt x="821" y="582"/>
                </a:lnTo>
                <a:lnTo>
                  <a:pt x="772" y="658"/>
                </a:lnTo>
                <a:lnTo>
                  <a:pt x="716" y="729"/>
                </a:lnTo>
                <a:lnTo>
                  <a:pt x="680" y="758"/>
                </a:lnTo>
                <a:lnTo>
                  <a:pt x="638" y="774"/>
                </a:lnTo>
                <a:lnTo>
                  <a:pt x="593" y="788"/>
                </a:lnTo>
                <a:lnTo>
                  <a:pt x="550" y="807"/>
                </a:lnTo>
                <a:lnTo>
                  <a:pt x="524" y="827"/>
                </a:lnTo>
                <a:lnTo>
                  <a:pt x="455" y="815"/>
                </a:lnTo>
                <a:lnTo>
                  <a:pt x="448" y="814"/>
                </a:lnTo>
                <a:lnTo>
                  <a:pt x="441" y="812"/>
                </a:lnTo>
                <a:lnTo>
                  <a:pt x="432" y="810"/>
                </a:lnTo>
                <a:lnTo>
                  <a:pt x="424" y="809"/>
                </a:lnTo>
                <a:lnTo>
                  <a:pt x="410" y="814"/>
                </a:lnTo>
                <a:lnTo>
                  <a:pt x="396" y="822"/>
                </a:lnTo>
                <a:lnTo>
                  <a:pt x="375" y="844"/>
                </a:lnTo>
                <a:lnTo>
                  <a:pt x="351" y="858"/>
                </a:lnTo>
                <a:lnTo>
                  <a:pt x="331" y="854"/>
                </a:lnTo>
                <a:lnTo>
                  <a:pt x="313" y="847"/>
                </a:lnTo>
                <a:lnTo>
                  <a:pt x="289" y="835"/>
                </a:lnTo>
                <a:lnTo>
                  <a:pt x="275" y="814"/>
                </a:lnTo>
                <a:lnTo>
                  <a:pt x="250" y="786"/>
                </a:lnTo>
                <a:lnTo>
                  <a:pt x="219" y="767"/>
                </a:lnTo>
                <a:lnTo>
                  <a:pt x="164" y="764"/>
                </a:lnTo>
                <a:lnTo>
                  <a:pt x="159" y="743"/>
                </a:lnTo>
                <a:lnTo>
                  <a:pt x="156" y="734"/>
                </a:lnTo>
                <a:lnTo>
                  <a:pt x="151" y="728"/>
                </a:lnTo>
                <a:lnTo>
                  <a:pt x="145" y="722"/>
                </a:lnTo>
                <a:lnTo>
                  <a:pt x="137" y="716"/>
                </a:lnTo>
                <a:lnTo>
                  <a:pt x="127" y="709"/>
                </a:lnTo>
                <a:lnTo>
                  <a:pt x="119" y="702"/>
                </a:lnTo>
                <a:lnTo>
                  <a:pt x="114" y="689"/>
                </a:lnTo>
                <a:lnTo>
                  <a:pt x="109" y="676"/>
                </a:lnTo>
                <a:lnTo>
                  <a:pt x="104" y="663"/>
                </a:lnTo>
                <a:lnTo>
                  <a:pt x="99" y="649"/>
                </a:lnTo>
                <a:lnTo>
                  <a:pt x="78" y="593"/>
                </a:lnTo>
                <a:lnTo>
                  <a:pt x="46" y="547"/>
                </a:lnTo>
                <a:lnTo>
                  <a:pt x="13" y="544"/>
                </a:lnTo>
                <a:lnTo>
                  <a:pt x="0" y="515"/>
                </a:lnTo>
                <a:lnTo>
                  <a:pt x="8" y="492"/>
                </a:lnTo>
                <a:lnTo>
                  <a:pt x="22" y="491"/>
                </a:lnTo>
                <a:lnTo>
                  <a:pt x="40" y="497"/>
                </a:lnTo>
                <a:lnTo>
                  <a:pt x="53" y="496"/>
                </a:lnTo>
                <a:lnTo>
                  <a:pt x="62" y="474"/>
                </a:lnTo>
                <a:lnTo>
                  <a:pt x="59" y="448"/>
                </a:lnTo>
                <a:lnTo>
                  <a:pt x="61" y="437"/>
                </a:lnTo>
                <a:lnTo>
                  <a:pt x="61" y="425"/>
                </a:lnTo>
                <a:lnTo>
                  <a:pt x="61" y="413"/>
                </a:lnTo>
                <a:lnTo>
                  <a:pt x="63" y="401"/>
                </a:lnTo>
                <a:lnTo>
                  <a:pt x="71" y="383"/>
                </a:lnTo>
                <a:lnTo>
                  <a:pt x="70" y="368"/>
                </a:lnTo>
                <a:lnTo>
                  <a:pt x="70" y="356"/>
                </a:lnTo>
                <a:lnTo>
                  <a:pt x="81" y="340"/>
                </a:lnTo>
                <a:lnTo>
                  <a:pt x="94" y="324"/>
                </a:lnTo>
                <a:lnTo>
                  <a:pt x="102" y="309"/>
                </a:lnTo>
                <a:lnTo>
                  <a:pt x="102" y="296"/>
                </a:lnTo>
                <a:lnTo>
                  <a:pt x="101" y="282"/>
                </a:lnTo>
                <a:lnTo>
                  <a:pt x="99" y="270"/>
                </a:lnTo>
                <a:lnTo>
                  <a:pt x="97" y="259"/>
                </a:lnTo>
                <a:lnTo>
                  <a:pt x="109" y="222"/>
                </a:lnTo>
                <a:lnTo>
                  <a:pt x="131" y="189"/>
                </a:lnTo>
                <a:lnTo>
                  <a:pt x="137" y="183"/>
                </a:lnTo>
                <a:lnTo>
                  <a:pt x="146" y="176"/>
                </a:lnTo>
                <a:lnTo>
                  <a:pt x="155" y="169"/>
                </a:lnTo>
                <a:lnTo>
                  <a:pt x="158" y="166"/>
                </a:lnTo>
                <a:lnTo>
                  <a:pt x="158" y="153"/>
                </a:lnTo>
                <a:lnTo>
                  <a:pt x="159" y="140"/>
                </a:lnTo>
                <a:lnTo>
                  <a:pt x="160" y="127"/>
                </a:lnTo>
                <a:lnTo>
                  <a:pt x="159" y="115"/>
                </a:lnTo>
                <a:lnTo>
                  <a:pt x="163" y="70"/>
                </a:lnTo>
                <a:lnTo>
                  <a:pt x="200" y="72"/>
                </a:lnTo>
                <a:lnTo>
                  <a:pt x="239" y="0"/>
                </a:lnTo>
                <a:lnTo>
                  <a:pt x="262" y="32"/>
                </a:lnTo>
                <a:lnTo>
                  <a:pt x="290" y="59"/>
                </a:lnTo>
                <a:lnTo>
                  <a:pt x="317" y="75"/>
                </a:lnTo>
                <a:lnTo>
                  <a:pt x="344" y="90"/>
                </a:lnTo>
                <a:lnTo>
                  <a:pt x="370" y="105"/>
                </a:lnTo>
                <a:lnTo>
                  <a:pt x="396" y="125"/>
                </a:lnTo>
                <a:lnTo>
                  <a:pt x="419" y="148"/>
                </a:lnTo>
                <a:lnTo>
                  <a:pt x="440" y="173"/>
                </a:lnTo>
                <a:lnTo>
                  <a:pt x="460" y="197"/>
                </a:lnTo>
                <a:lnTo>
                  <a:pt x="484" y="220"/>
                </a:lnTo>
                <a:lnTo>
                  <a:pt x="504" y="239"/>
                </a:lnTo>
                <a:lnTo>
                  <a:pt x="498" y="266"/>
                </a:lnTo>
                <a:lnTo>
                  <a:pt x="496" y="274"/>
                </a:lnTo>
                <a:lnTo>
                  <a:pt x="496" y="281"/>
                </a:lnTo>
                <a:lnTo>
                  <a:pt x="493" y="295"/>
                </a:lnTo>
                <a:lnTo>
                  <a:pt x="496" y="307"/>
                </a:lnTo>
                <a:lnTo>
                  <a:pt x="503" y="309"/>
                </a:lnTo>
                <a:lnTo>
                  <a:pt x="513" y="308"/>
                </a:lnTo>
                <a:lnTo>
                  <a:pt x="523" y="305"/>
                </a:lnTo>
                <a:lnTo>
                  <a:pt x="531" y="303"/>
                </a:lnTo>
                <a:lnTo>
                  <a:pt x="554" y="315"/>
                </a:lnTo>
                <a:close/>
              </a:path>
            </a:pathLst>
          </a:custGeom>
          <a:solidFill>
            <a:srgbClr val="00D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5" name="Egypt"/>
          <xdr:cNvSpPr>
            <a:spLocks/>
          </xdr:cNvSpPr>
        </xdr:nvSpPr>
        <xdr:spPr bwMode="auto">
          <a:xfrm>
            <a:off x="11412284" y="1533525"/>
            <a:ext cx="267353" cy="295275"/>
          </a:xfrm>
          <a:custGeom>
            <a:avLst/>
            <a:gdLst>
              <a:gd name="T0" fmla="*/ 2147483647 w 730"/>
              <a:gd name="T1" fmla="*/ 2147483647 h 708"/>
              <a:gd name="T2" fmla="*/ 2147483647 w 730"/>
              <a:gd name="T3" fmla="*/ 2147483647 h 708"/>
              <a:gd name="T4" fmla="*/ 2147483647 w 730"/>
              <a:gd name="T5" fmla="*/ 2147483647 h 708"/>
              <a:gd name="T6" fmla="*/ 2147483647 w 730"/>
              <a:gd name="T7" fmla="*/ 2147483647 h 708"/>
              <a:gd name="T8" fmla="*/ 2147483647 w 730"/>
              <a:gd name="T9" fmla="*/ 2147483647 h 708"/>
              <a:gd name="T10" fmla="*/ 2147483647 w 730"/>
              <a:gd name="T11" fmla="*/ 2147483647 h 708"/>
              <a:gd name="T12" fmla="*/ 2147483647 w 730"/>
              <a:gd name="T13" fmla="*/ 2147483647 h 708"/>
              <a:gd name="T14" fmla="*/ 2147483647 w 730"/>
              <a:gd name="T15" fmla="*/ 2147483647 h 708"/>
              <a:gd name="T16" fmla="*/ 2147483647 w 730"/>
              <a:gd name="T17" fmla="*/ 2147483647 h 708"/>
              <a:gd name="T18" fmla="*/ 2147483647 w 730"/>
              <a:gd name="T19" fmla="*/ 2147483647 h 708"/>
              <a:gd name="T20" fmla="*/ 2147483647 w 730"/>
              <a:gd name="T21" fmla="*/ 2147483647 h 708"/>
              <a:gd name="T22" fmla="*/ 2147483647 w 730"/>
              <a:gd name="T23" fmla="*/ 2147483647 h 708"/>
              <a:gd name="T24" fmla="*/ 2147483647 w 730"/>
              <a:gd name="T25" fmla="*/ 2147483647 h 708"/>
              <a:gd name="T26" fmla="*/ 2147483647 w 730"/>
              <a:gd name="T27" fmla="*/ 2147483647 h 708"/>
              <a:gd name="T28" fmla="*/ 2147483647 w 730"/>
              <a:gd name="T29" fmla="*/ 2147483647 h 708"/>
              <a:gd name="T30" fmla="*/ 2147483647 w 730"/>
              <a:gd name="T31" fmla="*/ 2147483647 h 708"/>
              <a:gd name="T32" fmla="*/ 2147483647 w 730"/>
              <a:gd name="T33" fmla="*/ 2147483647 h 708"/>
              <a:gd name="T34" fmla="*/ 2147483647 w 730"/>
              <a:gd name="T35" fmla="*/ 2147483647 h 708"/>
              <a:gd name="T36" fmla="*/ 2147483647 w 730"/>
              <a:gd name="T37" fmla="*/ 2147483647 h 708"/>
              <a:gd name="T38" fmla="*/ 2147483647 w 730"/>
              <a:gd name="T39" fmla="*/ 2147483647 h 708"/>
              <a:gd name="T40" fmla="*/ 2147483647 w 730"/>
              <a:gd name="T41" fmla="*/ 2147483647 h 708"/>
              <a:gd name="T42" fmla="*/ 2147483647 w 730"/>
              <a:gd name="T43" fmla="*/ 2147483647 h 708"/>
              <a:gd name="T44" fmla="*/ 2147483647 w 730"/>
              <a:gd name="T45" fmla="*/ 2147483647 h 708"/>
              <a:gd name="T46" fmla="*/ 2147483647 w 730"/>
              <a:gd name="T47" fmla="*/ 2147483647 h 708"/>
              <a:gd name="T48" fmla="*/ 2147483647 w 730"/>
              <a:gd name="T49" fmla="*/ 2147483647 h 708"/>
              <a:gd name="T50" fmla="*/ 2147483647 w 730"/>
              <a:gd name="T51" fmla="*/ 2147483647 h 708"/>
              <a:gd name="T52" fmla="*/ 2147483647 w 730"/>
              <a:gd name="T53" fmla="*/ 2147483647 h 708"/>
              <a:gd name="T54" fmla="*/ 2147483647 w 730"/>
              <a:gd name="T55" fmla="*/ 2147483647 h 708"/>
              <a:gd name="T56" fmla="*/ 2147483647 w 730"/>
              <a:gd name="T57" fmla="*/ 2147483647 h 708"/>
              <a:gd name="T58" fmla="*/ 2147483647 w 730"/>
              <a:gd name="T59" fmla="*/ 0 h 708"/>
              <a:gd name="T60" fmla="*/ 2147483647 w 730"/>
              <a:gd name="T61" fmla="*/ 2147483647 h 708"/>
              <a:gd name="T62" fmla="*/ 2147483647 w 730"/>
              <a:gd name="T63" fmla="*/ 2147483647 h 708"/>
              <a:gd name="T64" fmla="*/ 2147483647 w 730"/>
              <a:gd name="T65" fmla="*/ 2147483647 h 708"/>
              <a:gd name="T66" fmla="*/ 2147483647 w 730"/>
              <a:gd name="T67" fmla="*/ 2147483647 h 708"/>
              <a:gd name="T68" fmla="*/ 2147483647 w 730"/>
              <a:gd name="T69" fmla="*/ 2147483647 h 708"/>
              <a:gd name="T70" fmla="*/ 2147483647 w 730"/>
              <a:gd name="T71" fmla="*/ 2147483647 h 708"/>
              <a:gd name="T72" fmla="*/ 2147483647 w 730"/>
              <a:gd name="T73" fmla="*/ 2147483647 h 708"/>
              <a:gd name="T74" fmla="*/ 2147483647 w 730"/>
              <a:gd name="T75" fmla="*/ 2147483647 h 708"/>
              <a:gd name="T76" fmla="*/ 2147483647 w 730"/>
              <a:gd name="T77" fmla="*/ 2147483647 h 708"/>
              <a:gd name="T78" fmla="*/ 2147483647 w 730"/>
              <a:gd name="T79" fmla="*/ 2147483647 h 708"/>
              <a:gd name="T80" fmla="*/ 2147483647 w 730"/>
              <a:gd name="T81" fmla="*/ 2147483647 h 708"/>
              <a:gd name="T82" fmla="*/ 2147483647 w 730"/>
              <a:gd name="T83" fmla="*/ 2147483647 h 708"/>
              <a:gd name="T84" fmla="*/ 2147483647 w 730"/>
              <a:gd name="T85" fmla="*/ 2147483647 h 708"/>
              <a:gd name="T86" fmla="*/ 2147483647 w 730"/>
              <a:gd name="T87" fmla="*/ 2147483647 h 708"/>
              <a:gd name="T88" fmla="*/ 2147483647 w 730"/>
              <a:gd name="T89" fmla="*/ 2147483647 h 708"/>
              <a:gd name="T90" fmla="*/ 2147483647 w 730"/>
              <a:gd name="T91" fmla="*/ 2147483647 h 708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730"/>
              <a:gd name="T139" fmla="*/ 0 h 708"/>
              <a:gd name="T140" fmla="*/ 730 w 730"/>
              <a:gd name="T141" fmla="*/ 708 h 708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730" h="708">
                <a:moveTo>
                  <a:pt x="503" y="27"/>
                </a:moveTo>
                <a:lnTo>
                  <a:pt x="548" y="155"/>
                </a:lnTo>
                <a:lnTo>
                  <a:pt x="545" y="178"/>
                </a:lnTo>
                <a:lnTo>
                  <a:pt x="544" y="269"/>
                </a:lnTo>
                <a:lnTo>
                  <a:pt x="521" y="265"/>
                </a:lnTo>
                <a:lnTo>
                  <a:pt x="501" y="251"/>
                </a:lnTo>
                <a:lnTo>
                  <a:pt x="491" y="233"/>
                </a:lnTo>
                <a:lnTo>
                  <a:pt x="487" y="217"/>
                </a:lnTo>
                <a:lnTo>
                  <a:pt x="482" y="202"/>
                </a:lnTo>
                <a:lnTo>
                  <a:pt x="465" y="189"/>
                </a:lnTo>
                <a:lnTo>
                  <a:pt x="445" y="164"/>
                </a:lnTo>
                <a:lnTo>
                  <a:pt x="433" y="134"/>
                </a:lnTo>
                <a:lnTo>
                  <a:pt x="430" y="168"/>
                </a:lnTo>
                <a:lnTo>
                  <a:pt x="440" y="205"/>
                </a:lnTo>
                <a:lnTo>
                  <a:pt x="460" y="231"/>
                </a:lnTo>
                <a:lnTo>
                  <a:pt x="479" y="258"/>
                </a:lnTo>
                <a:lnTo>
                  <a:pt x="500" y="284"/>
                </a:lnTo>
                <a:lnTo>
                  <a:pt x="520" y="308"/>
                </a:lnTo>
                <a:lnTo>
                  <a:pt x="530" y="322"/>
                </a:lnTo>
                <a:lnTo>
                  <a:pt x="535" y="340"/>
                </a:lnTo>
                <a:lnTo>
                  <a:pt x="539" y="358"/>
                </a:lnTo>
                <a:lnTo>
                  <a:pt x="544" y="375"/>
                </a:lnTo>
                <a:lnTo>
                  <a:pt x="560" y="417"/>
                </a:lnTo>
                <a:lnTo>
                  <a:pt x="582" y="455"/>
                </a:lnTo>
                <a:lnTo>
                  <a:pt x="620" y="510"/>
                </a:lnTo>
                <a:lnTo>
                  <a:pt x="652" y="563"/>
                </a:lnTo>
                <a:lnTo>
                  <a:pt x="651" y="564"/>
                </a:lnTo>
                <a:lnTo>
                  <a:pt x="645" y="565"/>
                </a:lnTo>
                <a:lnTo>
                  <a:pt x="639" y="566"/>
                </a:lnTo>
                <a:lnTo>
                  <a:pt x="638" y="567"/>
                </a:lnTo>
                <a:lnTo>
                  <a:pt x="637" y="568"/>
                </a:lnTo>
                <a:lnTo>
                  <a:pt x="642" y="581"/>
                </a:lnTo>
                <a:lnTo>
                  <a:pt x="652" y="595"/>
                </a:lnTo>
                <a:lnTo>
                  <a:pt x="656" y="610"/>
                </a:lnTo>
                <a:lnTo>
                  <a:pt x="658" y="624"/>
                </a:lnTo>
                <a:lnTo>
                  <a:pt x="663" y="640"/>
                </a:lnTo>
                <a:lnTo>
                  <a:pt x="676" y="652"/>
                </a:lnTo>
                <a:lnTo>
                  <a:pt x="708" y="677"/>
                </a:lnTo>
                <a:lnTo>
                  <a:pt x="730" y="705"/>
                </a:lnTo>
                <a:lnTo>
                  <a:pt x="78" y="708"/>
                </a:lnTo>
                <a:lnTo>
                  <a:pt x="64" y="554"/>
                </a:lnTo>
                <a:lnTo>
                  <a:pt x="34" y="213"/>
                </a:lnTo>
                <a:lnTo>
                  <a:pt x="30" y="167"/>
                </a:lnTo>
                <a:lnTo>
                  <a:pt x="22" y="124"/>
                </a:lnTo>
                <a:lnTo>
                  <a:pt x="20" y="119"/>
                </a:lnTo>
                <a:lnTo>
                  <a:pt x="17" y="113"/>
                </a:lnTo>
                <a:lnTo>
                  <a:pt x="14" y="108"/>
                </a:lnTo>
                <a:lnTo>
                  <a:pt x="13" y="101"/>
                </a:lnTo>
                <a:lnTo>
                  <a:pt x="14" y="92"/>
                </a:lnTo>
                <a:lnTo>
                  <a:pt x="16" y="84"/>
                </a:lnTo>
                <a:lnTo>
                  <a:pt x="18" y="75"/>
                </a:lnTo>
                <a:lnTo>
                  <a:pt x="20" y="66"/>
                </a:lnTo>
                <a:lnTo>
                  <a:pt x="18" y="50"/>
                </a:lnTo>
                <a:lnTo>
                  <a:pt x="12" y="39"/>
                </a:lnTo>
                <a:lnTo>
                  <a:pt x="5" y="28"/>
                </a:lnTo>
                <a:lnTo>
                  <a:pt x="0" y="16"/>
                </a:lnTo>
                <a:lnTo>
                  <a:pt x="13" y="0"/>
                </a:lnTo>
                <a:lnTo>
                  <a:pt x="17" y="7"/>
                </a:lnTo>
                <a:lnTo>
                  <a:pt x="20" y="14"/>
                </a:lnTo>
                <a:lnTo>
                  <a:pt x="24" y="20"/>
                </a:lnTo>
                <a:lnTo>
                  <a:pt x="28" y="23"/>
                </a:lnTo>
                <a:lnTo>
                  <a:pt x="35" y="25"/>
                </a:lnTo>
                <a:lnTo>
                  <a:pt x="51" y="20"/>
                </a:lnTo>
                <a:lnTo>
                  <a:pt x="69" y="13"/>
                </a:lnTo>
                <a:lnTo>
                  <a:pt x="81" y="9"/>
                </a:lnTo>
                <a:lnTo>
                  <a:pt x="126" y="20"/>
                </a:lnTo>
                <a:lnTo>
                  <a:pt x="172" y="44"/>
                </a:lnTo>
                <a:lnTo>
                  <a:pt x="215" y="58"/>
                </a:lnTo>
                <a:lnTo>
                  <a:pt x="250" y="41"/>
                </a:lnTo>
                <a:lnTo>
                  <a:pt x="275" y="35"/>
                </a:lnTo>
                <a:lnTo>
                  <a:pt x="299" y="23"/>
                </a:lnTo>
                <a:lnTo>
                  <a:pt x="305" y="22"/>
                </a:lnTo>
                <a:lnTo>
                  <a:pt x="311" y="24"/>
                </a:lnTo>
                <a:lnTo>
                  <a:pt x="319" y="26"/>
                </a:lnTo>
                <a:lnTo>
                  <a:pt x="329" y="23"/>
                </a:lnTo>
                <a:lnTo>
                  <a:pt x="352" y="15"/>
                </a:lnTo>
                <a:lnTo>
                  <a:pt x="379" y="17"/>
                </a:lnTo>
                <a:lnTo>
                  <a:pt x="390" y="30"/>
                </a:lnTo>
                <a:lnTo>
                  <a:pt x="392" y="52"/>
                </a:lnTo>
                <a:lnTo>
                  <a:pt x="408" y="51"/>
                </a:lnTo>
                <a:lnTo>
                  <a:pt x="423" y="44"/>
                </a:lnTo>
                <a:lnTo>
                  <a:pt x="436" y="43"/>
                </a:lnTo>
                <a:lnTo>
                  <a:pt x="444" y="51"/>
                </a:lnTo>
                <a:lnTo>
                  <a:pt x="465" y="47"/>
                </a:lnTo>
                <a:lnTo>
                  <a:pt x="486" y="34"/>
                </a:lnTo>
                <a:lnTo>
                  <a:pt x="496" y="30"/>
                </a:lnTo>
                <a:lnTo>
                  <a:pt x="503" y="27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6" name="Tunisia"/>
          <xdr:cNvSpPr>
            <a:spLocks/>
          </xdr:cNvSpPr>
        </xdr:nvSpPr>
        <xdr:spPr bwMode="auto">
          <a:xfrm>
            <a:off x="11078092" y="1390650"/>
            <a:ext cx="75193" cy="190500"/>
          </a:xfrm>
          <a:custGeom>
            <a:avLst/>
            <a:gdLst>
              <a:gd name="T0" fmla="*/ 2147483647 w 223"/>
              <a:gd name="T1" fmla="*/ 2147483647 h 469"/>
              <a:gd name="T2" fmla="*/ 2147483647 w 223"/>
              <a:gd name="T3" fmla="*/ 2147483647 h 469"/>
              <a:gd name="T4" fmla="*/ 2147483647 w 223"/>
              <a:gd name="T5" fmla="*/ 2147483647 h 469"/>
              <a:gd name="T6" fmla="*/ 2147483647 w 223"/>
              <a:gd name="T7" fmla="*/ 2147483647 h 469"/>
              <a:gd name="T8" fmla="*/ 2147483647 w 223"/>
              <a:gd name="T9" fmla="*/ 2147483647 h 469"/>
              <a:gd name="T10" fmla="*/ 2147483647 w 223"/>
              <a:gd name="T11" fmla="*/ 2147483647 h 469"/>
              <a:gd name="T12" fmla="*/ 2147483647 w 223"/>
              <a:gd name="T13" fmla="*/ 2147483647 h 469"/>
              <a:gd name="T14" fmla="*/ 2147483647 w 223"/>
              <a:gd name="T15" fmla="*/ 2147483647 h 469"/>
              <a:gd name="T16" fmla="*/ 2147483647 w 223"/>
              <a:gd name="T17" fmla="*/ 2147483647 h 469"/>
              <a:gd name="T18" fmla="*/ 2147483647 w 223"/>
              <a:gd name="T19" fmla="*/ 2147483647 h 469"/>
              <a:gd name="T20" fmla="*/ 0 w 223"/>
              <a:gd name="T21" fmla="*/ 2147483647 h 469"/>
              <a:gd name="T22" fmla="*/ 2147483647 w 223"/>
              <a:gd name="T23" fmla="*/ 2147483647 h 469"/>
              <a:gd name="T24" fmla="*/ 2147483647 w 223"/>
              <a:gd name="T25" fmla="*/ 2147483647 h 469"/>
              <a:gd name="T26" fmla="*/ 2147483647 w 223"/>
              <a:gd name="T27" fmla="*/ 2147483647 h 469"/>
              <a:gd name="T28" fmla="*/ 2147483647 w 223"/>
              <a:gd name="T29" fmla="*/ 2147483647 h 469"/>
              <a:gd name="T30" fmla="*/ 2147483647 w 223"/>
              <a:gd name="T31" fmla="*/ 2147483647 h 469"/>
              <a:gd name="T32" fmla="*/ 2147483647 w 223"/>
              <a:gd name="T33" fmla="*/ 2147483647 h 469"/>
              <a:gd name="T34" fmla="*/ 2147483647 w 223"/>
              <a:gd name="T35" fmla="*/ 2147483647 h 469"/>
              <a:gd name="T36" fmla="*/ 2147483647 w 223"/>
              <a:gd name="T37" fmla="*/ 2147483647 h 469"/>
              <a:gd name="T38" fmla="*/ 2147483647 w 223"/>
              <a:gd name="T39" fmla="*/ 2147483647 h 469"/>
              <a:gd name="T40" fmla="*/ 2147483647 w 223"/>
              <a:gd name="T41" fmla="*/ 2147483647 h 469"/>
              <a:gd name="T42" fmla="*/ 2147483647 w 223"/>
              <a:gd name="T43" fmla="*/ 2147483647 h 469"/>
              <a:gd name="T44" fmla="*/ 2147483647 w 223"/>
              <a:gd name="T45" fmla="*/ 2147483647 h 469"/>
              <a:gd name="T46" fmla="*/ 2147483647 w 223"/>
              <a:gd name="T47" fmla="*/ 2147483647 h 469"/>
              <a:gd name="T48" fmla="*/ 2147483647 w 223"/>
              <a:gd name="T49" fmla="*/ 2147483647 h 469"/>
              <a:gd name="T50" fmla="*/ 2147483647 w 223"/>
              <a:gd name="T51" fmla="*/ 2147483647 h 469"/>
              <a:gd name="T52" fmla="*/ 2147483647 w 223"/>
              <a:gd name="T53" fmla="*/ 2147483647 h 469"/>
              <a:gd name="T54" fmla="*/ 2147483647 w 223"/>
              <a:gd name="T55" fmla="*/ 2147483647 h 469"/>
              <a:gd name="T56" fmla="*/ 2147483647 w 223"/>
              <a:gd name="T57" fmla="*/ 2147483647 h 469"/>
              <a:gd name="T58" fmla="*/ 2147483647 w 223"/>
              <a:gd name="T59" fmla="*/ 2147483647 h 469"/>
              <a:gd name="T60" fmla="*/ 2147483647 w 223"/>
              <a:gd name="T61" fmla="*/ 2147483647 h 469"/>
              <a:gd name="T62" fmla="*/ 2147483647 w 223"/>
              <a:gd name="T63" fmla="*/ 2147483647 h 469"/>
              <a:gd name="T64" fmla="*/ 2147483647 w 223"/>
              <a:gd name="T65" fmla="*/ 2147483647 h 469"/>
              <a:gd name="T66" fmla="*/ 2147483647 w 223"/>
              <a:gd name="T67" fmla="*/ 2147483647 h 469"/>
              <a:gd name="T68" fmla="*/ 2147483647 w 223"/>
              <a:gd name="T69" fmla="*/ 2147483647 h 469"/>
              <a:gd name="T70" fmla="*/ 2147483647 w 223"/>
              <a:gd name="T71" fmla="*/ 2147483647 h 469"/>
              <a:gd name="T72" fmla="*/ 2147483647 w 223"/>
              <a:gd name="T73" fmla="*/ 2147483647 h 469"/>
              <a:gd name="T74" fmla="*/ 2147483647 w 223"/>
              <a:gd name="T75" fmla="*/ 2147483647 h 469"/>
              <a:gd name="T76" fmla="*/ 2147483647 w 223"/>
              <a:gd name="T77" fmla="*/ 2147483647 h 469"/>
              <a:gd name="T78" fmla="*/ 2147483647 w 223"/>
              <a:gd name="T79" fmla="*/ 2147483647 h 469"/>
              <a:gd name="T80" fmla="*/ 2147483647 w 223"/>
              <a:gd name="T81" fmla="*/ 2147483647 h 469"/>
              <a:gd name="T82" fmla="*/ 2147483647 w 223"/>
              <a:gd name="T83" fmla="*/ 2147483647 h 469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223"/>
              <a:gd name="T127" fmla="*/ 0 h 469"/>
              <a:gd name="T128" fmla="*/ 223 w 223"/>
              <a:gd name="T129" fmla="*/ 469 h 469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223" h="469">
                <a:moveTo>
                  <a:pt x="223" y="274"/>
                </a:moveTo>
                <a:lnTo>
                  <a:pt x="222" y="329"/>
                </a:lnTo>
                <a:lnTo>
                  <a:pt x="185" y="346"/>
                </a:lnTo>
                <a:lnTo>
                  <a:pt x="163" y="378"/>
                </a:lnTo>
                <a:lnTo>
                  <a:pt x="162" y="387"/>
                </a:lnTo>
                <a:lnTo>
                  <a:pt x="161" y="398"/>
                </a:lnTo>
                <a:lnTo>
                  <a:pt x="155" y="429"/>
                </a:lnTo>
                <a:lnTo>
                  <a:pt x="134" y="453"/>
                </a:lnTo>
                <a:lnTo>
                  <a:pt x="113" y="469"/>
                </a:lnTo>
                <a:lnTo>
                  <a:pt x="112" y="456"/>
                </a:lnTo>
                <a:lnTo>
                  <a:pt x="112" y="444"/>
                </a:lnTo>
                <a:lnTo>
                  <a:pt x="112" y="432"/>
                </a:lnTo>
                <a:lnTo>
                  <a:pt x="112" y="419"/>
                </a:lnTo>
                <a:lnTo>
                  <a:pt x="109" y="407"/>
                </a:lnTo>
                <a:lnTo>
                  <a:pt x="104" y="397"/>
                </a:lnTo>
                <a:lnTo>
                  <a:pt x="99" y="387"/>
                </a:lnTo>
                <a:lnTo>
                  <a:pt x="94" y="376"/>
                </a:lnTo>
                <a:lnTo>
                  <a:pt x="69" y="327"/>
                </a:lnTo>
                <a:lnTo>
                  <a:pt x="24" y="300"/>
                </a:lnTo>
                <a:lnTo>
                  <a:pt x="5" y="270"/>
                </a:lnTo>
                <a:lnTo>
                  <a:pt x="0" y="233"/>
                </a:lnTo>
                <a:lnTo>
                  <a:pt x="7" y="212"/>
                </a:lnTo>
                <a:lnTo>
                  <a:pt x="17" y="193"/>
                </a:lnTo>
                <a:lnTo>
                  <a:pt x="26" y="173"/>
                </a:lnTo>
                <a:lnTo>
                  <a:pt x="35" y="154"/>
                </a:lnTo>
                <a:lnTo>
                  <a:pt x="38" y="141"/>
                </a:lnTo>
                <a:lnTo>
                  <a:pt x="38" y="129"/>
                </a:lnTo>
                <a:lnTo>
                  <a:pt x="37" y="115"/>
                </a:lnTo>
                <a:lnTo>
                  <a:pt x="38" y="103"/>
                </a:lnTo>
                <a:lnTo>
                  <a:pt x="26" y="33"/>
                </a:lnTo>
                <a:lnTo>
                  <a:pt x="40" y="27"/>
                </a:lnTo>
                <a:lnTo>
                  <a:pt x="55" y="18"/>
                </a:lnTo>
                <a:lnTo>
                  <a:pt x="68" y="9"/>
                </a:lnTo>
                <a:lnTo>
                  <a:pt x="79" y="3"/>
                </a:lnTo>
                <a:lnTo>
                  <a:pt x="99" y="0"/>
                </a:lnTo>
                <a:lnTo>
                  <a:pt x="109" y="6"/>
                </a:lnTo>
                <a:lnTo>
                  <a:pt x="117" y="16"/>
                </a:lnTo>
                <a:lnTo>
                  <a:pt x="127" y="24"/>
                </a:lnTo>
                <a:lnTo>
                  <a:pt x="130" y="30"/>
                </a:lnTo>
                <a:lnTo>
                  <a:pt x="135" y="34"/>
                </a:lnTo>
                <a:lnTo>
                  <a:pt x="157" y="31"/>
                </a:lnTo>
                <a:lnTo>
                  <a:pt x="175" y="3"/>
                </a:lnTo>
                <a:lnTo>
                  <a:pt x="178" y="3"/>
                </a:lnTo>
                <a:lnTo>
                  <a:pt x="181" y="6"/>
                </a:lnTo>
                <a:lnTo>
                  <a:pt x="187" y="9"/>
                </a:lnTo>
                <a:lnTo>
                  <a:pt x="193" y="14"/>
                </a:lnTo>
                <a:lnTo>
                  <a:pt x="195" y="23"/>
                </a:lnTo>
                <a:lnTo>
                  <a:pt x="166" y="60"/>
                </a:lnTo>
                <a:lnTo>
                  <a:pt x="166" y="100"/>
                </a:lnTo>
                <a:lnTo>
                  <a:pt x="167" y="101"/>
                </a:lnTo>
                <a:lnTo>
                  <a:pt x="167" y="102"/>
                </a:lnTo>
                <a:lnTo>
                  <a:pt x="169" y="102"/>
                </a:lnTo>
                <a:lnTo>
                  <a:pt x="170" y="104"/>
                </a:lnTo>
                <a:lnTo>
                  <a:pt x="179" y="110"/>
                </a:lnTo>
                <a:lnTo>
                  <a:pt x="186" y="116"/>
                </a:lnTo>
                <a:lnTo>
                  <a:pt x="187" y="119"/>
                </a:lnTo>
                <a:lnTo>
                  <a:pt x="189" y="123"/>
                </a:lnTo>
                <a:lnTo>
                  <a:pt x="186" y="140"/>
                </a:lnTo>
                <a:lnTo>
                  <a:pt x="178" y="152"/>
                </a:lnTo>
                <a:lnTo>
                  <a:pt x="170" y="165"/>
                </a:lnTo>
                <a:lnTo>
                  <a:pt x="161" y="179"/>
                </a:lnTo>
                <a:lnTo>
                  <a:pt x="150" y="204"/>
                </a:lnTo>
                <a:lnTo>
                  <a:pt x="151" y="230"/>
                </a:lnTo>
                <a:lnTo>
                  <a:pt x="153" y="233"/>
                </a:lnTo>
                <a:lnTo>
                  <a:pt x="158" y="236"/>
                </a:lnTo>
                <a:lnTo>
                  <a:pt x="163" y="239"/>
                </a:lnTo>
                <a:lnTo>
                  <a:pt x="166" y="245"/>
                </a:lnTo>
                <a:lnTo>
                  <a:pt x="171" y="260"/>
                </a:lnTo>
                <a:lnTo>
                  <a:pt x="174" y="274"/>
                </a:lnTo>
                <a:lnTo>
                  <a:pt x="177" y="273"/>
                </a:lnTo>
                <a:lnTo>
                  <a:pt x="181" y="269"/>
                </a:lnTo>
                <a:lnTo>
                  <a:pt x="187" y="265"/>
                </a:lnTo>
                <a:lnTo>
                  <a:pt x="192" y="260"/>
                </a:lnTo>
                <a:lnTo>
                  <a:pt x="196" y="258"/>
                </a:lnTo>
                <a:lnTo>
                  <a:pt x="199" y="257"/>
                </a:lnTo>
                <a:lnTo>
                  <a:pt x="202" y="261"/>
                </a:lnTo>
                <a:lnTo>
                  <a:pt x="203" y="269"/>
                </a:lnTo>
                <a:lnTo>
                  <a:pt x="204" y="269"/>
                </a:lnTo>
                <a:lnTo>
                  <a:pt x="204" y="271"/>
                </a:lnTo>
                <a:lnTo>
                  <a:pt x="213" y="273"/>
                </a:lnTo>
                <a:lnTo>
                  <a:pt x="223" y="274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7" name="Libya"/>
          <xdr:cNvSpPr>
            <a:spLocks/>
          </xdr:cNvSpPr>
        </xdr:nvSpPr>
        <xdr:spPr bwMode="auto">
          <a:xfrm>
            <a:off x="11111511" y="1504950"/>
            <a:ext cx="334191" cy="390525"/>
          </a:xfrm>
          <a:custGeom>
            <a:avLst/>
            <a:gdLst>
              <a:gd name="T0" fmla="*/ 2147483647 w 914"/>
              <a:gd name="T1" fmla="*/ 2147483647 h 951"/>
              <a:gd name="T2" fmla="*/ 2147483647 w 914"/>
              <a:gd name="T3" fmla="*/ 2147483647 h 951"/>
              <a:gd name="T4" fmla="*/ 2147483647 w 914"/>
              <a:gd name="T5" fmla="*/ 2147483647 h 951"/>
              <a:gd name="T6" fmla="*/ 2147483647 w 914"/>
              <a:gd name="T7" fmla="*/ 2147483647 h 951"/>
              <a:gd name="T8" fmla="*/ 2147483647 w 914"/>
              <a:gd name="T9" fmla="*/ 2147483647 h 951"/>
              <a:gd name="T10" fmla="*/ 2147483647 w 914"/>
              <a:gd name="T11" fmla="*/ 2147483647 h 951"/>
              <a:gd name="T12" fmla="*/ 2147483647 w 914"/>
              <a:gd name="T13" fmla="*/ 2147483647 h 951"/>
              <a:gd name="T14" fmla="*/ 2147483647 w 914"/>
              <a:gd name="T15" fmla="*/ 2147483647 h 951"/>
              <a:gd name="T16" fmla="*/ 2147483647 w 914"/>
              <a:gd name="T17" fmla="*/ 2147483647 h 951"/>
              <a:gd name="T18" fmla="*/ 2147483647 w 914"/>
              <a:gd name="T19" fmla="*/ 2147483647 h 951"/>
              <a:gd name="T20" fmla="*/ 2147483647 w 914"/>
              <a:gd name="T21" fmla="*/ 2147483647 h 951"/>
              <a:gd name="T22" fmla="*/ 2147483647 w 914"/>
              <a:gd name="T23" fmla="*/ 2147483647 h 951"/>
              <a:gd name="T24" fmla="*/ 2147483647 w 914"/>
              <a:gd name="T25" fmla="*/ 2147483647 h 951"/>
              <a:gd name="T26" fmla="*/ 2147483647 w 914"/>
              <a:gd name="T27" fmla="*/ 2147483647 h 951"/>
              <a:gd name="T28" fmla="*/ 2147483647 w 914"/>
              <a:gd name="T29" fmla="*/ 2147483647 h 951"/>
              <a:gd name="T30" fmla="*/ 2147483647 w 914"/>
              <a:gd name="T31" fmla="*/ 2147483647 h 951"/>
              <a:gd name="T32" fmla="*/ 2147483647 w 914"/>
              <a:gd name="T33" fmla="*/ 2147483647 h 951"/>
              <a:gd name="T34" fmla="*/ 2147483647 w 914"/>
              <a:gd name="T35" fmla="*/ 2147483647 h 951"/>
              <a:gd name="T36" fmla="*/ 2147483647 w 914"/>
              <a:gd name="T37" fmla="*/ 2147483647 h 951"/>
              <a:gd name="T38" fmla="*/ 2147483647 w 914"/>
              <a:gd name="T39" fmla="*/ 2147483647 h 951"/>
              <a:gd name="T40" fmla="*/ 2147483647 w 914"/>
              <a:gd name="T41" fmla="*/ 2147483647 h 951"/>
              <a:gd name="T42" fmla="*/ 2147483647 w 914"/>
              <a:gd name="T43" fmla="*/ 2147483647 h 951"/>
              <a:gd name="T44" fmla="*/ 2147483647 w 914"/>
              <a:gd name="T45" fmla="*/ 2147483647 h 951"/>
              <a:gd name="T46" fmla="*/ 2147483647 w 914"/>
              <a:gd name="T47" fmla="*/ 2147483647 h 951"/>
              <a:gd name="T48" fmla="*/ 2147483647 w 914"/>
              <a:gd name="T49" fmla="*/ 2147483647 h 951"/>
              <a:gd name="T50" fmla="*/ 2147483647 w 914"/>
              <a:gd name="T51" fmla="*/ 2147483647 h 951"/>
              <a:gd name="T52" fmla="*/ 2147483647 w 914"/>
              <a:gd name="T53" fmla="*/ 2147483647 h 951"/>
              <a:gd name="T54" fmla="*/ 2147483647 w 914"/>
              <a:gd name="T55" fmla="*/ 2147483647 h 951"/>
              <a:gd name="T56" fmla="*/ 2147483647 w 914"/>
              <a:gd name="T57" fmla="*/ 2147483647 h 951"/>
              <a:gd name="T58" fmla="*/ 2147483647 w 914"/>
              <a:gd name="T59" fmla="*/ 2147483647 h 951"/>
              <a:gd name="T60" fmla="*/ 2147483647 w 914"/>
              <a:gd name="T61" fmla="*/ 2147483647 h 951"/>
              <a:gd name="T62" fmla="*/ 2147483647 w 914"/>
              <a:gd name="T63" fmla="*/ 2147483647 h 951"/>
              <a:gd name="T64" fmla="*/ 2147483647 w 914"/>
              <a:gd name="T65" fmla="*/ 2147483647 h 951"/>
              <a:gd name="T66" fmla="*/ 2147483647 w 914"/>
              <a:gd name="T67" fmla="*/ 2147483647 h 951"/>
              <a:gd name="T68" fmla="*/ 2147483647 w 914"/>
              <a:gd name="T69" fmla="*/ 2147483647 h 951"/>
              <a:gd name="T70" fmla="*/ 2147483647 w 914"/>
              <a:gd name="T71" fmla="*/ 2147483647 h 951"/>
              <a:gd name="T72" fmla="*/ 2147483647 w 914"/>
              <a:gd name="T73" fmla="*/ 2147483647 h 951"/>
              <a:gd name="T74" fmla="*/ 2147483647 w 914"/>
              <a:gd name="T75" fmla="*/ 2147483647 h 951"/>
              <a:gd name="T76" fmla="*/ 2147483647 w 914"/>
              <a:gd name="T77" fmla="*/ 2147483647 h 951"/>
              <a:gd name="T78" fmla="*/ 2147483647 w 914"/>
              <a:gd name="T79" fmla="*/ 2147483647 h 951"/>
              <a:gd name="T80" fmla="*/ 2147483647 w 914"/>
              <a:gd name="T81" fmla="*/ 2147483647 h 951"/>
              <a:gd name="T82" fmla="*/ 2147483647 w 914"/>
              <a:gd name="T83" fmla="*/ 2147483647 h 951"/>
              <a:gd name="T84" fmla="*/ 2147483647 w 914"/>
              <a:gd name="T85" fmla="*/ 2147483647 h 951"/>
              <a:gd name="T86" fmla="*/ 2147483647 w 914"/>
              <a:gd name="T87" fmla="*/ 2147483647 h 951"/>
              <a:gd name="T88" fmla="*/ 2147483647 w 914"/>
              <a:gd name="T89" fmla="*/ 2147483647 h 951"/>
              <a:gd name="T90" fmla="*/ 2147483647 w 914"/>
              <a:gd name="T91" fmla="*/ 2147483647 h 951"/>
              <a:gd name="T92" fmla="*/ 2147483647 w 914"/>
              <a:gd name="T93" fmla="*/ 2147483647 h 951"/>
              <a:gd name="T94" fmla="*/ 2147483647 w 914"/>
              <a:gd name="T95" fmla="*/ 2147483647 h 951"/>
              <a:gd name="T96" fmla="*/ 2147483647 w 914"/>
              <a:gd name="T97" fmla="*/ 2147483647 h 951"/>
              <a:gd name="T98" fmla="*/ 2147483647 w 914"/>
              <a:gd name="T99" fmla="*/ 2147483647 h 951"/>
              <a:gd name="T100" fmla="*/ 2147483647 w 914"/>
              <a:gd name="T101" fmla="*/ 2147483647 h 951"/>
              <a:gd name="T102" fmla="*/ 2147483647 w 914"/>
              <a:gd name="T103" fmla="*/ 2147483647 h 951"/>
              <a:gd name="T104" fmla="*/ 2147483647 w 914"/>
              <a:gd name="T105" fmla="*/ 2147483647 h 951"/>
              <a:gd name="T106" fmla="*/ 2147483647 w 914"/>
              <a:gd name="T107" fmla="*/ 2147483647 h 951"/>
              <a:gd name="T108" fmla="*/ 2147483647 w 914"/>
              <a:gd name="T109" fmla="*/ 2147483647 h 951"/>
              <a:gd name="T110" fmla="*/ 2147483647 w 914"/>
              <a:gd name="T111" fmla="*/ 0 h 951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914"/>
              <a:gd name="T169" fmla="*/ 0 h 951"/>
              <a:gd name="T170" fmla="*/ 914 w 914"/>
              <a:gd name="T171" fmla="*/ 951 h 951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914" h="951">
                <a:moveTo>
                  <a:pt x="113" y="0"/>
                </a:moveTo>
                <a:lnTo>
                  <a:pt x="112" y="55"/>
                </a:lnTo>
                <a:lnTo>
                  <a:pt x="75" y="72"/>
                </a:lnTo>
                <a:lnTo>
                  <a:pt x="53" y="104"/>
                </a:lnTo>
                <a:lnTo>
                  <a:pt x="52" y="113"/>
                </a:lnTo>
                <a:lnTo>
                  <a:pt x="51" y="124"/>
                </a:lnTo>
                <a:lnTo>
                  <a:pt x="45" y="155"/>
                </a:lnTo>
                <a:lnTo>
                  <a:pt x="24" y="179"/>
                </a:lnTo>
                <a:lnTo>
                  <a:pt x="3" y="195"/>
                </a:lnTo>
                <a:lnTo>
                  <a:pt x="13" y="249"/>
                </a:lnTo>
                <a:lnTo>
                  <a:pt x="21" y="280"/>
                </a:lnTo>
                <a:lnTo>
                  <a:pt x="33" y="309"/>
                </a:lnTo>
                <a:lnTo>
                  <a:pt x="33" y="330"/>
                </a:lnTo>
                <a:lnTo>
                  <a:pt x="25" y="348"/>
                </a:lnTo>
                <a:lnTo>
                  <a:pt x="21" y="388"/>
                </a:lnTo>
                <a:lnTo>
                  <a:pt x="26" y="427"/>
                </a:lnTo>
                <a:lnTo>
                  <a:pt x="23" y="443"/>
                </a:lnTo>
                <a:lnTo>
                  <a:pt x="15" y="457"/>
                </a:lnTo>
                <a:lnTo>
                  <a:pt x="4" y="471"/>
                </a:lnTo>
                <a:lnTo>
                  <a:pt x="0" y="489"/>
                </a:lnTo>
                <a:lnTo>
                  <a:pt x="11" y="503"/>
                </a:lnTo>
                <a:lnTo>
                  <a:pt x="23" y="512"/>
                </a:lnTo>
                <a:lnTo>
                  <a:pt x="35" y="523"/>
                </a:lnTo>
                <a:lnTo>
                  <a:pt x="46" y="535"/>
                </a:lnTo>
                <a:lnTo>
                  <a:pt x="52" y="546"/>
                </a:lnTo>
                <a:lnTo>
                  <a:pt x="57" y="559"/>
                </a:lnTo>
                <a:lnTo>
                  <a:pt x="61" y="571"/>
                </a:lnTo>
                <a:lnTo>
                  <a:pt x="66" y="583"/>
                </a:lnTo>
                <a:lnTo>
                  <a:pt x="97" y="608"/>
                </a:lnTo>
                <a:lnTo>
                  <a:pt x="133" y="629"/>
                </a:lnTo>
                <a:lnTo>
                  <a:pt x="161" y="654"/>
                </a:lnTo>
                <a:lnTo>
                  <a:pt x="172" y="688"/>
                </a:lnTo>
                <a:lnTo>
                  <a:pt x="180" y="690"/>
                </a:lnTo>
                <a:lnTo>
                  <a:pt x="185" y="690"/>
                </a:lnTo>
                <a:lnTo>
                  <a:pt x="191" y="690"/>
                </a:lnTo>
                <a:lnTo>
                  <a:pt x="197" y="691"/>
                </a:lnTo>
                <a:lnTo>
                  <a:pt x="229" y="700"/>
                </a:lnTo>
                <a:lnTo>
                  <a:pt x="259" y="713"/>
                </a:lnTo>
                <a:lnTo>
                  <a:pt x="271" y="722"/>
                </a:lnTo>
                <a:lnTo>
                  <a:pt x="286" y="725"/>
                </a:lnTo>
                <a:lnTo>
                  <a:pt x="304" y="722"/>
                </a:lnTo>
                <a:lnTo>
                  <a:pt x="323" y="715"/>
                </a:lnTo>
                <a:lnTo>
                  <a:pt x="354" y="713"/>
                </a:lnTo>
                <a:lnTo>
                  <a:pt x="397" y="677"/>
                </a:lnTo>
                <a:lnTo>
                  <a:pt x="853" y="951"/>
                </a:lnTo>
                <a:lnTo>
                  <a:pt x="852" y="916"/>
                </a:lnTo>
                <a:lnTo>
                  <a:pt x="914" y="916"/>
                </a:lnTo>
                <a:lnTo>
                  <a:pt x="903" y="788"/>
                </a:lnTo>
                <a:lnTo>
                  <a:pt x="889" y="634"/>
                </a:lnTo>
                <a:lnTo>
                  <a:pt x="859" y="293"/>
                </a:lnTo>
                <a:lnTo>
                  <a:pt x="855" y="247"/>
                </a:lnTo>
                <a:lnTo>
                  <a:pt x="847" y="204"/>
                </a:lnTo>
                <a:lnTo>
                  <a:pt x="845" y="199"/>
                </a:lnTo>
                <a:lnTo>
                  <a:pt x="842" y="193"/>
                </a:lnTo>
                <a:lnTo>
                  <a:pt x="839" y="188"/>
                </a:lnTo>
                <a:lnTo>
                  <a:pt x="838" y="181"/>
                </a:lnTo>
                <a:lnTo>
                  <a:pt x="839" y="172"/>
                </a:lnTo>
                <a:lnTo>
                  <a:pt x="841" y="164"/>
                </a:lnTo>
                <a:lnTo>
                  <a:pt x="843" y="155"/>
                </a:lnTo>
                <a:lnTo>
                  <a:pt x="845" y="146"/>
                </a:lnTo>
                <a:lnTo>
                  <a:pt x="843" y="130"/>
                </a:lnTo>
                <a:lnTo>
                  <a:pt x="837" y="119"/>
                </a:lnTo>
                <a:lnTo>
                  <a:pt x="830" y="108"/>
                </a:lnTo>
                <a:lnTo>
                  <a:pt x="825" y="96"/>
                </a:lnTo>
                <a:lnTo>
                  <a:pt x="838" y="80"/>
                </a:lnTo>
                <a:lnTo>
                  <a:pt x="832" y="77"/>
                </a:lnTo>
                <a:lnTo>
                  <a:pt x="824" y="76"/>
                </a:lnTo>
                <a:lnTo>
                  <a:pt x="797" y="75"/>
                </a:lnTo>
                <a:lnTo>
                  <a:pt x="783" y="57"/>
                </a:lnTo>
                <a:lnTo>
                  <a:pt x="782" y="57"/>
                </a:lnTo>
                <a:lnTo>
                  <a:pt x="782" y="56"/>
                </a:lnTo>
                <a:lnTo>
                  <a:pt x="763" y="54"/>
                </a:lnTo>
                <a:lnTo>
                  <a:pt x="742" y="56"/>
                </a:lnTo>
                <a:lnTo>
                  <a:pt x="740" y="55"/>
                </a:lnTo>
                <a:lnTo>
                  <a:pt x="738" y="54"/>
                </a:lnTo>
                <a:lnTo>
                  <a:pt x="733" y="43"/>
                </a:lnTo>
                <a:lnTo>
                  <a:pt x="728" y="34"/>
                </a:lnTo>
                <a:lnTo>
                  <a:pt x="726" y="32"/>
                </a:lnTo>
                <a:lnTo>
                  <a:pt x="725" y="30"/>
                </a:lnTo>
                <a:lnTo>
                  <a:pt x="686" y="30"/>
                </a:lnTo>
                <a:lnTo>
                  <a:pt x="668" y="22"/>
                </a:lnTo>
                <a:lnTo>
                  <a:pt x="649" y="27"/>
                </a:lnTo>
                <a:lnTo>
                  <a:pt x="623" y="38"/>
                </a:lnTo>
                <a:lnTo>
                  <a:pt x="594" y="36"/>
                </a:lnTo>
                <a:lnTo>
                  <a:pt x="573" y="76"/>
                </a:lnTo>
                <a:lnTo>
                  <a:pt x="581" y="121"/>
                </a:lnTo>
                <a:lnTo>
                  <a:pt x="585" y="140"/>
                </a:lnTo>
                <a:lnTo>
                  <a:pt x="575" y="156"/>
                </a:lnTo>
                <a:lnTo>
                  <a:pt x="561" y="171"/>
                </a:lnTo>
                <a:lnTo>
                  <a:pt x="551" y="188"/>
                </a:lnTo>
                <a:lnTo>
                  <a:pt x="500" y="172"/>
                </a:lnTo>
                <a:lnTo>
                  <a:pt x="462" y="139"/>
                </a:lnTo>
                <a:lnTo>
                  <a:pt x="432" y="129"/>
                </a:lnTo>
                <a:lnTo>
                  <a:pt x="399" y="127"/>
                </a:lnTo>
                <a:lnTo>
                  <a:pt x="367" y="126"/>
                </a:lnTo>
                <a:lnTo>
                  <a:pt x="340" y="119"/>
                </a:lnTo>
                <a:lnTo>
                  <a:pt x="328" y="105"/>
                </a:lnTo>
                <a:lnTo>
                  <a:pt x="317" y="85"/>
                </a:lnTo>
                <a:lnTo>
                  <a:pt x="306" y="67"/>
                </a:lnTo>
                <a:lnTo>
                  <a:pt x="301" y="59"/>
                </a:lnTo>
                <a:lnTo>
                  <a:pt x="259" y="39"/>
                </a:lnTo>
                <a:lnTo>
                  <a:pt x="209" y="37"/>
                </a:lnTo>
                <a:lnTo>
                  <a:pt x="181" y="31"/>
                </a:lnTo>
                <a:lnTo>
                  <a:pt x="159" y="20"/>
                </a:lnTo>
                <a:lnTo>
                  <a:pt x="137" y="8"/>
                </a:lnTo>
                <a:lnTo>
                  <a:pt x="113" y="0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8" name="Morocco"/>
          <xdr:cNvSpPr>
            <a:spLocks/>
          </xdr:cNvSpPr>
        </xdr:nvSpPr>
        <xdr:spPr bwMode="auto">
          <a:xfrm>
            <a:off x="10593515" y="1428750"/>
            <a:ext cx="317482" cy="409575"/>
          </a:xfrm>
          <a:custGeom>
            <a:avLst/>
            <a:gdLst>
              <a:gd name="T0" fmla="*/ 2147483647 w 890"/>
              <a:gd name="T1" fmla="*/ 2147483647 h 1001"/>
              <a:gd name="T2" fmla="*/ 2147483647 w 890"/>
              <a:gd name="T3" fmla="*/ 2147483647 h 1001"/>
              <a:gd name="T4" fmla="*/ 2147483647 w 890"/>
              <a:gd name="T5" fmla="*/ 2147483647 h 1001"/>
              <a:gd name="T6" fmla="*/ 2147483647 w 890"/>
              <a:gd name="T7" fmla="*/ 2147483647 h 1001"/>
              <a:gd name="T8" fmla="*/ 2147483647 w 890"/>
              <a:gd name="T9" fmla="*/ 2147483647 h 1001"/>
              <a:gd name="T10" fmla="*/ 2147483647 w 890"/>
              <a:gd name="T11" fmla="*/ 2147483647 h 1001"/>
              <a:gd name="T12" fmla="*/ 2147483647 w 890"/>
              <a:gd name="T13" fmla="*/ 2147483647 h 1001"/>
              <a:gd name="T14" fmla="*/ 2147483647 w 890"/>
              <a:gd name="T15" fmla="*/ 2147483647 h 1001"/>
              <a:gd name="T16" fmla="*/ 2147483647 w 890"/>
              <a:gd name="T17" fmla="*/ 2147483647 h 1001"/>
              <a:gd name="T18" fmla="*/ 2147483647 w 890"/>
              <a:gd name="T19" fmla="*/ 2147483647 h 1001"/>
              <a:gd name="T20" fmla="*/ 2147483647 w 890"/>
              <a:gd name="T21" fmla="*/ 2147483647 h 1001"/>
              <a:gd name="T22" fmla="*/ 2147483647 w 890"/>
              <a:gd name="T23" fmla="*/ 2147483647 h 1001"/>
              <a:gd name="T24" fmla="*/ 2147483647 w 890"/>
              <a:gd name="T25" fmla="*/ 2147483647 h 1001"/>
              <a:gd name="T26" fmla="*/ 2147483647 w 890"/>
              <a:gd name="T27" fmla="*/ 2147483647 h 1001"/>
              <a:gd name="T28" fmla="*/ 2147483647 w 890"/>
              <a:gd name="T29" fmla="*/ 2147483647 h 1001"/>
              <a:gd name="T30" fmla="*/ 2147483647 w 890"/>
              <a:gd name="T31" fmla="*/ 2147483647 h 1001"/>
              <a:gd name="T32" fmla="*/ 2147483647 w 890"/>
              <a:gd name="T33" fmla="*/ 2147483647 h 1001"/>
              <a:gd name="T34" fmla="*/ 2147483647 w 890"/>
              <a:gd name="T35" fmla="*/ 2147483647 h 1001"/>
              <a:gd name="T36" fmla="*/ 2147483647 w 890"/>
              <a:gd name="T37" fmla="*/ 2147483647 h 1001"/>
              <a:gd name="T38" fmla="*/ 2147483647 w 890"/>
              <a:gd name="T39" fmla="*/ 2147483647 h 1001"/>
              <a:gd name="T40" fmla="*/ 2147483647 w 890"/>
              <a:gd name="T41" fmla="*/ 2147483647 h 1001"/>
              <a:gd name="T42" fmla="*/ 2147483647 w 890"/>
              <a:gd name="T43" fmla="*/ 2147483647 h 1001"/>
              <a:gd name="T44" fmla="*/ 2147483647 w 890"/>
              <a:gd name="T45" fmla="*/ 2147483647 h 1001"/>
              <a:gd name="T46" fmla="*/ 2147483647 w 890"/>
              <a:gd name="T47" fmla="*/ 2147483647 h 1001"/>
              <a:gd name="T48" fmla="*/ 2147483647 w 890"/>
              <a:gd name="T49" fmla="*/ 2147483647 h 1001"/>
              <a:gd name="T50" fmla="*/ 2147483647 w 890"/>
              <a:gd name="T51" fmla="*/ 2147483647 h 1001"/>
              <a:gd name="T52" fmla="*/ 2147483647 w 890"/>
              <a:gd name="T53" fmla="*/ 2147483647 h 1001"/>
              <a:gd name="T54" fmla="*/ 2147483647 w 890"/>
              <a:gd name="T55" fmla="*/ 2147483647 h 1001"/>
              <a:gd name="T56" fmla="*/ 2147483647 w 890"/>
              <a:gd name="T57" fmla="*/ 2147483647 h 1001"/>
              <a:gd name="T58" fmla="*/ 2147483647 w 890"/>
              <a:gd name="T59" fmla="*/ 2147483647 h 1001"/>
              <a:gd name="T60" fmla="*/ 2147483647 w 890"/>
              <a:gd name="T61" fmla="*/ 2147483647 h 1001"/>
              <a:gd name="T62" fmla="*/ 2147483647 w 890"/>
              <a:gd name="T63" fmla="*/ 2147483647 h 1001"/>
              <a:gd name="T64" fmla="*/ 2147483647 w 890"/>
              <a:gd name="T65" fmla="*/ 2147483647 h 1001"/>
              <a:gd name="T66" fmla="*/ 2147483647 w 890"/>
              <a:gd name="T67" fmla="*/ 2147483647 h 1001"/>
              <a:gd name="T68" fmla="*/ 2147483647 w 890"/>
              <a:gd name="T69" fmla="*/ 2147483647 h 1001"/>
              <a:gd name="T70" fmla="*/ 2147483647 w 890"/>
              <a:gd name="T71" fmla="*/ 2147483647 h 1001"/>
              <a:gd name="T72" fmla="*/ 2147483647 w 890"/>
              <a:gd name="T73" fmla="*/ 2147483647 h 1001"/>
              <a:gd name="T74" fmla="*/ 2147483647 w 890"/>
              <a:gd name="T75" fmla="*/ 2147483647 h 1001"/>
              <a:gd name="T76" fmla="*/ 2147483647 w 890"/>
              <a:gd name="T77" fmla="*/ 2147483647 h 1001"/>
              <a:gd name="T78" fmla="*/ 2147483647 w 890"/>
              <a:gd name="T79" fmla="*/ 0 h 1001"/>
              <a:gd name="T80" fmla="*/ 2147483647 w 890"/>
              <a:gd name="T81" fmla="*/ 2147483647 h 1001"/>
              <a:gd name="T82" fmla="*/ 2147483647 w 890"/>
              <a:gd name="T83" fmla="*/ 2147483647 h 1001"/>
              <a:gd name="T84" fmla="*/ 2147483647 w 890"/>
              <a:gd name="T85" fmla="*/ 2147483647 h 1001"/>
              <a:gd name="T86" fmla="*/ 2147483647 w 890"/>
              <a:gd name="T87" fmla="*/ 2147483647 h 1001"/>
              <a:gd name="T88" fmla="*/ 2147483647 w 890"/>
              <a:gd name="T89" fmla="*/ 2147483647 h 1001"/>
              <a:gd name="T90" fmla="*/ 2147483647 w 890"/>
              <a:gd name="T91" fmla="*/ 2147483647 h 1001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890"/>
              <a:gd name="T139" fmla="*/ 0 h 1001"/>
              <a:gd name="T140" fmla="*/ 890 w 890"/>
              <a:gd name="T141" fmla="*/ 1001 h 1001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890" h="1001">
                <a:moveTo>
                  <a:pt x="853" y="43"/>
                </a:moveTo>
                <a:lnTo>
                  <a:pt x="873" y="69"/>
                </a:lnTo>
                <a:lnTo>
                  <a:pt x="872" y="88"/>
                </a:lnTo>
                <a:lnTo>
                  <a:pt x="872" y="108"/>
                </a:lnTo>
                <a:lnTo>
                  <a:pt x="872" y="129"/>
                </a:lnTo>
                <a:lnTo>
                  <a:pt x="869" y="149"/>
                </a:lnTo>
                <a:lnTo>
                  <a:pt x="874" y="176"/>
                </a:lnTo>
                <a:lnTo>
                  <a:pt x="885" y="212"/>
                </a:lnTo>
                <a:lnTo>
                  <a:pt x="890" y="248"/>
                </a:lnTo>
                <a:lnTo>
                  <a:pt x="876" y="269"/>
                </a:lnTo>
                <a:lnTo>
                  <a:pt x="863" y="272"/>
                </a:lnTo>
                <a:lnTo>
                  <a:pt x="850" y="272"/>
                </a:lnTo>
                <a:lnTo>
                  <a:pt x="836" y="272"/>
                </a:lnTo>
                <a:lnTo>
                  <a:pt x="822" y="275"/>
                </a:lnTo>
                <a:lnTo>
                  <a:pt x="804" y="290"/>
                </a:lnTo>
                <a:lnTo>
                  <a:pt x="789" y="314"/>
                </a:lnTo>
                <a:lnTo>
                  <a:pt x="774" y="338"/>
                </a:lnTo>
                <a:lnTo>
                  <a:pt x="753" y="356"/>
                </a:lnTo>
                <a:lnTo>
                  <a:pt x="718" y="375"/>
                </a:lnTo>
                <a:lnTo>
                  <a:pt x="685" y="397"/>
                </a:lnTo>
                <a:lnTo>
                  <a:pt x="638" y="410"/>
                </a:lnTo>
                <a:lnTo>
                  <a:pt x="586" y="414"/>
                </a:lnTo>
                <a:lnTo>
                  <a:pt x="558" y="418"/>
                </a:lnTo>
                <a:lnTo>
                  <a:pt x="531" y="437"/>
                </a:lnTo>
                <a:lnTo>
                  <a:pt x="519" y="448"/>
                </a:lnTo>
                <a:lnTo>
                  <a:pt x="508" y="460"/>
                </a:lnTo>
                <a:lnTo>
                  <a:pt x="496" y="470"/>
                </a:lnTo>
                <a:lnTo>
                  <a:pt x="485" y="478"/>
                </a:lnTo>
                <a:lnTo>
                  <a:pt x="475" y="486"/>
                </a:lnTo>
                <a:lnTo>
                  <a:pt x="470" y="576"/>
                </a:lnTo>
                <a:lnTo>
                  <a:pt x="470" y="686"/>
                </a:lnTo>
                <a:lnTo>
                  <a:pt x="289" y="686"/>
                </a:lnTo>
                <a:lnTo>
                  <a:pt x="287" y="844"/>
                </a:lnTo>
                <a:lnTo>
                  <a:pt x="279" y="851"/>
                </a:lnTo>
                <a:lnTo>
                  <a:pt x="269" y="856"/>
                </a:lnTo>
                <a:lnTo>
                  <a:pt x="258" y="862"/>
                </a:lnTo>
                <a:lnTo>
                  <a:pt x="249" y="867"/>
                </a:lnTo>
                <a:lnTo>
                  <a:pt x="227" y="880"/>
                </a:lnTo>
                <a:lnTo>
                  <a:pt x="210" y="897"/>
                </a:lnTo>
                <a:lnTo>
                  <a:pt x="195" y="949"/>
                </a:lnTo>
                <a:lnTo>
                  <a:pt x="213" y="1001"/>
                </a:lnTo>
                <a:lnTo>
                  <a:pt x="0" y="997"/>
                </a:lnTo>
                <a:lnTo>
                  <a:pt x="3" y="986"/>
                </a:lnTo>
                <a:lnTo>
                  <a:pt x="5" y="978"/>
                </a:lnTo>
                <a:lnTo>
                  <a:pt x="14" y="951"/>
                </a:lnTo>
                <a:lnTo>
                  <a:pt x="30" y="931"/>
                </a:lnTo>
                <a:lnTo>
                  <a:pt x="46" y="906"/>
                </a:lnTo>
                <a:lnTo>
                  <a:pt x="53" y="877"/>
                </a:lnTo>
                <a:lnTo>
                  <a:pt x="66" y="856"/>
                </a:lnTo>
                <a:lnTo>
                  <a:pt x="81" y="838"/>
                </a:lnTo>
                <a:lnTo>
                  <a:pt x="85" y="830"/>
                </a:lnTo>
                <a:lnTo>
                  <a:pt x="82" y="826"/>
                </a:lnTo>
                <a:lnTo>
                  <a:pt x="77" y="826"/>
                </a:lnTo>
                <a:lnTo>
                  <a:pt x="74" y="825"/>
                </a:lnTo>
                <a:lnTo>
                  <a:pt x="75" y="819"/>
                </a:lnTo>
                <a:lnTo>
                  <a:pt x="79" y="810"/>
                </a:lnTo>
                <a:lnTo>
                  <a:pt x="84" y="802"/>
                </a:lnTo>
                <a:lnTo>
                  <a:pt x="88" y="795"/>
                </a:lnTo>
                <a:lnTo>
                  <a:pt x="95" y="782"/>
                </a:lnTo>
                <a:lnTo>
                  <a:pt x="107" y="772"/>
                </a:lnTo>
                <a:lnTo>
                  <a:pt x="117" y="762"/>
                </a:lnTo>
                <a:lnTo>
                  <a:pt x="125" y="750"/>
                </a:lnTo>
                <a:lnTo>
                  <a:pt x="142" y="716"/>
                </a:lnTo>
                <a:lnTo>
                  <a:pt x="151" y="680"/>
                </a:lnTo>
                <a:lnTo>
                  <a:pt x="170" y="641"/>
                </a:lnTo>
                <a:lnTo>
                  <a:pt x="211" y="620"/>
                </a:lnTo>
                <a:lnTo>
                  <a:pt x="212" y="613"/>
                </a:lnTo>
                <a:lnTo>
                  <a:pt x="213" y="606"/>
                </a:lnTo>
                <a:lnTo>
                  <a:pt x="215" y="599"/>
                </a:lnTo>
                <a:lnTo>
                  <a:pt x="215" y="591"/>
                </a:lnTo>
                <a:lnTo>
                  <a:pt x="222" y="585"/>
                </a:lnTo>
                <a:lnTo>
                  <a:pt x="227" y="572"/>
                </a:lnTo>
                <a:lnTo>
                  <a:pt x="229" y="565"/>
                </a:lnTo>
                <a:lnTo>
                  <a:pt x="232" y="557"/>
                </a:lnTo>
                <a:lnTo>
                  <a:pt x="233" y="551"/>
                </a:lnTo>
                <a:lnTo>
                  <a:pt x="235" y="547"/>
                </a:lnTo>
                <a:lnTo>
                  <a:pt x="264" y="532"/>
                </a:lnTo>
                <a:lnTo>
                  <a:pt x="302" y="528"/>
                </a:lnTo>
                <a:lnTo>
                  <a:pt x="317" y="517"/>
                </a:lnTo>
                <a:lnTo>
                  <a:pt x="322" y="500"/>
                </a:lnTo>
                <a:lnTo>
                  <a:pt x="325" y="496"/>
                </a:lnTo>
                <a:lnTo>
                  <a:pt x="333" y="490"/>
                </a:lnTo>
                <a:lnTo>
                  <a:pt x="341" y="484"/>
                </a:lnTo>
                <a:lnTo>
                  <a:pt x="346" y="477"/>
                </a:lnTo>
                <a:lnTo>
                  <a:pt x="386" y="463"/>
                </a:lnTo>
                <a:lnTo>
                  <a:pt x="411" y="425"/>
                </a:lnTo>
                <a:lnTo>
                  <a:pt x="438" y="386"/>
                </a:lnTo>
                <a:lnTo>
                  <a:pt x="442" y="375"/>
                </a:lnTo>
                <a:lnTo>
                  <a:pt x="441" y="365"/>
                </a:lnTo>
                <a:lnTo>
                  <a:pt x="438" y="354"/>
                </a:lnTo>
                <a:lnTo>
                  <a:pt x="436" y="343"/>
                </a:lnTo>
                <a:lnTo>
                  <a:pt x="445" y="324"/>
                </a:lnTo>
                <a:lnTo>
                  <a:pt x="448" y="304"/>
                </a:lnTo>
                <a:lnTo>
                  <a:pt x="447" y="297"/>
                </a:lnTo>
                <a:lnTo>
                  <a:pt x="446" y="285"/>
                </a:lnTo>
                <a:lnTo>
                  <a:pt x="445" y="275"/>
                </a:lnTo>
                <a:lnTo>
                  <a:pt x="446" y="270"/>
                </a:lnTo>
                <a:lnTo>
                  <a:pt x="446" y="269"/>
                </a:lnTo>
                <a:lnTo>
                  <a:pt x="447" y="268"/>
                </a:lnTo>
                <a:lnTo>
                  <a:pt x="476" y="205"/>
                </a:lnTo>
                <a:lnTo>
                  <a:pt x="531" y="159"/>
                </a:lnTo>
                <a:lnTo>
                  <a:pt x="549" y="147"/>
                </a:lnTo>
                <a:lnTo>
                  <a:pt x="564" y="141"/>
                </a:lnTo>
                <a:lnTo>
                  <a:pt x="579" y="133"/>
                </a:lnTo>
                <a:lnTo>
                  <a:pt x="594" y="119"/>
                </a:lnTo>
                <a:lnTo>
                  <a:pt x="603" y="105"/>
                </a:lnTo>
                <a:lnTo>
                  <a:pt x="613" y="81"/>
                </a:lnTo>
                <a:lnTo>
                  <a:pt x="622" y="60"/>
                </a:lnTo>
                <a:lnTo>
                  <a:pt x="627" y="50"/>
                </a:lnTo>
                <a:lnTo>
                  <a:pt x="628" y="49"/>
                </a:lnTo>
                <a:lnTo>
                  <a:pt x="629" y="49"/>
                </a:lnTo>
                <a:lnTo>
                  <a:pt x="630" y="47"/>
                </a:lnTo>
                <a:lnTo>
                  <a:pt x="631" y="47"/>
                </a:lnTo>
                <a:lnTo>
                  <a:pt x="632" y="45"/>
                </a:lnTo>
                <a:lnTo>
                  <a:pt x="633" y="44"/>
                </a:lnTo>
                <a:lnTo>
                  <a:pt x="655" y="25"/>
                </a:lnTo>
                <a:lnTo>
                  <a:pt x="674" y="1"/>
                </a:lnTo>
                <a:lnTo>
                  <a:pt x="675" y="0"/>
                </a:lnTo>
                <a:lnTo>
                  <a:pt x="676" y="0"/>
                </a:lnTo>
                <a:lnTo>
                  <a:pt x="677" y="1"/>
                </a:lnTo>
                <a:lnTo>
                  <a:pt x="677" y="2"/>
                </a:lnTo>
                <a:lnTo>
                  <a:pt x="679" y="4"/>
                </a:lnTo>
                <a:lnTo>
                  <a:pt x="718" y="39"/>
                </a:lnTo>
                <a:lnTo>
                  <a:pt x="764" y="34"/>
                </a:lnTo>
                <a:lnTo>
                  <a:pt x="767" y="34"/>
                </a:lnTo>
                <a:lnTo>
                  <a:pt x="770" y="34"/>
                </a:lnTo>
                <a:lnTo>
                  <a:pt x="778" y="39"/>
                </a:lnTo>
                <a:lnTo>
                  <a:pt x="791" y="35"/>
                </a:lnTo>
                <a:lnTo>
                  <a:pt x="806" y="30"/>
                </a:lnTo>
                <a:lnTo>
                  <a:pt x="815" y="27"/>
                </a:lnTo>
                <a:lnTo>
                  <a:pt x="819" y="35"/>
                </a:lnTo>
                <a:lnTo>
                  <a:pt x="825" y="42"/>
                </a:lnTo>
                <a:lnTo>
                  <a:pt x="835" y="46"/>
                </a:lnTo>
                <a:lnTo>
                  <a:pt x="853" y="44"/>
                </a:lnTo>
                <a:lnTo>
                  <a:pt x="853" y="43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29" name="Freeform 51"/>
          <xdr:cNvSpPr>
            <a:spLocks/>
          </xdr:cNvSpPr>
        </xdr:nvSpPr>
        <xdr:spPr bwMode="auto">
          <a:xfrm>
            <a:off x="10685417" y="1733550"/>
            <a:ext cx="334191" cy="438150"/>
          </a:xfrm>
          <a:custGeom>
            <a:avLst/>
            <a:gdLst>
              <a:gd name="T0" fmla="*/ 0 w 922"/>
              <a:gd name="T1" fmla="*/ 2147483647 h 1054"/>
              <a:gd name="T2" fmla="*/ 2147483647 w 922"/>
              <a:gd name="T3" fmla="*/ 2147483647 h 1054"/>
              <a:gd name="T4" fmla="*/ 2147483647 w 922"/>
              <a:gd name="T5" fmla="*/ 2147483647 h 1054"/>
              <a:gd name="T6" fmla="*/ 2147483647 w 922"/>
              <a:gd name="T7" fmla="*/ 2147483647 h 1054"/>
              <a:gd name="T8" fmla="*/ 2147483647 w 922"/>
              <a:gd name="T9" fmla="*/ 2147483647 h 1054"/>
              <a:gd name="T10" fmla="*/ 2147483647 w 922"/>
              <a:gd name="T11" fmla="*/ 2147483647 h 1054"/>
              <a:gd name="T12" fmla="*/ 2147483647 w 922"/>
              <a:gd name="T13" fmla="*/ 2147483647 h 1054"/>
              <a:gd name="T14" fmla="*/ 2147483647 w 922"/>
              <a:gd name="T15" fmla="*/ 2147483647 h 1054"/>
              <a:gd name="T16" fmla="*/ 2147483647 w 922"/>
              <a:gd name="T17" fmla="*/ 2147483647 h 1054"/>
              <a:gd name="T18" fmla="*/ 2147483647 w 922"/>
              <a:gd name="T19" fmla="*/ 2147483647 h 1054"/>
              <a:gd name="T20" fmla="*/ 2147483647 w 922"/>
              <a:gd name="T21" fmla="*/ 2147483647 h 1054"/>
              <a:gd name="T22" fmla="*/ 2147483647 w 922"/>
              <a:gd name="T23" fmla="*/ 2147483647 h 1054"/>
              <a:gd name="T24" fmla="*/ 2147483647 w 922"/>
              <a:gd name="T25" fmla="*/ 2147483647 h 1054"/>
              <a:gd name="T26" fmla="*/ 2147483647 w 922"/>
              <a:gd name="T27" fmla="*/ 2147483647 h 1054"/>
              <a:gd name="T28" fmla="*/ 2147483647 w 922"/>
              <a:gd name="T29" fmla="*/ 2147483647 h 1054"/>
              <a:gd name="T30" fmla="*/ 2147483647 w 922"/>
              <a:gd name="T31" fmla="*/ 2147483647 h 1054"/>
              <a:gd name="T32" fmla="*/ 2147483647 w 922"/>
              <a:gd name="T33" fmla="*/ 2147483647 h 1054"/>
              <a:gd name="T34" fmla="*/ 2147483647 w 922"/>
              <a:gd name="T35" fmla="*/ 2147483647 h 1054"/>
              <a:gd name="T36" fmla="*/ 2147483647 w 922"/>
              <a:gd name="T37" fmla="*/ 2147483647 h 1054"/>
              <a:gd name="T38" fmla="*/ 2147483647 w 922"/>
              <a:gd name="T39" fmla="*/ 2147483647 h 1054"/>
              <a:gd name="T40" fmla="*/ 2147483647 w 922"/>
              <a:gd name="T41" fmla="*/ 2147483647 h 1054"/>
              <a:gd name="T42" fmla="*/ 2147483647 w 922"/>
              <a:gd name="T43" fmla="*/ 2147483647 h 1054"/>
              <a:gd name="T44" fmla="*/ 2147483647 w 922"/>
              <a:gd name="T45" fmla="*/ 2147483647 h 1054"/>
              <a:gd name="T46" fmla="*/ 2147483647 w 922"/>
              <a:gd name="T47" fmla="*/ 2147483647 h 1054"/>
              <a:gd name="T48" fmla="*/ 2147483647 w 922"/>
              <a:gd name="T49" fmla="*/ 2147483647 h 1054"/>
              <a:gd name="T50" fmla="*/ 2147483647 w 922"/>
              <a:gd name="T51" fmla="*/ 2147483647 h 1054"/>
              <a:gd name="T52" fmla="*/ 2147483647 w 922"/>
              <a:gd name="T53" fmla="*/ 2147483647 h 1054"/>
              <a:gd name="T54" fmla="*/ 2147483647 w 922"/>
              <a:gd name="T55" fmla="*/ 2147483647 h 1054"/>
              <a:gd name="T56" fmla="*/ 2147483647 w 922"/>
              <a:gd name="T57" fmla="*/ 2147483647 h 1054"/>
              <a:gd name="T58" fmla="*/ 2147483647 w 922"/>
              <a:gd name="T59" fmla="*/ 2147483647 h 1054"/>
              <a:gd name="T60" fmla="*/ 2147483647 w 922"/>
              <a:gd name="T61" fmla="*/ 2147483647 h 1054"/>
              <a:gd name="T62" fmla="*/ 2147483647 w 922"/>
              <a:gd name="T63" fmla="*/ 2147483647 h 1054"/>
              <a:gd name="T64" fmla="*/ 2147483647 w 922"/>
              <a:gd name="T65" fmla="*/ 2147483647 h 1054"/>
              <a:gd name="T66" fmla="*/ 2147483647 w 922"/>
              <a:gd name="T67" fmla="*/ 2147483647 h 1054"/>
              <a:gd name="T68" fmla="*/ 2147483647 w 922"/>
              <a:gd name="T69" fmla="*/ 2147483647 h 1054"/>
              <a:gd name="T70" fmla="*/ 2147483647 w 922"/>
              <a:gd name="T71" fmla="*/ 2147483647 h 1054"/>
              <a:gd name="T72" fmla="*/ 2147483647 w 922"/>
              <a:gd name="T73" fmla="*/ 2147483647 h 1054"/>
              <a:gd name="T74" fmla="*/ 2147483647 w 922"/>
              <a:gd name="T75" fmla="*/ 2147483647 h 1054"/>
              <a:gd name="T76" fmla="*/ 2147483647 w 922"/>
              <a:gd name="T77" fmla="*/ 2147483647 h 1054"/>
              <a:gd name="T78" fmla="*/ 2147483647 w 922"/>
              <a:gd name="T79" fmla="*/ 2147483647 h 1054"/>
              <a:gd name="T80" fmla="*/ 2147483647 w 922"/>
              <a:gd name="T81" fmla="*/ 2147483647 h 1054"/>
              <a:gd name="T82" fmla="*/ 2147483647 w 922"/>
              <a:gd name="T83" fmla="*/ 2147483647 h 1054"/>
              <a:gd name="T84" fmla="*/ 2147483647 w 922"/>
              <a:gd name="T85" fmla="*/ 2147483647 h 1054"/>
              <a:gd name="T86" fmla="*/ 2147483647 w 922"/>
              <a:gd name="T87" fmla="*/ 2147483647 h 1054"/>
              <a:gd name="T88" fmla="*/ 2147483647 w 922"/>
              <a:gd name="T89" fmla="*/ 2147483647 h 1054"/>
              <a:gd name="T90" fmla="*/ 2147483647 w 922"/>
              <a:gd name="T91" fmla="*/ 2147483647 h 1054"/>
              <a:gd name="T92" fmla="*/ 2147483647 w 922"/>
              <a:gd name="T93" fmla="*/ 2147483647 h 1054"/>
              <a:gd name="T94" fmla="*/ 2147483647 w 922"/>
              <a:gd name="T95" fmla="*/ 2147483647 h 1054"/>
              <a:gd name="T96" fmla="*/ 2147483647 w 922"/>
              <a:gd name="T97" fmla="*/ 2147483647 h 1054"/>
              <a:gd name="T98" fmla="*/ 2147483647 w 922"/>
              <a:gd name="T99" fmla="*/ 2147483647 h 1054"/>
              <a:gd name="T100" fmla="*/ 2147483647 w 922"/>
              <a:gd name="T101" fmla="*/ 2147483647 h 1054"/>
              <a:gd name="T102" fmla="*/ 2147483647 w 922"/>
              <a:gd name="T103" fmla="*/ 0 h 1054"/>
              <a:gd name="T104" fmla="*/ 2147483647 w 922"/>
              <a:gd name="T105" fmla="*/ 2147483647 h 1054"/>
              <a:gd name="T106" fmla="*/ 2147483647 w 922"/>
              <a:gd name="T107" fmla="*/ 2147483647 h 1054"/>
              <a:gd name="T108" fmla="*/ 2147483647 w 922"/>
              <a:gd name="T109" fmla="*/ 2147483647 h 1054"/>
              <a:gd name="T110" fmla="*/ 2147483647 w 922"/>
              <a:gd name="T111" fmla="*/ 2147483647 h 1054"/>
              <a:gd name="T112" fmla="*/ 2147483647 w 922"/>
              <a:gd name="T113" fmla="*/ 2147483647 h 1054"/>
              <a:gd name="T114" fmla="*/ 2147483647 w 922"/>
              <a:gd name="T115" fmla="*/ 2147483647 h 1054"/>
              <a:gd name="T116" fmla="*/ 2147483647 w 922"/>
              <a:gd name="T117" fmla="*/ 2147483647 h 1054"/>
              <a:gd name="T118" fmla="*/ 2147483647 w 922"/>
              <a:gd name="T119" fmla="*/ 2147483647 h 1054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922"/>
              <a:gd name="T181" fmla="*/ 0 h 1054"/>
              <a:gd name="T182" fmla="*/ 922 w 922"/>
              <a:gd name="T183" fmla="*/ 1054 h 1054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922" h="1054">
                <a:moveTo>
                  <a:pt x="0" y="739"/>
                </a:moveTo>
                <a:lnTo>
                  <a:pt x="0" y="823"/>
                </a:lnTo>
                <a:lnTo>
                  <a:pt x="9" y="825"/>
                </a:lnTo>
                <a:lnTo>
                  <a:pt x="20" y="825"/>
                </a:lnTo>
                <a:lnTo>
                  <a:pt x="31" y="826"/>
                </a:lnTo>
                <a:lnTo>
                  <a:pt x="37" y="831"/>
                </a:lnTo>
                <a:lnTo>
                  <a:pt x="41" y="854"/>
                </a:lnTo>
                <a:lnTo>
                  <a:pt x="33" y="878"/>
                </a:lnTo>
                <a:lnTo>
                  <a:pt x="29" y="899"/>
                </a:lnTo>
                <a:lnTo>
                  <a:pt x="32" y="934"/>
                </a:lnTo>
                <a:lnTo>
                  <a:pt x="40" y="933"/>
                </a:lnTo>
                <a:lnTo>
                  <a:pt x="49" y="932"/>
                </a:lnTo>
                <a:lnTo>
                  <a:pt x="56" y="931"/>
                </a:lnTo>
                <a:lnTo>
                  <a:pt x="63" y="932"/>
                </a:lnTo>
                <a:lnTo>
                  <a:pt x="69" y="939"/>
                </a:lnTo>
                <a:lnTo>
                  <a:pt x="78" y="945"/>
                </a:lnTo>
                <a:lnTo>
                  <a:pt x="130" y="932"/>
                </a:lnTo>
                <a:lnTo>
                  <a:pt x="175" y="903"/>
                </a:lnTo>
                <a:lnTo>
                  <a:pt x="189" y="905"/>
                </a:lnTo>
                <a:lnTo>
                  <a:pt x="190" y="925"/>
                </a:lnTo>
                <a:lnTo>
                  <a:pt x="187" y="946"/>
                </a:lnTo>
                <a:lnTo>
                  <a:pt x="189" y="959"/>
                </a:lnTo>
                <a:lnTo>
                  <a:pt x="193" y="962"/>
                </a:lnTo>
                <a:lnTo>
                  <a:pt x="197" y="966"/>
                </a:lnTo>
                <a:lnTo>
                  <a:pt x="209" y="975"/>
                </a:lnTo>
                <a:lnTo>
                  <a:pt x="211" y="989"/>
                </a:lnTo>
                <a:lnTo>
                  <a:pt x="208" y="998"/>
                </a:lnTo>
                <a:lnTo>
                  <a:pt x="204" y="1002"/>
                </a:lnTo>
                <a:lnTo>
                  <a:pt x="202" y="1008"/>
                </a:lnTo>
                <a:lnTo>
                  <a:pt x="203" y="1017"/>
                </a:lnTo>
                <a:lnTo>
                  <a:pt x="218" y="1012"/>
                </a:lnTo>
                <a:lnTo>
                  <a:pt x="226" y="1023"/>
                </a:lnTo>
                <a:lnTo>
                  <a:pt x="234" y="1037"/>
                </a:lnTo>
                <a:lnTo>
                  <a:pt x="248" y="1044"/>
                </a:lnTo>
                <a:lnTo>
                  <a:pt x="251" y="1049"/>
                </a:lnTo>
                <a:lnTo>
                  <a:pt x="254" y="1054"/>
                </a:lnTo>
                <a:lnTo>
                  <a:pt x="285" y="1043"/>
                </a:lnTo>
                <a:lnTo>
                  <a:pt x="293" y="1044"/>
                </a:lnTo>
                <a:lnTo>
                  <a:pt x="301" y="1047"/>
                </a:lnTo>
                <a:lnTo>
                  <a:pt x="309" y="1049"/>
                </a:lnTo>
                <a:lnTo>
                  <a:pt x="318" y="1048"/>
                </a:lnTo>
                <a:lnTo>
                  <a:pt x="321" y="1045"/>
                </a:lnTo>
                <a:lnTo>
                  <a:pt x="324" y="1041"/>
                </a:lnTo>
                <a:lnTo>
                  <a:pt x="328" y="1037"/>
                </a:lnTo>
                <a:lnTo>
                  <a:pt x="331" y="1033"/>
                </a:lnTo>
                <a:lnTo>
                  <a:pt x="339" y="1028"/>
                </a:lnTo>
                <a:lnTo>
                  <a:pt x="349" y="1033"/>
                </a:lnTo>
                <a:lnTo>
                  <a:pt x="368" y="1039"/>
                </a:lnTo>
                <a:lnTo>
                  <a:pt x="388" y="1028"/>
                </a:lnTo>
                <a:lnTo>
                  <a:pt x="389" y="972"/>
                </a:lnTo>
                <a:lnTo>
                  <a:pt x="421" y="928"/>
                </a:lnTo>
                <a:lnTo>
                  <a:pt x="450" y="888"/>
                </a:lnTo>
                <a:lnTo>
                  <a:pt x="473" y="846"/>
                </a:lnTo>
                <a:lnTo>
                  <a:pt x="482" y="836"/>
                </a:lnTo>
                <a:lnTo>
                  <a:pt x="494" y="835"/>
                </a:lnTo>
                <a:lnTo>
                  <a:pt x="506" y="835"/>
                </a:lnTo>
                <a:lnTo>
                  <a:pt x="519" y="831"/>
                </a:lnTo>
                <a:lnTo>
                  <a:pt x="572" y="792"/>
                </a:lnTo>
                <a:lnTo>
                  <a:pt x="621" y="748"/>
                </a:lnTo>
                <a:lnTo>
                  <a:pt x="639" y="733"/>
                </a:lnTo>
                <a:lnTo>
                  <a:pt x="663" y="727"/>
                </a:lnTo>
                <a:lnTo>
                  <a:pt x="673" y="727"/>
                </a:lnTo>
                <a:lnTo>
                  <a:pt x="688" y="728"/>
                </a:lnTo>
                <a:lnTo>
                  <a:pt x="702" y="728"/>
                </a:lnTo>
                <a:lnTo>
                  <a:pt x="710" y="728"/>
                </a:lnTo>
                <a:lnTo>
                  <a:pt x="748" y="718"/>
                </a:lnTo>
                <a:lnTo>
                  <a:pt x="778" y="715"/>
                </a:lnTo>
                <a:lnTo>
                  <a:pt x="817" y="714"/>
                </a:lnTo>
                <a:lnTo>
                  <a:pt x="854" y="709"/>
                </a:lnTo>
                <a:lnTo>
                  <a:pt x="876" y="696"/>
                </a:lnTo>
                <a:lnTo>
                  <a:pt x="898" y="649"/>
                </a:lnTo>
                <a:lnTo>
                  <a:pt x="913" y="601"/>
                </a:lnTo>
                <a:lnTo>
                  <a:pt x="922" y="573"/>
                </a:lnTo>
                <a:lnTo>
                  <a:pt x="919" y="544"/>
                </a:lnTo>
                <a:lnTo>
                  <a:pt x="913" y="504"/>
                </a:lnTo>
                <a:lnTo>
                  <a:pt x="912" y="465"/>
                </a:lnTo>
                <a:lnTo>
                  <a:pt x="918" y="413"/>
                </a:lnTo>
                <a:lnTo>
                  <a:pt x="897" y="419"/>
                </a:lnTo>
                <a:lnTo>
                  <a:pt x="876" y="423"/>
                </a:lnTo>
                <a:lnTo>
                  <a:pt x="869" y="421"/>
                </a:lnTo>
                <a:lnTo>
                  <a:pt x="863" y="420"/>
                </a:lnTo>
                <a:lnTo>
                  <a:pt x="858" y="418"/>
                </a:lnTo>
                <a:lnTo>
                  <a:pt x="851" y="417"/>
                </a:lnTo>
                <a:lnTo>
                  <a:pt x="850" y="405"/>
                </a:lnTo>
                <a:lnTo>
                  <a:pt x="850" y="393"/>
                </a:lnTo>
                <a:lnTo>
                  <a:pt x="850" y="376"/>
                </a:lnTo>
                <a:lnTo>
                  <a:pt x="847" y="362"/>
                </a:lnTo>
                <a:lnTo>
                  <a:pt x="841" y="359"/>
                </a:lnTo>
                <a:lnTo>
                  <a:pt x="832" y="356"/>
                </a:lnTo>
                <a:lnTo>
                  <a:pt x="823" y="354"/>
                </a:lnTo>
                <a:lnTo>
                  <a:pt x="813" y="351"/>
                </a:lnTo>
                <a:lnTo>
                  <a:pt x="810" y="344"/>
                </a:lnTo>
                <a:lnTo>
                  <a:pt x="807" y="337"/>
                </a:lnTo>
                <a:lnTo>
                  <a:pt x="803" y="334"/>
                </a:lnTo>
                <a:lnTo>
                  <a:pt x="799" y="332"/>
                </a:lnTo>
                <a:lnTo>
                  <a:pt x="791" y="331"/>
                </a:lnTo>
                <a:lnTo>
                  <a:pt x="782" y="333"/>
                </a:lnTo>
                <a:lnTo>
                  <a:pt x="421" y="0"/>
                </a:lnTo>
                <a:lnTo>
                  <a:pt x="358" y="12"/>
                </a:lnTo>
                <a:lnTo>
                  <a:pt x="353" y="616"/>
                </a:lnTo>
                <a:lnTo>
                  <a:pt x="372" y="632"/>
                </a:lnTo>
                <a:lnTo>
                  <a:pt x="393" y="645"/>
                </a:lnTo>
                <a:lnTo>
                  <a:pt x="311" y="689"/>
                </a:lnTo>
                <a:lnTo>
                  <a:pt x="207" y="691"/>
                </a:lnTo>
                <a:lnTo>
                  <a:pt x="173" y="692"/>
                </a:lnTo>
                <a:lnTo>
                  <a:pt x="147" y="707"/>
                </a:lnTo>
                <a:lnTo>
                  <a:pt x="134" y="709"/>
                </a:lnTo>
                <a:lnTo>
                  <a:pt x="117" y="704"/>
                </a:lnTo>
                <a:lnTo>
                  <a:pt x="99" y="698"/>
                </a:lnTo>
                <a:lnTo>
                  <a:pt x="82" y="699"/>
                </a:lnTo>
                <a:lnTo>
                  <a:pt x="65" y="710"/>
                </a:lnTo>
                <a:lnTo>
                  <a:pt x="46" y="709"/>
                </a:lnTo>
                <a:lnTo>
                  <a:pt x="34" y="695"/>
                </a:lnTo>
                <a:lnTo>
                  <a:pt x="19" y="695"/>
                </a:lnTo>
                <a:lnTo>
                  <a:pt x="0" y="739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0" name="Freeform 52"/>
          <xdr:cNvSpPr>
            <a:spLocks/>
          </xdr:cNvSpPr>
        </xdr:nvSpPr>
        <xdr:spPr bwMode="auto">
          <a:xfrm>
            <a:off x="10760610" y="1390650"/>
            <a:ext cx="417739" cy="523875"/>
          </a:xfrm>
          <a:custGeom>
            <a:avLst/>
            <a:gdLst>
              <a:gd name="T0" fmla="*/ 2147483647 w 1140"/>
              <a:gd name="T1" fmla="*/ 2147483647 h 1255"/>
              <a:gd name="T2" fmla="*/ 2147483647 w 1140"/>
              <a:gd name="T3" fmla="*/ 2147483647 h 1255"/>
              <a:gd name="T4" fmla="*/ 2147483647 w 1140"/>
              <a:gd name="T5" fmla="*/ 2147483647 h 1255"/>
              <a:gd name="T6" fmla="*/ 2147483647 w 1140"/>
              <a:gd name="T7" fmla="*/ 2147483647 h 1255"/>
              <a:gd name="T8" fmla="*/ 2147483647 w 1140"/>
              <a:gd name="T9" fmla="*/ 2147483647 h 1255"/>
              <a:gd name="T10" fmla="*/ 2147483647 w 1140"/>
              <a:gd name="T11" fmla="*/ 2147483647 h 1255"/>
              <a:gd name="T12" fmla="*/ 2147483647 w 1140"/>
              <a:gd name="T13" fmla="*/ 2147483647 h 1255"/>
              <a:gd name="T14" fmla="*/ 2147483647 w 1140"/>
              <a:gd name="T15" fmla="*/ 2147483647 h 1255"/>
              <a:gd name="T16" fmla="*/ 2147483647 w 1140"/>
              <a:gd name="T17" fmla="*/ 2147483647 h 1255"/>
              <a:gd name="T18" fmla="*/ 0 w 1140"/>
              <a:gd name="T19" fmla="*/ 2147483647 h 1255"/>
              <a:gd name="T20" fmla="*/ 2147483647 w 1140"/>
              <a:gd name="T21" fmla="*/ 2147483647 h 1255"/>
              <a:gd name="T22" fmla="*/ 2147483647 w 1140"/>
              <a:gd name="T23" fmla="*/ 2147483647 h 1255"/>
              <a:gd name="T24" fmla="*/ 2147483647 w 1140"/>
              <a:gd name="T25" fmla="*/ 2147483647 h 1255"/>
              <a:gd name="T26" fmla="*/ 2147483647 w 1140"/>
              <a:gd name="T27" fmla="*/ 2147483647 h 1255"/>
              <a:gd name="T28" fmla="*/ 2147483647 w 1140"/>
              <a:gd name="T29" fmla="*/ 2147483647 h 1255"/>
              <a:gd name="T30" fmla="*/ 2147483647 w 1140"/>
              <a:gd name="T31" fmla="*/ 2147483647 h 1255"/>
              <a:gd name="T32" fmla="*/ 2147483647 w 1140"/>
              <a:gd name="T33" fmla="*/ 2147483647 h 1255"/>
              <a:gd name="T34" fmla="*/ 2147483647 w 1140"/>
              <a:gd name="T35" fmla="*/ 2147483647 h 1255"/>
              <a:gd name="T36" fmla="*/ 2147483647 w 1140"/>
              <a:gd name="T37" fmla="*/ 2147483647 h 1255"/>
              <a:gd name="T38" fmla="*/ 2147483647 w 1140"/>
              <a:gd name="T39" fmla="*/ 2147483647 h 1255"/>
              <a:gd name="T40" fmla="*/ 2147483647 w 1140"/>
              <a:gd name="T41" fmla="*/ 2147483647 h 1255"/>
              <a:gd name="T42" fmla="*/ 2147483647 w 1140"/>
              <a:gd name="T43" fmla="*/ 2147483647 h 1255"/>
              <a:gd name="T44" fmla="*/ 2147483647 w 1140"/>
              <a:gd name="T45" fmla="*/ 2147483647 h 1255"/>
              <a:gd name="T46" fmla="*/ 2147483647 w 1140"/>
              <a:gd name="T47" fmla="*/ 2147483647 h 1255"/>
              <a:gd name="T48" fmla="*/ 2147483647 w 1140"/>
              <a:gd name="T49" fmla="*/ 2147483647 h 1255"/>
              <a:gd name="T50" fmla="*/ 2147483647 w 1140"/>
              <a:gd name="T51" fmla="*/ 2147483647 h 1255"/>
              <a:gd name="T52" fmla="*/ 2147483647 w 1140"/>
              <a:gd name="T53" fmla="*/ 2147483647 h 1255"/>
              <a:gd name="T54" fmla="*/ 2147483647 w 1140"/>
              <a:gd name="T55" fmla="*/ 2147483647 h 1255"/>
              <a:gd name="T56" fmla="*/ 2147483647 w 1140"/>
              <a:gd name="T57" fmla="*/ 2147483647 h 1255"/>
              <a:gd name="T58" fmla="*/ 2147483647 w 1140"/>
              <a:gd name="T59" fmla="*/ 2147483647 h 1255"/>
              <a:gd name="T60" fmla="*/ 2147483647 w 1140"/>
              <a:gd name="T61" fmla="*/ 2147483647 h 1255"/>
              <a:gd name="T62" fmla="*/ 2147483647 w 1140"/>
              <a:gd name="T63" fmla="*/ 2147483647 h 1255"/>
              <a:gd name="T64" fmla="*/ 2147483647 w 1140"/>
              <a:gd name="T65" fmla="*/ 2147483647 h 1255"/>
              <a:gd name="T66" fmla="*/ 2147483647 w 1140"/>
              <a:gd name="T67" fmla="*/ 2147483647 h 1255"/>
              <a:gd name="T68" fmla="*/ 2147483647 w 1140"/>
              <a:gd name="T69" fmla="*/ 2147483647 h 1255"/>
              <a:gd name="T70" fmla="*/ 2147483647 w 1140"/>
              <a:gd name="T71" fmla="*/ 2147483647 h 1255"/>
              <a:gd name="T72" fmla="*/ 2147483647 w 1140"/>
              <a:gd name="T73" fmla="*/ 2147483647 h 1255"/>
              <a:gd name="T74" fmla="*/ 2147483647 w 1140"/>
              <a:gd name="T75" fmla="*/ 0 h 1255"/>
              <a:gd name="T76" fmla="*/ 2147483647 w 1140"/>
              <a:gd name="T77" fmla="*/ 2147483647 h 1255"/>
              <a:gd name="T78" fmla="*/ 2147483647 w 1140"/>
              <a:gd name="T79" fmla="*/ 2147483647 h 1255"/>
              <a:gd name="T80" fmla="*/ 2147483647 w 1140"/>
              <a:gd name="T81" fmla="*/ 2147483647 h 1255"/>
              <a:gd name="T82" fmla="*/ 2147483647 w 1140"/>
              <a:gd name="T83" fmla="*/ 2147483647 h 1255"/>
              <a:gd name="T84" fmla="*/ 2147483647 w 1140"/>
              <a:gd name="T85" fmla="*/ 2147483647 h 1255"/>
              <a:gd name="T86" fmla="*/ 2147483647 w 1140"/>
              <a:gd name="T87" fmla="*/ 2147483647 h 1255"/>
              <a:gd name="T88" fmla="*/ 2147483647 w 1140"/>
              <a:gd name="T89" fmla="*/ 2147483647 h 1255"/>
              <a:gd name="T90" fmla="*/ 2147483647 w 1140"/>
              <a:gd name="T91" fmla="*/ 2147483647 h 1255"/>
              <a:gd name="T92" fmla="*/ 2147483647 w 1140"/>
              <a:gd name="T93" fmla="*/ 2147483647 h 1255"/>
              <a:gd name="T94" fmla="*/ 2147483647 w 1140"/>
              <a:gd name="T95" fmla="*/ 2147483647 h 1255"/>
              <a:gd name="T96" fmla="*/ 2147483647 w 1140"/>
              <a:gd name="T97" fmla="*/ 2147483647 h 1255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1140"/>
              <a:gd name="T148" fmla="*/ 0 h 1255"/>
              <a:gd name="T149" fmla="*/ 1140 w 1140"/>
              <a:gd name="T150" fmla="*/ 1255 h 1255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1140" h="1255">
                <a:moveTo>
                  <a:pt x="383" y="134"/>
                </a:moveTo>
                <a:lnTo>
                  <a:pt x="403" y="160"/>
                </a:lnTo>
                <a:lnTo>
                  <a:pt x="402" y="179"/>
                </a:lnTo>
                <a:lnTo>
                  <a:pt x="402" y="199"/>
                </a:lnTo>
                <a:lnTo>
                  <a:pt x="402" y="220"/>
                </a:lnTo>
                <a:lnTo>
                  <a:pt x="399" y="240"/>
                </a:lnTo>
                <a:lnTo>
                  <a:pt x="404" y="267"/>
                </a:lnTo>
                <a:lnTo>
                  <a:pt x="415" y="303"/>
                </a:lnTo>
                <a:lnTo>
                  <a:pt x="420" y="339"/>
                </a:lnTo>
                <a:lnTo>
                  <a:pt x="406" y="360"/>
                </a:lnTo>
                <a:lnTo>
                  <a:pt x="393" y="363"/>
                </a:lnTo>
                <a:lnTo>
                  <a:pt x="380" y="363"/>
                </a:lnTo>
                <a:lnTo>
                  <a:pt x="366" y="363"/>
                </a:lnTo>
                <a:lnTo>
                  <a:pt x="352" y="366"/>
                </a:lnTo>
                <a:lnTo>
                  <a:pt x="334" y="381"/>
                </a:lnTo>
                <a:lnTo>
                  <a:pt x="319" y="405"/>
                </a:lnTo>
                <a:lnTo>
                  <a:pt x="304" y="429"/>
                </a:lnTo>
                <a:lnTo>
                  <a:pt x="283" y="447"/>
                </a:lnTo>
                <a:lnTo>
                  <a:pt x="248" y="466"/>
                </a:lnTo>
                <a:lnTo>
                  <a:pt x="215" y="488"/>
                </a:lnTo>
                <a:lnTo>
                  <a:pt x="168" y="501"/>
                </a:lnTo>
                <a:lnTo>
                  <a:pt x="116" y="505"/>
                </a:lnTo>
                <a:lnTo>
                  <a:pt x="88" y="509"/>
                </a:lnTo>
                <a:lnTo>
                  <a:pt x="61" y="528"/>
                </a:lnTo>
                <a:lnTo>
                  <a:pt x="49" y="539"/>
                </a:lnTo>
                <a:lnTo>
                  <a:pt x="38" y="551"/>
                </a:lnTo>
                <a:lnTo>
                  <a:pt x="26" y="561"/>
                </a:lnTo>
                <a:lnTo>
                  <a:pt x="15" y="569"/>
                </a:lnTo>
                <a:lnTo>
                  <a:pt x="5" y="577"/>
                </a:lnTo>
                <a:lnTo>
                  <a:pt x="0" y="667"/>
                </a:lnTo>
                <a:lnTo>
                  <a:pt x="204" y="832"/>
                </a:lnTo>
                <a:lnTo>
                  <a:pt x="565" y="1165"/>
                </a:lnTo>
                <a:lnTo>
                  <a:pt x="574" y="1163"/>
                </a:lnTo>
                <a:lnTo>
                  <a:pt x="582" y="1164"/>
                </a:lnTo>
                <a:lnTo>
                  <a:pt x="586" y="1166"/>
                </a:lnTo>
                <a:lnTo>
                  <a:pt x="590" y="1169"/>
                </a:lnTo>
                <a:lnTo>
                  <a:pt x="593" y="1176"/>
                </a:lnTo>
                <a:lnTo>
                  <a:pt x="596" y="1183"/>
                </a:lnTo>
                <a:lnTo>
                  <a:pt x="606" y="1186"/>
                </a:lnTo>
                <a:lnTo>
                  <a:pt x="615" y="1188"/>
                </a:lnTo>
                <a:lnTo>
                  <a:pt x="624" y="1191"/>
                </a:lnTo>
                <a:lnTo>
                  <a:pt x="630" y="1194"/>
                </a:lnTo>
                <a:lnTo>
                  <a:pt x="633" y="1208"/>
                </a:lnTo>
                <a:lnTo>
                  <a:pt x="633" y="1225"/>
                </a:lnTo>
                <a:lnTo>
                  <a:pt x="633" y="1237"/>
                </a:lnTo>
                <a:lnTo>
                  <a:pt x="634" y="1249"/>
                </a:lnTo>
                <a:lnTo>
                  <a:pt x="641" y="1250"/>
                </a:lnTo>
                <a:lnTo>
                  <a:pt x="646" y="1252"/>
                </a:lnTo>
                <a:lnTo>
                  <a:pt x="652" y="1253"/>
                </a:lnTo>
                <a:lnTo>
                  <a:pt x="659" y="1255"/>
                </a:lnTo>
                <a:lnTo>
                  <a:pt x="680" y="1251"/>
                </a:lnTo>
                <a:lnTo>
                  <a:pt x="701" y="1245"/>
                </a:lnTo>
                <a:lnTo>
                  <a:pt x="789" y="1222"/>
                </a:lnTo>
                <a:lnTo>
                  <a:pt x="1140" y="955"/>
                </a:lnTo>
                <a:lnTo>
                  <a:pt x="1129" y="921"/>
                </a:lnTo>
                <a:lnTo>
                  <a:pt x="1101" y="896"/>
                </a:lnTo>
                <a:lnTo>
                  <a:pt x="1065" y="875"/>
                </a:lnTo>
                <a:lnTo>
                  <a:pt x="1034" y="850"/>
                </a:lnTo>
                <a:lnTo>
                  <a:pt x="1029" y="838"/>
                </a:lnTo>
                <a:lnTo>
                  <a:pt x="1025" y="826"/>
                </a:lnTo>
                <a:lnTo>
                  <a:pt x="1020" y="813"/>
                </a:lnTo>
                <a:lnTo>
                  <a:pt x="1014" y="802"/>
                </a:lnTo>
                <a:lnTo>
                  <a:pt x="1003" y="790"/>
                </a:lnTo>
                <a:lnTo>
                  <a:pt x="991" y="779"/>
                </a:lnTo>
                <a:lnTo>
                  <a:pt x="979" y="770"/>
                </a:lnTo>
                <a:lnTo>
                  <a:pt x="967" y="756"/>
                </a:lnTo>
                <a:lnTo>
                  <a:pt x="972" y="738"/>
                </a:lnTo>
                <a:lnTo>
                  <a:pt x="983" y="724"/>
                </a:lnTo>
                <a:lnTo>
                  <a:pt x="991" y="710"/>
                </a:lnTo>
                <a:lnTo>
                  <a:pt x="994" y="694"/>
                </a:lnTo>
                <a:lnTo>
                  <a:pt x="989" y="655"/>
                </a:lnTo>
                <a:lnTo>
                  <a:pt x="993" y="615"/>
                </a:lnTo>
                <a:lnTo>
                  <a:pt x="1001" y="597"/>
                </a:lnTo>
                <a:lnTo>
                  <a:pt x="1001" y="576"/>
                </a:lnTo>
                <a:lnTo>
                  <a:pt x="989" y="547"/>
                </a:lnTo>
                <a:lnTo>
                  <a:pt x="981" y="516"/>
                </a:lnTo>
                <a:lnTo>
                  <a:pt x="971" y="462"/>
                </a:lnTo>
                <a:lnTo>
                  <a:pt x="970" y="449"/>
                </a:lnTo>
                <a:lnTo>
                  <a:pt x="970" y="437"/>
                </a:lnTo>
                <a:lnTo>
                  <a:pt x="970" y="425"/>
                </a:lnTo>
                <a:lnTo>
                  <a:pt x="970" y="412"/>
                </a:lnTo>
                <a:lnTo>
                  <a:pt x="967" y="400"/>
                </a:lnTo>
                <a:lnTo>
                  <a:pt x="962" y="390"/>
                </a:lnTo>
                <a:lnTo>
                  <a:pt x="957" y="380"/>
                </a:lnTo>
                <a:lnTo>
                  <a:pt x="952" y="369"/>
                </a:lnTo>
                <a:lnTo>
                  <a:pt x="927" y="320"/>
                </a:lnTo>
                <a:lnTo>
                  <a:pt x="882" y="293"/>
                </a:lnTo>
                <a:lnTo>
                  <a:pt x="863" y="263"/>
                </a:lnTo>
                <a:lnTo>
                  <a:pt x="858" y="226"/>
                </a:lnTo>
                <a:lnTo>
                  <a:pt x="865" y="205"/>
                </a:lnTo>
                <a:lnTo>
                  <a:pt x="875" y="186"/>
                </a:lnTo>
                <a:lnTo>
                  <a:pt x="884" y="166"/>
                </a:lnTo>
                <a:lnTo>
                  <a:pt x="893" y="147"/>
                </a:lnTo>
                <a:lnTo>
                  <a:pt x="896" y="134"/>
                </a:lnTo>
                <a:lnTo>
                  <a:pt x="896" y="122"/>
                </a:lnTo>
                <a:lnTo>
                  <a:pt x="895" y="108"/>
                </a:lnTo>
                <a:lnTo>
                  <a:pt x="896" y="96"/>
                </a:lnTo>
                <a:lnTo>
                  <a:pt x="884" y="26"/>
                </a:lnTo>
                <a:lnTo>
                  <a:pt x="877" y="27"/>
                </a:lnTo>
                <a:lnTo>
                  <a:pt x="868" y="27"/>
                </a:lnTo>
                <a:lnTo>
                  <a:pt x="858" y="21"/>
                </a:lnTo>
                <a:lnTo>
                  <a:pt x="852" y="13"/>
                </a:lnTo>
                <a:lnTo>
                  <a:pt x="844" y="8"/>
                </a:lnTo>
                <a:lnTo>
                  <a:pt x="826" y="7"/>
                </a:lnTo>
                <a:lnTo>
                  <a:pt x="815" y="10"/>
                </a:lnTo>
                <a:lnTo>
                  <a:pt x="803" y="9"/>
                </a:lnTo>
                <a:lnTo>
                  <a:pt x="799" y="4"/>
                </a:lnTo>
                <a:lnTo>
                  <a:pt x="794" y="0"/>
                </a:lnTo>
                <a:lnTo>
                  <a:pt x="789" y="0"/>
                </a:lnTo>
                <a:lnTo>
                  <a:pt x="786" y="5"/>
                </a:lnTo>
                <a:lnTo>
                  <a:pt x="781" y="10"/>
                </a:lnTo>
                <a:lnTo>
                  <a:pt x="777" y="17"/>
                </a:lnTo>
                <a:lnTo>
                  <a:pt x="775" y="22"/>
                </a:lnTo>
                <a:lnTo>
                  <a:pt x="762" y="27"/>
                </a:lnTo>
                <a:lnTo>
                  <a:pt x="751" y="33"/>
                </a:lnTo>
                <a:lnTo>
                  <a:pt x="739" y="37"/>
                </a:lnTo>
                <a:lnTo>
                  <a:pt x="725" y="37"/>
                </a:lnTo>
                <a:lnTo>
                  <a:pt x="714" y="30"/>
                </a:lnTo>
                <a:lnTo>
                  <a:pt x="709" y="23"/>
                </a:lnTo>
                <a:lnTo>
                  <a:pt x="701" y="19"/>
                </a:lnTo>
                <a:lnTo>
                  <a:pt x="683" y="22"/>
                </a:lnTo>
                <a:lnTo>
                  <a:pt x="619" y="45"/>
                </a:lnTo>
                <a:lnTo>
                  <a:pt x="553" y="49"/>
                </a:lnTo>
                <a:lnTo>
                  <a:pt x="519" y="55"/>
                </a:lnTo>
                <a:lnTo>
                  <a:pt x="491" y="79"/>
                </a:lnTo>
                <a:lnTo>
                  <a:pt x="479" y="90"/>
                </a:lnTo>
                <a:lnTo>
                  <a:pt x="475" y="91"/>
                </a:lnTo>
                <a:lnTo>
                  <a:pt x="472" y="87"/>
                </a:lnTo>
                <a:lnTo>
                  <a:pt x="461" y="85"/>
                </a:lnTo>
                <a:lnTo>
                  <a:pt x="450" y="98"/>
                </a:lnTo>
                <a:lnTo>
                  <a:pt x="436" y="110"/>
                </a:lnTo>
                <a:lnTo>
                  <a:pt x="435" y="110"/>
                </a:lnTo>
                <a:lnTo>
                  <a:pt x="435" y="112"/>
                </a:lnTo>
                <a:lnTo>
                  <a:pt x="425" y="116"/>
                </a:lnTo>
                <a:lnTo>
                  <a:pt x="415" y="123"/>
                </a:lnTo>
                <a:lnTo>
                  <a:pt x="403" y="129"/>
                </a:lnTo>
                <a:lnTo>
                  <a:pt x="387" y="133"/>
                </a:lnTo>
                <a:lnTo>
                  <a:pt x="386" y="134"/>
                </a:lnTo>
                <a:lnTo>
                  <a:pt x="383" y="135"/>
                </a:lnTo>
                <a:lnTo>
                  <a:pt x="383" y="134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1" name="Freeform 53"/>
          <xdr:cNvSpPr>
            <a:spLocks/>
          </xdr:cNvSpPr>
        </xdr:nvSpPr>
        <xdr:spPr bwMode="auto">
          <a:xfrm>
            <a:off x="10593515" y="1666875"/>
            <a:ext cx="242289" cy="371475"/>
          </a:xfrm>
          <a:custGeom>
            <a:avLst/>
            <a:gdLst>
              <a:gd name="T0" fmla="*/ 2147483647 w 678"/>
              <a:gd name="T1" fmla="*/ 2147483647 h 904"/>
              <a:gd name="T2" fmla="*/ 2147483647 w 678"/>
              <a:gd name="T3" fmla="*/ 2147483647 h 904"/>
              <a:gd name="T4" fmla="*/ 2147483647 w 678"/>
              <a:gd name="T5" fmla="*/ 2147483647 h 904"/>
              <a:gd name="T6" fmla="*/ 2147483647 w 678"/>
              <a:gd name="T7" fmla="*/ 2147483647 h 904"/>
              <a:gd name="T8" fmla="*/ 2147483647 w 678"/>
              <a:gd name="T9" fmla="*/ 2147483647 h 904"/>
              <a:gd name="T10" fmla="*/ 2147483647 w 678"/>
              <a:gd name="T11" fmla="*/ 2147483647 h 904"/>
              <a:gd name="T12" fmla="*/ 2147483647 w 678"/>
              <a:gd name="T13" fmla="*/ 2147483647 h 904"/>
              <a:gd name="T14" fmla="*/ 2147483647 w 678"/>
              <a:gd name="T15" fmla="*/ 2147483647 h 904"/>
              <a:gd name="T16" fmla="*/ 2147483647 w 678"/>
              <a:gd name="T17" fmla="*/ 2147483647 h 904"/>
              <a:gd name="T18" fmla="*/ 2147483647 w 678"/>
              <a:gd name="T19" fmla="*/ 2147483647 h 904"/>
              <a:gd name="T20" fmla="*/ 2147483647 w 678"/>
              <a:gd name="T21" fmla="*/ 2147483647 h 904"/>
              <a:gd name="T22" fmla="*/ 2147483647 w 678"/>
              <a:gd name="T23" fmla="*/ 2147483647 h 904"/>
              <a:gd name="T24" fmla="*/ 2147483647 w 678"/>
              <a:gd name="T25" fmla="*/ 2147483647 h 904"/>
              <a:gd name="T26" fmla="*/ 2147483647 w 678"/>
              <a:gd name="T27" fmla="*/ 2147483647 h 904"/>
              <a:gd name="T28" fmla="*/ 2147483647 w 678"/>
              <a:gd name="T29" fmla="*/ 2147483647 h 904"/>
              <a:gd name="T30" fmla="*/ 2147483647 w 678"/>
              <a:gd name="T31" fmla="*/ 2147483647 h 904"/>
              <a:gd name="T32" fmla="*/ 2147483647 w 678"/>
              <a:gd name="T33" fmla="*/ 0 h 904"/>
              <a:gd name="T34" fmla="*/ 2147483647 w 678"/>
              <a:gd name="T35" fmla="*/ 2147483647 h 904"/>
              <a:gd name="T36" fmla="*/ 2147483647 w 678"/>
              <a:gd name="T37" fmla="*/ 2147483647 h 904"/>
              <a:gd name="T38" fmla="*/ 2147483647 w 678"/>
              <a:gd name="T39" fmla="*/ 2147483647 h 904"/>
              <a:gd name="T40" fmla="*/ 2147483647 w 678"/>
              <a:gd name="T41" fmla="*/ 2147483647 h 904"/>
              <a:gd name="T42" fmla="*/ 2147483647 w 678"/>
              <a:gd name="T43" fmla="*/ 2147483647 h 904"/>
              <a:gd name="T44" fmla="*/ 2147483647 w 678"/>
              <a:gd name="T45" fmla="*/ 2147483647 h 904"/>
              <a:gd name="T46" fmla="*/ 2147483647 w 678"/>
              <a:gd name="T47" fmla="*/ 2147483647 h 904"/>
              <a:gd name="T48" fmla="*/ 0 w 678"/>
              <a:gd name="T49" fmla="*/ 2147483647 h 904"/>
              <a:gd name="T50" fmla="*/ 2147483647 w 678"/>
              <a:gd name="T51" fmla="*/ 2147483647 h 904"/>
              <a:gd name="T52" fmla="*/ 2147483647 w 678"/>
              <a:gd name="T53" fmla="*/ 2147483647 h 904"/>
              <a:gd name="T54" fmla="*/ 2147483647 w 678"/>
              <a:gd name="T55" fmla="*/ 2147483647 h 904"/>
              <a:gd name="T56" fmla="*/ 2147483647 w 678"/>
              <a:gd name="T57" fmla="*/ 2147483647 h 904"/>
              <a:gd name="T58" fmla="*/ 2147483647 w 678"/>
              <a:gd name="T59" fmla="*/ 2147483647 h 904"/>
              <a:gd name="T60" fmla="*/ 2147483647 w 678"/>
              <a:gd name="T61" fmla="*/ 2147483647 h 904"/>
              <a:gd name="T62" fmla="*/ 2147483647 w 678"/>
              <a:gd name="T63" fmla="*/ 2147483647 h 904"/>
              <a:gd name="T64" fmla="*/ 2147483647 w 678"/>
              <a:gd name="T65" fmla="*/ 2147483647 h 904"/>
              <a:gd name="T66" fmla="*/ 2147483647 w 678"/>
              <a:gd name="T67" fmla="*/ 2147483647 h 904"/>
              <a:gd name="T68" fmla="*/ 2147483647 w 678"/>
              <a:gd name="T69" fmla="*/ 2147483647 h 904"/>
              <a:gd name="T70" fmla="*/ 2147483647 w 678"/>
              <a:gd name="T71" fmla="*/ 2147483647 h 904"/>
              <a:gd name="T72" fmla="*/ 2147483647 w 678"/>
              <a:gd name="T73" fmla="*/ 2147483647 h 904"/>
              <a:gd name="T74" fmla="*/ 2147483647 w 678"/>
              <a:gd name="T75" fmla="*/ 2147483647 h 904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678"/>
              <a:gd name="T115" fmla="*/ 0 h 904"/>
              <a:gd name="T116" fmla="*/ 678 w 678"/>
              <a:gd name="T117" fmla="*/ 904 h 904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678" h="904">
                <a:moveTo>
                  <a:pt x="24" y="794"/>
                </a:moveTo>
                <a:lnTo>
                  <a:pt x="42" y="783"/>
                </a:lnTo>
                <a:lnTo>
                  <a:pt x="61" y="787"/>
                </a:lnTo>
                <a:lnTo>
                  <a:pt x="80" y="783"/>
                </a:lnTo>
                <a:lnTo>
                  <a:pt x="105" y="770"/>
                </a:lnTo>
                <a:lnTo>
                  <a:pt x="130" y="779"/>
                </a:lnTo>
                <a:lnTo>
                  <a:pt x="140" y="790"/>
                </a:lnTo>
                <a:lnTo>
                  <a:pt x="148" y="795"/>
                </a:lnTo>
                <a:lnTo>
                  <a:pt x="157" y="800"/>
                </a:lnTo>
                <a:lnTo>
                  <a:pt x="169" y="807"/>
                </a:lnTo>
                <a:lnTo>
                  <a:pt x="191" y="833"/>
                </a:lnTo>
                <a:lnTo>
                  <a:pt x="209" y="864"/>
                </a:lnTo>
                <a:lnTo>
                  <a:pt x="231" y="886"/>
                </a:lnTo>
                <a:lnTo>
                  <a:pt x="257" y="904"/>
                </a:lnTo>
                <a:lnTo>
                  <a:pt x="276" y="860"/>
                </a:lnTo>
                <a:lnTo>
                  <a:pt x="291" y="860"/>
                </a:lnTo>
                <a:lnTo>
                  <a:pt x="303" y="874"/>
                </a:lnTo>
                <a:lnTo>
                  <a:pt x="322" y="875"/>
                </a:lnTo>
                <a:lnTo>
                  <a:pt x="340" y="864"/>
                </a:lnTo>
                <a:lnTo>
                  <a:pt x="356" y="863"/>
                </a:lnTo>
                <a:lnTo>
                  <a:pt x="374" y="869"/>
                </a:lnTo>
                <a:lnTo>
                  <a:pt x="391" y="874"/>
                </a:lnTo>
                <a:lnTo>
                  <a:pt x="404" y="872"/>
                </a:lnTo>
                <a:lnTo>
                  <a:pt x="430" y="857"/>
                </a:lnTo>
                <a:lnTo>
                  <a:pt x="464" y="856"/>
                </a:lnTo>
                <a:lnTo>
                  <a:pt x="568" y="854"/>
                </a:lnTo>
                <a:lnTo>
                  <a:pt x="650" y="810"/>
                </a:lnTo>
                <a:lnTo>
                  <a:pt x="629" y="797"/>
                </a:lnTo>
                <a:lnTo>
                  <a:pt x="610" y="781"/>
                </a:lnTo>
                <a:lnTo>
                  <a:pt x="615" y="177"/>
                </a:lnTo>
                <a:lnTo>
                  <a:pt x="678" y="165"/>
                </a:lnTo>
                <a:lnTo>
                  <a:pt x="474" y="0"/>
                </a:lnTo>
                <a:lnTo>
                  <a:pt x="474" y="110"/>
                </a:lnTo>
                <a:lnTo>
                  <a:pt x="293" y="110"/>
                </a:lnTo>
                <a:lnTo>
                  <a:pt x="291" y="268"/>
                </a:lnTo>
                <a:lnTo>
                  <a:pt x="283" y="275"/>
                </a:lnTo>
                <a:lnTo>
                  <a:pt x="273" y="280"/>
                </a:lnTo>
                <a:lnTo>
                  <a:pt x="262" y="286"/>
                </a:lnTo>
                <a:lnTo>
                  <a:pt x="253" y="291"/>
                </a:lnTo>
                <a:lnTo>
                  <a:pt x="231" y="304"/>
                </a:lnTo>
                <a:lnTo>
                  <a:pt x="214" y="321"/>
                </a:lnTo>
                <a:lnTo>
                  <a:pt x="199" y="373"/>
                </a:lnTo>
                <a:lnTo>
                  <a:pt x="217" y="425"/>
                </a:lnTo>
                <a:lnTo>
                  <a:pt x="4" y="421"/>
                </a:lnTo>
                <a:lnTo>
                  <a:pt x="1" y="438"/>
                </a:lnTo>
                <a:lnTo>
                  <a:pt x="0" y="452"/>
                </a:lnTo>
                <a:lnTo>
                  <a:pt x="4" y="454"/>
                </a:lnTo>
                <a:lnTo>
                  <a:pt x="8" y="455"/>
                </a:lnTo>
                <a:lnTo>
                  <a:pt x="13" y="473"/>
                </a:lnTo>
                <a:lnTo>
                  <a:pt x="30" y="481"/>
                </a:lnTo>
                <a:lnTo>
                  <a:pt x="35" y="516"/>
                </a:lnTo>
                <a:lnTo>
                  <a:pt x="37" y="550"/>
                </a:lnTo>
                <a:lnTo>
                  <a:pt x="36" y="552"/>
                </a:lnTo>
                <a:lnTo>
                  <a:pt x="34" y="554"/>
                </a:lnTo>
                <a:lnTo>
                  <a:pt x="29" y="562"/>
                </a:lnTo>
                <a:lnTo>
                  <a:pt x="30" y="570"/>
                </a:lnTo>
                <a:lnTo>
                  <a:pt x="23" y="576"/>
                </a:lnTo>
                <a:lnTo>
                  <a:pt x="22" y="585"/>
                </a:lnTo>
                <a:lnTo>
                  <a:pt x="24" y="591"/>
                </a:lnTo>
                <a:lnTo>
                  <a:pt x="29" y="600"/>
                </a:lnTo>
                <a:lnTo>
                  <a:pt x="36" y="611"/>
                </a:lnTo>
                <a:lnTo>
                  <a:pt x="39" y="621"/>
                </a:lnTo>
                <a:lnTo>
                  <a:pt x="42" y="638"/>
                </a:lnTo>
                <a:lnTo>
                  <a:pt x="46" y="656"/>
                </a:lnTo>
                <a:lnTo>
                  <a:pt x="50" y="673"/>
                </a:lnTo>
                <a:lnTo>
                  <a:pt x="52" y="692"/>
                </a:lnTo>
                <a:lnTo>
                  <a:pt x="48" y="713"/>
                </a:lnTo>
                <a:lnTo>
                  <a:pt x="40" y="734"/>
                </a:lnTo>
                <a:lnTo>
                  <a:pt x="31" y="755"/>
                </a:lnTo>
                <a:lnTo>
                  <a:pt x="26" y="776"/>
                </a:lnTo>
                <a:lnTo>
                  <a:pt x="25" y="785"/>
                </a:lnTo>
                <a:lnTo>
                  <a:pt x="24" y="794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2" name="Freeform 54"/>
          <xdr:cNvSpPr>
            <a:spLocks/>
          </xdr:cNvSpPr>
        </xdr:nvSpPr>
        <xdr:spPr bwMode="auto">
          <a:xfrm>
            <a:off x="11303671" y="885825"/>
            <a:ext cx="150386" cy="123825"/>
          </a:xfrm>
          <a:custGeom>
            <a:avLst/>
            <a:gdLst>
              <a:gd name="T0" fmla="*/ 2147483647 w 399"/>
              <a:gd name="T1" fmla="*/ 0 h 305"/>
              <a:gd name="T2" fmla="*/ 2147483647 w 399"/>
              <a:gd name="T3" fmla="*/ 2147483647 h 305"/>
              <a:gd name="T4" fmla="*/ 2147483647 w 399"/>
              <a:gd name="T5" fmla="*/ 2147483647 h 305"/>
              <a:gd name="T6" fmla="*/ 2147483647 w 399"/>
              <a:gd name="T7" fmla="*/ 2147483647 h 305"/>
              <a:gd name="T8" fmla="*/ 2147483647 w 399"/>
              <a:gd name="T9" fmla="*/ 2147483647 h 305"/>
              <a:gd name="T10" fmla="*/ 2147483647 w 399"/>
              <a:gd name="T11" fmla="*/ 2147483647 h 305"/>
              <a:gd name="T12" fmla="*/ 2147483647 w 399"/>
              <a:gd name="T13" fmla="*/ 2147483647 h 305"/>
              <a:gd name="T14" fmla="*/ 2147483647 w 399"/>
              <a:gd name="T15" fmla="*/ 2147483647 h 305"/>
              <a:gd name="T16" fmla="*/ 2147483647 w 399"/>
              <a:gd name="T17" fmla="*/ 2147483647 h 305"/>
              <a:gd name="T18" fmla="*/ 2147483647 w 399"/>
              <a:gd name="T19" fmla="*/ 2147483647 h 305"/>
              <a:gd name="T20" fmla="*/ 2147483647 w 399"/>
              <a:gd name="T21" fmla="*/ 2147483647 h 305"/>
              <a:gd name="T22" fmla="*/ 2147483647 w 399"/>
              <a:gd name="T23" fmla="*/ 2147483647 h 305"/>
              <a:gd name="T24" fmla="*/ 2147483647 w 399"/>
              <a:gd name="T25" fmla="*/ 2147483647 h 305"/>
              <a:gd name="T26" fmla="*/ 2147483647 w 399"/>
              <a:gd name="T27" fmla="*/ 2147483647 h 305"/>
              <a:gd name="T28" fmla="*/ 2147483647 w 399"/>
              <a:gd name="T29" fmla="*/ 2147483647 h 305"/>
              <a:gd name="T30" fmla="*/ 2147483647 w 399"/>
              <a:gd name="T31" fmla="*/ 2147483647 h 305"/>
              <a:gd name="T32" fmla="*/ 2147483647 w 399"/>
              <a:gd name="T33" fmla="*/ 2147483647 h 305"/>
              <a:gd name="T34" fmla="*/ 2147483647 w 399"/>
              <a:gd name="T35" fmla="*/ 2147483647 h 305"/>
              <a:gd name="T36" fmla="*/ 2147483647 w 399"/>
              <a:gd name="T37" fmla="*/ 2147483647 h 305"/>
              <a:gd name="T38" fmla="*/ 2147483647 w 399"/>
              <a:gd name="T39" fmla="*/ 2147483647 h 305"/>
              <a:gd name="T40" fmla="*/ 2147483647 w 399"/>
              <a:gd name="T41" fmla="*/ 2147483647 h 305"/>
              <a:gd name="T42" fmla="*/ 2147483647 w 399"/>
              <a:gd name="T43" fmla="*/ 2147483647 h 305"/>
              <a:gd name="T44" fmla="*/ 2147483647 w 399"/>
              <a:gd name="T45" fmla="*/ 2147483647 h 305"/>
              <a:gd name="T46" fmla="*/ 2147483647 w 399"/>
              <a:gd name="T47" fmla="*/ 2147483647 h 305"/>
              <a:gd name="T48" fmla="*/ 2147483647 w 399"/>
              <a:gd name="T49" fmla="*/ 2147483647 h 305"/>
              <a:gd name="T50" fmla="*/ 2147483647 w 399"/>
              <a:gd name="T51" fmla="*/ 2147483647 h 305"/>
              <a:gd name="T52" fmla="*/ 2147483647 w 399"/>
              <a:gd name="T53" fmla="*/ 2147483647 h 305"/>
              <a:gd name="T54" fmla="*/ 2147483647 w 399"/>
              <a:gd name="T55" fmla="*/ 2147483647 h 305"/>
              <a:gd name="T56" fmla="*/ 2147483647 w 399"/>
              <a:gd name="T57" fmla="*/ 2147483647 h 305"/>
              <a:gd name="T58" fmla="*/ 2147483647 w 399"/>
              <a:gd name="T59" fmla="*/ 2147483647 h 305"/>
              <a:gd name="T60" fmla="*/ 2147483647 w 399"/>
              <a:gd name="T61" fmla="*/ 2147483647 h 305"/>
              <a:gd name="T62" fmla="*/ 2147483647 w 399"/>
              <a:gd name="T63" fmla="*/ 2147483647 h 305"/>
              <a:gd name="T64" fmla="*/ 2147483647 w 399"/>
              <a:gd name="T65" fmla="*/ 2147483647 h 305"/>
              <a:gd name="T66" fmla="*/ 2147483647 w 399"/>
              <a:gd name="T67" fmla="*/ 2147483647 h 305"/>
              <a:gd name="T68" fmla="*/ 2147483647 w 399"/>
              <a:gd name="T69" fmla="*/ 2147483647 h 305"/>
              <a:gd name="T70" fmla="*/ 2147483647 w 399"/>
              <a:gd name="T71" fmla="*/ 2147483647 h 305"/>
              <a:gd name="T72" fmla="*/ 2147483647 w 399"/>
              <a:gd name="T73" fmla="*/ 2147483647 h 305"/>
              <a:gd name="T74" fmla="*/ 2147483647 w 399"/>
              <a:gd name="T75" fmla="*/ 2147483647 h 305"/>
              <a:gd name="T76" fmla="*/ 2147483647 w 399"/>
              <a:gd name="T77" fmla="*/ 2147483647 h 305"/>
              <a:gd name="T78" fmla="*/ 2147483647 w 399"/>
              <a:gd name="T79" fmla="*/ 2147483647 h 305"/>
              <a:gd name="T80" fmla="*/ 2147483647 w 399"/>
              <a:gd name="T81" fmla="*/ 2147483647 h 305"/>
              <a:gd name="T82" fmla="*/ 2147483647 w 399"/>
              <a:gd name="T83" fmla="*/ 2147483647 h 305"/>
              <a:gd name="T84" fmla="*/ 2147483647 w 399"/>
              <a:gd name="T85" fmla="*/ 2147483647 h 305"/>
              <a:gd name="T86" fmla="*/ 2147483647 w 399"/>
              <a:gd name="T87" fmla="*/ 2147483647 h 305"/>
              <a:gd name="T88" fmla="*/ 2147483647 w 399"/>
              <a:gd name="T89" fmla="*/ 2147483647 h 305"/>
              <a:gd name="T90" fmla="*/ 2147483647 w 399"/>
              <a:gd name="T91" fmla="*/ 2147483647 h 305"/>
              <a:gd name="T92" fmla="*/ 2147483647 w 399"/>
              <a:gd name="T93" fmla="*/ 2147483647 h 305"/>
              <a:gd name="T94" fmla="*/ 0 w 399"/>
              <a:gd name="T95" fmla="*/ 2147483647 h 305"/>
              <a:gd name="T96" fmla="*/ 0 w 399"/>
              <a:gd name="T97" fmla="*/ 2147483647 h 305"/>
              <a:gd name="T98" fmla="*/ 2147483647 w 399"/>
              <a:gd name="T99" fmla="*/ 2147483647 h 305"/>
              <a:gd name="T100" fmla="*/ 2147483647 w 399"/>
              <a:gd name="T101" fmla="*/ 2147483647 h 305"/>
              <a:gd name="T102" fmla="*/ 2147483647 w 399"/>
              <a:gd name="T103" fmla="*/ 2147483647 h 305"/>
              <a:gd name="T104" fmla="*/ 2147483647 w 399"/>
              <a:gd name="T105" fmla="*/ 2147483647 h 305"/>
              <a:gd name="T106" fmla="*/ 2147483647 w 399"/>
              <a:gd name="T107" fmla="*/ 2147483647 h 305"/>
              <a:gd name="T108" fmla="*/ 2147483647 w 399"/>
              <a:gd name="T109" fmla="*/ 2147483647 h 305"/>
              <a:gd name="T110" fmla="*/ 2147483647 w 399"/>
              <a:gd name="T111" fmla="*/ 2147483647 h 305"/>
              <a:gd name="T112" fmla="*/ 2147483647 w 399"/>
              <a:gd name="T113" fmla="*/ 2147483647 h 305"/>
              <a:gd name="T114" fmla="*/ 2147483647 w 399"/>
              <a:gd name="T115" fmla="*/ 2147483647 h 305"/>
              <a:gd name="T116" fmla="*/ 2147483647 w 399"/>
              <a:gd name="T117" fmla="*/ 2147483647 h 305"/>
              <a:gd name="T118" fmla="*/ 2147483647 w 399"/>
              <a:gd name="T119" fmla="*/ 0 h 305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399"/>
              <a:gd name="T181" fmla="*/ 0 h 305"/>
              <a:gd name="T182" fmla="*/ 399 w 399"/>
              <a:gd name="T183" fmla="*/ 305 h 305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399" h="305">
                <a:moveTo>
                  <a:pt x="174" y="0"/>
                </a:moveTo>
                <a:lnTo>
                  <a:pt x="214" y="11"/>
                </a:lnTo>
                <a:lnTo>
                  <a:pt x="239" y="23"/>
                </a:lnTo>
                <a:lnTo>
                  <a:pt x="269" y="16"/>
                </a:lnTo>
                <a:lnTo>
                  <a:pt x="317" y="82"/>
                </a:lnTo>
                <a:lnTo>
                  <a:pt x="383" y="134"/>
                </a:lnTo>
                <a:lnTo>
                  <a:pt x="398" y="147"/>
                </a:lnTo>
                <a:lnTo>
                  <a:pt x="399" y="156"/>
                </a:lnTo>
                <a:lnTo>
                  <a:pt x="390" y="164"/>
                </a:lnTo>
                <a:lnTo>
                  <a:pt x="374" y="170"/>
                </a:lnTo>
                <a:lnTo>
                  <a:pt x="356" y="173"/>
                </a:lnTo>
                <a:lnTo>
                  <a:pt x="355" y="184"/>
                </a:lnTo>
                <a:lnTo>
                  <a:pt x="367" y="199"/>
                </a:lnTo>
                <a:lnTo>
                  <a:pt x="379" y="214"/>
                </a:lnTo>
                <a:lnTo>
                  <a:pt x="389" y="237"/>
                </a:lnTo>
                <a:lnTo>
                  <a:pt x="354" y="256"/>
                </a:lnTo>
                <a:lnTo>
                  <a:pt x="349" y="261"/>
                </a:lnTo>
                <a:lnTo>
                  <a:pt x="343" y="269"/>
                </a:lnTo>
                <a:lnTo>
                  <a:pt x="338" y="275"/>
                </a:lnTo>
                <a:lnTo>
                  <a:pt x="334" y="277"/>
                </a:lnTo>
                <a:lnTo>
                  <a:pt x="293" y="274"/>
                </a:lnTo>
                <a:lnTo>
                  <a:pt x="252" y="278"/>
                </a:lnTo>
                <a:lnTo>
                  <a:pt x="222" y="277"/>
                </a:lnTo>
                <a:lnTo>
                  <a:pt x="194" y="268"/>
                </a:lnTo>
                <a:lnTo>
                  <a:pt x="169" y="264"/>
                </a:lnTo>
                <a:lnTo>
                  <a:pt x="146" y="269"/>
                </a:lnTo>
                <a:lnTo>
                  <a:pt x="125" y="270"/>
                </a:lnTo>
                <a:lnTo>
                  <a:pt x="107" y="260"/>
                </a:lnTo>
                <a:lnTo>
                  <a:pt x="74" y="273"/>
                </a:lnTo>
                <a:lnTo>
                  <a:pt x="46" y="305"/>
                </a:lnTo>
                <a:lnTo>
                  <a:pt x="35" y="288"/>
                </a:lnTo>
                <a:lnTo>
                  <a:pt x="35" y="268"/>
                </a:lnTo>
                <a:lnTo>
                  <a:pt x="33" y="259"/>
                </a:lnTo>
                <a:lnTo>
                  <a:pt x="27" y="252"/>
                </a:lnTo>
                <a:lnTo>
                  <a:pt x="23" y="246"/>
                </a:lnTo>
                <a:lnTo>
                  <a:pt x="22" y="238"/>
                </a:lnTo>
                <a:lnTo>
                  <a:pt x="23" y="233"/>
                </a:lnTo>
                <a:lnTo>
                  <a:pt x="26" y="226"/>
                </a:lnTo>
                <a:lnTo>
                  <a:pt x="29" y="220"/>
                </a:lnTo>
                <a:lnTo>
                  <a:pt x="31" y="214"/>
                </a:lnTo>
                <a:lnTo>
                  <a:pt x="31" y="205"/>
                </a:lnTo>
                <a:lnTo>
                  <a:pt x="29" y="195"/>
                </a:lnTo>
                <a:lnTo>
                  <a:pt x="25" y="188"/>
                </a:lnTo>
                <a:lnTo>
                  <a:pt x="20" y="181"/>
                </a:lnTo>
                <a:lnTo>
                  <a:pt x="8" y="166"/>
                </a:lnTo>
                <a:lnTo>
                  <a:pt x="0" y="148"/>
                </a:lnTo>
                <a:lnTo>
                  <a:pt x="49" y="145"/>
                </a:lnTo>
                <a:lnTo>
                  <a:pt x="68" y="135"/>
                </a:lnTo>
                <a:lnTo>
                  <a:pt x="87" y="119"/>
                </a:lnTo>
                <a:lnTo>
                  <a:pt x="93" y="108"/>
                </a:lnTo>
                <a:lnTo>
                  <a:pt x="99" y="98"/>
                </a:lnTo>
                <a:lnTo>
                  <a:pt x="104" y="84"/>
                </a:lnTo>
                <a:lnTo>
                  <a:pt x="109" y="71"/>
                </a:lnTo>
                <a:lnTo>
                  <a:pt x="120" y="55"/>
                </a:lnTo>
                <a:lnTo>
                  <a:pt x="158" y="44"/>
                </a:lnTo>
                <a:lnTo>
                  <a:pt x="174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3" name="Freeform 55"/>
          <xdr:cNvSpPr>
            <a:spLocks/>
          </xdr:cNvSpPr>
        </xdr:nvSpPr>
        <xdr:spPr bwMode="auto">
          <a:xfrm>
            <a:off x="11261897" y="847725"/>
            <a:ext cx="108612" cy="57150"/>
          </a:xfrm>
          <a:custGeom>
            <a:avLst/>
            <a:gdLst>
              <a:gd name="T0" fmla="*/ 0 w 294"/>
              <a:gd name="T1" fmla="*/ 2147483647 h 157"/>
              <a:gd name="T2" fmla="*/ 2147483647 w 294"/>
              <a:gd name="T3" fmla="*/ 2147483647 h 157"/>
              <a:gd name="T4" fmla="*/ 2147483647 w 294"/>
              <a:gd name="T5" fmla="*/ 2147483647 h 157"/>
              <a:gd name="T6" fmla="*/ 2147483647 w 294"/>
              <a:gd name="T7" fmla="*/ 2147483647 h 157"/>
              <a:gd name="T8" fmla="*/ 2147483647 w 294"/>
              <a:gd name="T9" fmla="*/ 2147483647 h 157"/>
              <a:gd name="T10" fmla="*/ 2147483647 w 294"/>
              <a:gd name="T11" fmla="*/ 2147483647 h 157"/>
              <a:gd name="T12" fmla="*/ 2147483647 w 294"/>
              <a:gd name="T13" fmla="*/ 2147483647 h 157"/>
              <a:gd name="T14" fmla="*/ 2147483647 w 294"/>
              <a:gd name="T15" fmla="*/ 2147483647 h 157"/>
              <a:gd name="T16" fmla="*/ 2147483647 w 294"/>
              <a:gd name="T17" fmla="*/ 2147483647 h 157"/>
              <a:gd name="T18" fmla="*/ 2147483647 w 294"/>
              <a:gd name="T19" fmla="*/ 2147483647 h 157"/>
              <a:gd name="T20" fmla="*/ 2147483647 w 294"/>
              <a:gd name="T21" fmla="*/ 2147483647 h 157"/>
              <a:gd name="T22" fmla="*/ 2147483647 w 294"/>
              <a:gd name="T23" fmla="*/ 2147483647 h 157"/>
              <a:gd name="T24" fmla="*/ 2147483647 w 294"/>
              <a:gd name="T25" fmla="*/ 2147483647 h 157"/>
              <a:gd name="T26" fmla="*/ 2147483647 w 294"/>
              <a:gd name="T27" fmla="*/ 2147483647 h 157"/>
              <a:gd name="T28" fmla="*/ 2147483647 w 294"/>
              <a:gd name="T29" fmla="*/ 2147483647 h 157"/>
              <a:gd name="T30" fmla="*/ 2147483647 w 294"/>
              <a:gd name="T31" fmla="*/ 2147483647 h 157"/>
              <a:gd name="T32" fmla="*/ 2147483647 w 294"/>
              <a:gd name="T33" fmla="*/ 2147483647 h 157"/>
              <a:gd name="T34" fmla="*/ 2147483647 w 294"/>
              <a:gd name="T35" fmla="*/ 2147483647 h 157"/>
              <a:gd name="T36" fmla="*/ 2147483647 w 294"/>
              <a:gd name="T37" fmla="*/ 2147483647 h 157"/>
              <a:gd name="T38" fmla="*/ 2147483647 w 294"/>
              <a:gd name="T39" fmla="*/ 2147483647 h 157"/>
              <a:gd name="T40" fmla="*/ 2147483647 w 294"/>
              <a:gd name="T41" fmla="*/ 2147483647 h 157"/>
              <a:gd name="T42" fmla="*/ 2147483647 w 294"/>
              <a:gd name="T43" fmla="*/ 2147483647 h 157"/>
              <a:gd name="T44" fmla="*/ 2147483647 w 294"/>
              <a:gd name="T45" fmla="*/ 2147483647 h 157"/>
              <a:gd name="T46" fmla="*/ 2147483647 w 294"/>
              <a:gd name="T47" fmla="*/ 2147483647 h 157"/>
              <a:gd name="T48" fmla="*/ 2147483647 w 294"/>
              <a:gd name="T49" fmla="*/ 2147483647 h 157"/>
              <a:gd name="T50" fmla="*/ 2147483647 w 294"/>
              <a:gd name="T51" fmla="*/ 0 h 157"/>
              <a:gd name="T52" fmla="*/ 2147483647 w 294"/>
              <a:gd name="T53" fmla="*/ 0 h 157"/>
              <a:gd name="T54" fmla="*/ 2147483647 w 294"/>
              <a:gd name="T55" fmla="*/ 2147483647 h 157"/>
              <a:gd name="T56" fmla="*/ 2147483647 w 294"/>
              <a:gd name="T57" fmla="*/ 2147483647 h 157"/>
              <a:gd name="T58" fmla="*/ 2147483647 w 294"/>
              <a:gd name="T59" fmla="*/ 2147483647 h 157"/>
              <a:gd name="T60" fmla="*/ 2147483647 w 294"/>
              <a:gd name="T61" fmla="*/ 2147483647 h 157"/>
              <a:gd name="T62" fmla="*/ 2147483647 w 294"/>
              <a:gd name="T63" fmla="*/ 2147483647 h 157"/>
              <a:gd name="T64" fmla="*/ 2147483647 w 294"/>
              <a:gd name="T65" fmla="*/ 2147483647 h 157"/>
              <a:gd name="T66" fmla="*/ 2147483647 w 294"/>
              <a:gd name="T67" fmla="*/ 2147483647 h 157"/>
              <a:gd name="T68" fmla="*/ 2147483647 w 294"/>
              <a:gd name="T69" fmla="*/ 2147483647 h 157"/>
              <a:gd name="T70" fmla="*/ 0 w 294"/>
              <a:gd name="T71" fmla="*/ 2147483647 h 157"/>
              <a:gd name="T72" fmla="*/ 0 w 294"/>
              <a:gd name="T73" fmla="*/ 2147483647 h 157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w 294"/>
              <a:gd name="T112" fmla="*/ 0 h 157"/>
              <a:gd name="T113" fmla="*/ 294 w 294"/>
              <a:gd name="T114" fmla="*/ 157 h 157"/>
            </a:gdLst>
            <a:ahLst/>
            <a:cxnLst>
              <a:cxn ang="T74">
                <a:pos x="T0" y="T1"/>
              </a:cxn>
              <a:cxn ang="T75">
                <a:pos x="T2" y="T3"/>
              </a:cxn>
              <a:cxn ang="T76">
                <a:pos x="T4" y="T5"/>
              </a:cxn>
              <a:cxn ang="T77">
                <a:pos x="T6" y="T7"/>
              </a:cxn>
              <a:cxn ang="T78">
                <a:pos x="T8" y="T9"/>
              </a:cxn>
              <a:cxn ang="T79">
                <a:pos x="T10" y="T11"/>
              </a:cxn>
              <a:cxn ang="T80">
                <a:pos x="T12" y="T13"/>
              </a:cxn>
              <a:cxn ang="T81">
                <a:pos x="T14" y="T15"/>
              </a:cxn>
              <a:cxn ang="T82">
                <a:pos x="T16" y="T17"/>
              </a:cxn>
              <a:cxn ang="T83">
                <a:pos x="T18" y="T19"/>
              </a:cxn>
              <a:cxn ang="T84">
                <a:pos x="T20" y="T21"/>
              </a:cxn>
              <a:cxn ang="T85">
                <a:pos x="T22" y="T23"/>
              </a:cxn>
              <a:cxn ang="T86">
                <a:pos x="T24" y="T25"/>
              </a:cxn>
              <a:cxn ang="T87">
                <a:pos x="T26" y="T27"/>
              </a:cxn>
              <a:cxn ang="T88">
                <a:pos x="T28" y="T29"/>
              </a:cxn>
              <a:cxn ang="T89">
                <a:pos x="T30" y="T31"/>
              </a:cxn>
              <a:cxn ang="T90">
                <a:pos x="T32" y="T33"/>
              </a:cxn>
              <a:cxn ang="T91">
                <a:pos x="T34" y="T35"/>
              </a:cxn>
              <a:cxn ang="T92">
                <a:pos x="T36" y="T37"/>
              </a:cxn>
              <a:cxn ang="T93">
                <a:pos x="T38" y="T39"/>
              </a:cxn>
              <a:cxn ang="T94">
                <a:pos x="T40" y="T41"/>
              </a:cxn>
              <a:cxn ang="T95">
                <a:pos x="T42" y="T43"/>
              </a:cxn>
              <a:cxn ang="T96">
                <a:pos x="T44" y="T45"/>
              </a:cxn>
              <a:cxn ang="T97">
                <a:pos x="T46" y="T47"/>
              </a:cxn>
              <a:cxn ang="T98">
                <a:pos x="T48" y="T49"/>
              </a:cxn>
              <a:cxn ang="T99">
                <a:pos x="T50" y="T51"/>
              </a:cxn>
              <a:cxn ang="T100">
                <a:pos x="T52" y="T53"/>
              </a:cxn>
              <a:cxn ang="T101">
                <a:pos x="T54" y="T55"/>
              </a:cxn>
              <a:cxn ang="T102">
                <a:pos x="T56" y="T57"/>
              </a:cxn>
              <a:cxn ang="T103">
                <a:pos x="T58" y="T59"/>
              </a:cxn>
              <a:cxn ang="T104">
                <a:pos x="T60" y="T61"/>
              </a:cxn>
              <a:cxn ang="T105">
                <a:pos x="T62" y="T63"/>
              </a:cxn>
              <a:cxn ang="T106">
                <a:pos x="T64" y="T65"/>
              </a:cxn>
              <a:cxn ang="T107">
                <a:pos x="T66" y="T67"/>
              </a:cxn>
              <a:cxn ang="T108">
                <a:pos x="T68" y="T69"/>
              </a:cxn>
              <a:cxn ang="T109">
                <a:pos x="T70" y="T71"/>
              </a:cxn>
              <a:cxn ang="T110">
                <a:pos x="T72" y="T73"/>
              </a:cxn>
            </a:cxnLst>
            <a:rect l="T111" t="T112" r="T113" b="T114"/>
            <a:pathLst>
              <a:path w="294" h="157">
                <a:moveTo>
                  <a:pt x="0" y="115"/>
                </a:moveTo>
                <a:lnTo>
                  <a:pt x="52" y="105"/>
                </a:lnTo>
                <a:lnTo>
                  <a:pt x="145" y="109"/>
                </a:lnTo>
                <a:lnTo>
                  <a:pt x="229" y="141"/>
                </a:lnTo>
                <a:lnTo>
                  <a:pt x="240" y="157"/>
                </a:lnTo>
                <a:lnTo>
                  <a:pt x="278" y="146"/>
                </a:lnTo>
                <a:lnTo>
                  <a:pt x="294" y="102"/>
                </a:lnTo>
                <a:lnTo>
                  <a:pt x="279" y="89"/>
                </a:lnTo>
                <a:lnTo>
                  <a:pt x="267" y="76"/>
                </a:lnTo>
                <a:lnTo>
                  <a:pt x="255" y="62"/>
                </a:lnTo>
                <a:lnTo>
                  <a:pt x="247" y="47"/>
                </a:lnTo>
                <a:lnTo>
                  <a:pt x="247" y="41"/>
                </a:lnTo>
                <a:lnTo>
                  <a:pt x="247" y="36"/>
                </a:lnTo>
                <a:lnTo>
                  <a:pt x="247" y="29"/>
                </a:lnTo>
                <a:lnTo>
                  <a:pt x="246" y="24"/>
                </a:lnTo>
                <a:lnTo>
                  <a:pt x="228" y="22"/>
                </a:lnTo>
                <a:lnTo>
                  <a:pt x="218" y="23"/>
                </a:lnTo>
                <a:lnTo>
                  <a:pt x="208" y="25"/>
                </a:lnTo>
                <a:lnTo>
                  <a:pt x="199" y="27"/>
                </a:lnTo>
                <a:lnTo>
                  <a:pt x="190" y="24"/>
                </a:lnTo>
                <a:lnTo>
                  <a:pt x="174" y="12"/>
                </a:lnTo>
                <a:lnTo>
                  <a:pt x="154" y="8"/>
                </a:lnTo>
                <a:lnTo>
                  <a:pt x="118" y="0"/>
                </a:lnTo>
                <a:lnTo>
                  <a:pt x="117" y="9"/>
                </a:lnTo>
                <a:lnTo>
                  <a:pt x="117" y="17"/>
                </a:lnTo>
                <a:lnTo>
                  <a:pt x="116" y="24"/>
                </a:lnTo>
                <a:lnTo>
                  <a:pt x="117" y="28"/>
                </a:lnTo>
                <a:lnTo>
                  <a:pt x="110" y="65"/>
                </a:lnTo>
                <a:lnTo>
                  <a:pt x="68" y="51"/>
                </a:lnTo>
                <a:lnTo>
                  <a:pt x="43" y="33"/>
                </a:lnTo>
                <a:lnTo>
                  <a:pt x="12" y="43"/>
                </a:lnTo>
                <a:lnTo>
                  <a:pt x="0" y="74"/>
                </a:lnTo>
                <a:lnTo>
                  <a:pt x="0" y="115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4" name="Lithuania"/>
          <xdr:cNvSpPr>
            <a:spLocks/>
          </xdr:cNvSpPr>
        </xdr:nvSpPr>
        <xdr:spPr bwMode="auto">
          <a:xfrm>
            <a:off x="11261897" y="885825"/>
            <a:ext cx="91903" cy="57150"/>
          </a:xfrm>
          <a:custGeom>
            <a:avLst/>
            <a:gdLst>
              <a:gd name="T0" fmla="*/ 2147483647 w 240"/>
              <a:gd name="T1" fmla="*/ 2147483647 h 145"/>
              <a:gd name="T2" fmla="*/ 2147483647 w 240"/>
              <a:gd name="T3" fmla="*/ 2147483647 h 145"/>
              <a:gd name="T4" fmla="*/ 2147483647 w 240"/>
              <a:gd name="T5" fmla="*/ 2147483647 h 145"/>
              <a:gd name="T6" fmla="*/ 2147483647 w 240"/>
              <a:gd name="T7" fmla="*/ 2147483647 h 145"/>
              <a:gd name="T8" fmla="*/ 2147483647 w 240"/>
              <a:gd name="T9" fmla="*/ 2147483647 h 145"/>
              <a:gd name="T10" fmla="*/ 2147483647 w 240"/>
              <a:gd name="T11" fmla="*/ 2147483647 h 145"/>
              <a:gd name="T12" fmla="*/ 2147483647 w 240"/>
              <a:gd name="T13" fmla="*/ 2147483647 h 145"/>
              <a:gd name="T14" fmla="*/ 2147483647 w 240"/>
              <a:gd name="T15" fmla="*/ 2147483647 h 145"/>
              <a:gd name="T16" fmla="*/ 2147483647 w 240"/>
              <a:gd name="T17" fmla="*/ 2147483647 h 145"/>
              <a:gd name="T18" fmla="*/ 2147483647 w 240"/>
              <a:gd name="T19" fmla="*/ 2147483647 h 145"/>
              <a:gd name="T20" fmla="*/ 2147483647 w 240"/>
              <a:gd name="T21" fmla="*/ 2147483647 h 145"/>
              <a:gd name="T22" fmla="*/ 2147483647 w 240"/>
              <a:gd name="T23" fmla="*/ 2147483647 h 145"/>
              <a:gd name="T24" fmla="*/ 2147483647 w 240"/>
              <a:gd name="T25" fmla="*/ 0 h 145"/>
              <a:gd name="T26" fmla="*/ 0 w 240"/>
              <a:gd name="T27" fmla="*/ 2147483647 h 145"/>
              <a:gd name="T28" fmla="*/ 0 w 240"/>
              <a:gd name="T29" fmla="*/ 2147483647 h 145"/>
              <a:gd name="T30" fmla="*/ 2147483647 w 240"/>
              <a:gd name="T31" fmla="*/ 2147483647 h 145"/>
              <a:gd name="T32" fmla="*/ 2147483647 w 240"/>
              <a:gd name="T33" fmla="*/ 2147483647 h 145"/>
              <a:gd name="T34" fmla="*/ 2147483647 w 240"/>
              <a:gd name="T35" fmla="*/ 2147483647 h 145"/>
              <a:gd name="T36" fmla="*/ 2147483647 w 240"/>
              <a:gd name="T37" fmla="*/ 2147483647 h 145"/>
              <a:gd name="T38" fmla="*/ 2147483647 w 240"/>
              <a:gd name="T39" fmla="*/ 2147483647 h 145"/>
              <a:gd name="T40" fmla="*/ 2147483647 w 240"/>
              <a:gd name="T41" fmla="*/ 2147483647 h 145"/>
              <a:gd name="T42" fmla="*/ 2147483647 w 240"/>
              <a:gd name="T43" fmla="*/ 2147483647 h 145"/>
              <a:gd name="T44" fmla="*/ 2147483647 w 240"/>
              <a:gd name="T45" fmla="*/ 2147483647 h 145"/>
              <a:gd name="T46" fmla="*/ 2147483647 w 240"/>
              <a:gd name="T47" fmla="*/ 2147483647 h 145"/>
              <a:gd name="T48" fmla="*/ 2147483647 w 240"/>
              <a:gd name="T49" fmla="*/ 2147483647 h 145"/>
              <a:gd name="T50" fmla="*/ 2147483647 w 240"/>
              <a:gd name="T51" fmla="*/ 2147483647 h 145"/>
              <a:gd name="T52" fmla="*/ 2147483647 w 240"/>
              <a:gd name="T53" fmla="*/ 2147483647 h 145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w 240"/>
              <a:gd name="T82" fmla="*/ 0 h 145"/>
              <a:gd name="T83" fmla="*/ 240 w 240"/>
              <a:gd name="T84" fmla="*/ 145 h 145"/>
            </a:gdLst>
            <a:ahLst/>
            <a:cxnLst>
              <a:cxn ang="T54">
                <a:pos x="T0" y="T1"/>
              </a:cxn>
              <a:cxn ang="T55">
                <a:pos x="T2" y="T3"/>
              </a:cxn>
              <a:cxn ang="T56">
                <a:pos x="T4" y="T5"/>
              </a:cxn>
              <a:cxn ang="T57">
                <a:pos x="T6" y="T7"/>
              </a:cxn>
              <a:cxn ang="T58">
                <a:pos x="T8" y="T9"/>
              </a:cxn>
              <a:cxn ang="T59">
                <a:pos x="T10" y="T11"/>
              </a:cxn>
              <a:cxn ang="T60">
                <a:pos x="T12" y="T13"/>
              </a:cxn>
              <a:cxn ang="T61">
                <a:pos x="T14" y="T15"/>
              </a:cxn>
              <a:cxn ang="T62">
                <a:pos x="T16" y="T17"/>
              </a:cxn>
              <a:cxn ang="T63">
                <a:pos x="T18" y="T19"/>
              </a:cxn>
              <a:cxn ang="T64">
                <a:pos x="T20" y="T21"/>
              </a:cxn>
              <a:cxn ang="T65">
                <a:pos x="T22" y="T23"/>
              </a:cxn>
              <a:cxn ang="T66">
                <a:pos x="T24" y="T25"/>
              </a:cxn>
              <a:cxn ang="T67">
                <a:pos x="T26" y="T27"/>
              </a:cxn>
              <a:cxn ang="T68">
                <a:pos x="T28" y="T29"/>
              </a:cxn>
              <a:cxn ang="T69">
                <a:pos x="T30" y="T31"/>
              </a:cxn>
              <a:cxn ang="T70">
                <a:pos x="T32" y="T33"/>
              </a:cxn>
              <a:cxn ang="T71">
                <a:pos x="T34" y="T35"/>
              </a:cxn>
              <a:cxn ang="T72">
                <a:pos x="T36" y="T37"/>
              </a:cxn>
              <a:cxn ang="T73">
                <a:pos x="T38" y="T39"/>
              </a:cxn>
              <a:cxn ang="T74">
                <a:pos x="T40" y="T41"/>
              </a:cxn>
              <a:cxn ang="T75">
                <a:pos x="T42" y="T43"/>
              </a:cxn>
              <a:cxn ang="T76">
                <a:pos x="T44" y="T45"/>
              </a:cxn>
              <a:cxn ang="T77">
                <a:pos x="T46" y="T47"/>
              </a:cxn>
              <a:cxn ang="T78">
                <a:pos x="T48" y="T49"/>
              </a:cxn>
              <a:cxn ang="T79">
                <a:pos x="T50" y="T51"/>
              </a:cxn>
              <a:cxn ang="T80">
                <a:pos x="T52" y="T53"/>
              </a:cxn>
            </a:cxnLst>
            <a:rect l="T81" t="T82" r="T83" b="T84"/>
            <a:pathLst>
              <a:path w="240" h="145">
                <a:moveTo>
                  <a:pt x="120" y="145"/>
                </a:moveTo>
                <a:lnTo>
                  <a:pt x="169" y="142"/>
                </a:lnTo>
                <a:lnTo>
                  <a:pt x="188" y="132"/>
                </a:lnTo>
                <a:lnTo>
                  <a:pt x="206" y="116"/>
                </a:lnTo>
                <a:lnTo>
                  <a:pt x="213" y="105"/>
                </a:lnTo>
                <a:lnTo>
                  <a:pt x="219" y="95"/>
                </a:lnTo>
                <a:lnTo>
                  <a:pt x="224" y="81"/>
                </a:lnTo>
                <a:lnTo>
                  <a:pt x="229" y="68"/>
                </a:lnTo>
                <a:lnTo>
                  <a:pt x="240" y="52"/>
                </a:lnTo>
                <a:lnTo>
                  <a:pt x="229" y="36"/>
                </a:lnTo>
                <a:lnTo>
                  <a:pt x="145" y="4"/>
                </a:lnTo>
                <a:lnTo>
                  <a:pt x="52" y="0"/>
                </a:lnTo>
                <a:lnTo>
                  <a:pt x="0" y="10"/>
                </a:lnTo>
                <a:lnTo>
                  <a:pt x="1" y="16"/>
                </a:lnTo>
                <a:lnTo>
                  <a:pt x="1" y="21"/>
                </a:lnTo>
                <a:lnTo>
                  <a:pt x="1" y="27"/>
                </a:lnTo>
                <a:lnTo>
                  <a:pt x="2" y="31"/>
                </a:lnTo>
                <a:lnTo>
                  <a:pt x="5" y="40"/>
                </a:lnTo>
                <a:lnTo>
                  <a:pt x="10" y="47"/>
                </a:lnTo>
                <a:lnTo>
                  <a:pt x="16" y="54"/>
                </a:lnTo>
                <a:lnTo>
                  <a:pt x="19" y="64"/>
                </a:lnTo>
                <a:lnTo>
                  <a:pt x="73" y="81"/>
                </a:lnTo>
                <a:lnTo>
                  <a:pt x="102" y="128"/>
                </a:lnTo>
                <a:lnTo>
                  <a:pt x="120" y="145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5" name="Czech Republic"/>
          <xdr:cNvSpPr>
            <a:spLocks/>
          </xdr:cNvSpPr>
        </xdr:nvSpPr>
        <xdr:spPr bwMode="auto">
          <a:xfrm>
            <a:off x="11136576" y="1019175"/>
            <a:ext cx="108612" cy="66675"/>
          </a:xfrm>
          <a:custGeom>
            <a:avLst/>
            <a:gdLst>
              <a:gd name="T0" fmla="*/ 2147483647 w 301"/>
              <a:gd name="T1" fmla="*/ 2147483647 h 157"/>
              <a:gd name="T2" fmla="*/ 2147483647 w 301"/>
              <a:gd name="T3" fmla="*/ 2147483647 h 157"/>
              <a:gd name="T4" fmla="*/ 2147483647 w 301"/>
              <a:gd name="T5" fmla="*/ 2147483647 h 157"/>
              <a:gd name="T6" fmla="*/ 2147483647 w 301"/>
              <a:gd name="T7" fmla="*/ 2147483647 h 157"/>
              <a:gd name="T8" fmla="*/ 2147483647 w 301"/>
              <a:gd name="T9" fmla="*/ 2147483647 h 157"/>
              <a:gd name="T10" fmla="*/ 2147483647 w 301"/>
              <a:gd name="T11" fmla="*/ 2147483647 h 157"/>
              <a:gd name="T12" fmla="*/ 2147483647 w 301"/>
              <a:gd name="T13" fmla="*/ 2147483647 h 157"/>
              <a:gd name="T14" fmla="*/ 2147483647 w 301"/>
              <a:gd name="T15" fmla="*/ 2147483647 h 157"/>
              <a:gd name="T16" fmla="*/ 2147483647 w 301"/>
              <a:gd name="T17" fmla="*/ 2147483647 h 157"/>
              <a:gd name="T18" fmla="*/ 2147483647 w 301"/>
              <a:gd name="T19" fmla="*/ 2147483647 h 157"/>
              <a:gd name="T20" fmla="*/ 2147483647 w 301"/>
              <a:gd name="T21" fmla="*/ 2147483647 h 157"/>
              <a:gd name="T22" fmla="*/ 2147483647 w 301"/>
              <a:gd name="T23" fmla="*/ 2147483647 h 157"/>
              <a:gd name="T24" fmla="*/ 2147483647 w 301"/>
              <a:gd name="T25" fmla="*/ 2147483647 h 157"/>
              <a:gd name="T26" fmla="*/ 2147483647 w 301"/>
              <a:gd name="T27" fmla="*/ 2147483647 h 157"/>
              <a:gd name="T28" fmla="*/ 2147483647 w 301"/>
              <a:gd name="T29" fmla="*/ 2147483647 h 157"/>
              <a:gd name="T30" fmla="*/ 2147483647 w 301"/>
              <a:gd name="T31" fmla="*/ 2147483647 h 157"/>
              <a:gd name="T32" fmla="*/ 2147483647 w 301"/>
              <a:gd name="T33" fmla="*/ 2147483647 h 157"/>
              <a:gd name="T34" fmla="*/ 2147483647 w 301"/>
              <a:gd name="T35" fmla="*/ 2147483647 h 157"/>
              <a:gd name="T36" fmla="*/ 2147483647 w 301"/>
              <a:gd name="T37" fmla="*/ 2147483647 h 157"/>
              <a:gd name="T38" fmla="*/ 2147483647 w 301"/>
              <a:gd name="T39" fmla="*/ 0 h 157"/>
              <a:gd name="T40" fmla="*/ 2147483647 w 301"/>
              <a:gd name="T41" fmla="*/ 0 h 157"/>
              <a:gd name="T42" fmla="*/ 2147483647 w 301"/>
              <a:gd name="T43" fmla="*/ 2147483647 h 157"/>
              <a:gd name="T44" fmla="*/ 2147483647 w 301"/>
              <a:gd name="T45" fmla="*/ 2147483647 h 157"/>
              <a:gd name="T46" fmla="*/ 0 w 301"/>
              <a:gd name="T47" fmla="*/ 2147483647 h 157"/>
              <a:gd name="T48" fmla="*/ 2147483647 w 301"/>
              <a:gd name="T49" fmla="*/ 2147483647 h 157"/>
              <a:gd name="T50" fmla="*/ 2147483647 w 301"/>
              <a:gd name="T51" fmla="*/ 2147483647 h 157"/>
              <a:gd name="T52" fmla="*/ 2147483647 w 301"/>
              <a:gd name="T53" fmla="*/ 2147483647 h 157"/>
              <a:gd name="T54" fmla="*/ 2147483647 w 301"/>
              <a:gd name="T55" fmla="*/ 2147483647 h 157"/>
              <a:gd name="T56" fmla="*/ 2147483647 w 301"/>
              <a:gd name="T57" fmla="*/ 2147483647 h 157"/>
              <a:gd name="T58" fmla="*/ 2147483647 w 301"/>
              <a:gd name="T59" fmla="*/ 2147483647 h 157"/>
              <a:gd name="T60" fmla="*/ 2147483647 w 301"/>
              <a:gd name="T61" fmla="*/ 2147483647 h 157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w 301"/>
              <a:gd name="T94" fmla="*/ 0 h 157"/>
              <a:gd name="T95" fmla="*/ 301 w 301"/>
              <a:gd name="T96" fmla="*/ 157 h 157"/>
            </a:gdLst>
            <a:ahLst/>
            <a:cxnLst>
              <a:cxn ang="T62">
                <a:pos x="T0" y="T1"/>
              </a:cxn>
              <a:cxn ang="T63">
                <a:pos x="T2" y="T3"/>
              </a:cxn>
              <a:cxn ang="T64">
                <a:pos x="T4" y="T5"/>
              </a:cxn>
              <a:cxn ang="T65">
                <a:pos x="T6" y="T7"/>
              </a:cxn>
              <a:cxn ang="T66">
                <a:pos x="T8" y="T9"/>
              </a:cxn>
              <a:cxn ang="T67">
                <a:pos x="T10" y="T11"/>
              </a:cxn>
              <a:cxn ang="T68">
                <a:pos x="T12" y="T13"/>
              </a:cxn>
              <a:cxn ang="T69">
                <a:pos x="T14" y="T15"/>
              </a:cxn>
              <a:cxn ang="T70">
                <a:pos x="T16" y="T17"/>
              </a:cxn>
              <a:cxn ang="T71">
                <a:pos x="T18" y="T19"/>
              </a:cxn>
              <a:cxn ang="T72">
                <a:pos x="T20" y="T21"/>
              </a:cxn>
              <a:cxn ang="T73">
                <a:pos x="T22" y="T23"/>
              </a:cxn>
              <a:cxn ang="T74">
                <a:pos x="T24" y="T25"/>
              </a:cxn>
              <a:cxn ang="T75">
                <a:pos x="T26" y="T27"/>
              </a:cxn>
              <a:cxn ang="T76">
                <a:pos x="T28" y="T29"/>
              </a:cxn>
              <a:cxn ang="T77">
                <a:pos x="T30" y="T31"/>
              </a:cxn>
              <a:cxn ang="T78">
                <a:pos x="T32" y="T33"/>
              </a:cxn>
              <a:cxn ang="T79">
                <a:pos x="T34" y="T35"/>
              </a:cxn>
              <a:cxn ang="T80">
                <a:pos x="T36" y="T37"/>
              </a:cxn>
              <a:cxn ang="T81">
                <a:pos x="T38" y="T39"/>
              </a:cxn>
              <a:cxn ang="T82">
                <a:pos x="T40" y="T41"/>
              </a:cxn>
              <a:cxn ang="T83">
                <a:pos x="T42" y="T43"/>
              </a:cxn>
              <a:cxn ang="T84">
                <a:pos x="T44" y="T45"/>
              </a:cxn>
              <a:cxn ang="T85">
                <a:pos x="T46" y="T47"/>
              </a:cxn>
              <a:cxn ang="T86">
                <a:pos x="T48" y="T49"/>
              </a:cxn>
              <a:cxn ang="T87">
                <a:pos x="T50" y="T51"/>
              </a:cxn>
              <a:cxn ang="T88">
                <a:pos x="T52" y="T53"/>
              </a:cxn>
              <a:cxn ang="T89">
                <a:pos x="T54" y="T55"/>
              </a:cxn>
              <a:cxn ang="T90">
                <a:pos x="T56" y="T57"/>
              </a:cxn>
              <a:cxn ang="T91">
                <a:pos x="T58" y="T59"/>
              </a:cxn>
              <a:cxn ang="T92">
                <a:pos x="T60" y="T61"/>
              </a:cxn>
            </a:cxnLst>
            <a:rect l="T93" t="T94" r="T95" b="T96"/>
            <a:pathLst>
              <a:path w="301" h="157">
                <a:moveTo>
                  <a:pt x="92" y="156"/>
                </a:moveTo>
                <a:lnTo>
                  <a:pt x="104" y="153"/>
                </a:lnTo>
                <a:lnTo>
                  <a:pt x="116" y="143"/>
                </a:lnTo>
                <a:lnTo>
                  <a:pt x="137" y="130"/>
                </a:lnTo>
                <a:lnTo>
                  <a:pt x="162" y="125"/>
                </a:lnTo>
                <a:lnTo>
                  <a:pt x="175" y="129"/>
                </a:lnTo>
                <a:lnTo>
                  <a:pt x="188" y="136"/>
                </a:lnTo>
                <a:lnTo>
                  <a:pt x="200" y="143"/>
                </a:lnTo>
                <a:lnTo>
                  <a:pt x="212" y="151"/>
                </a:lnTo>
                <a:lnTo>
                  <a:pt x="232" y="157"/>
                </a:lnTo>
                <a:lnTo>
                  <a:pt x="299" y="84"/>
                </a:lnTo>
                <a:lnTo>
                  <a:pt x="301" y="84"/>
                </a:lnTo>
                <a:lnTo>
                  <a:pt x="257" y="53"/>
                </a:lnTo>
                <a:lnTo>
                  <a:pt x="224" y="31"/>
                </a:lnTo>
                <a:lnTo>
                  <a:pt x="188" y="15"/>
                </a:lnTo>
                <a:lnTo>
                  <a:pt x="170" y="10"/>
                </a:lnTo>
                <a:lnTo>
                  <a:pt x="153" y="7"/>
                </a:lnTo>
                <a:lnTo>
                  <a:pt x="135" y="4"/>
                </a:lnTo>
                <a:lnTo>
                  <a:pt x="118" y="0"/>
                </a:lnTo>
                <a:lnTo>
                  <a:pt x="55" y="19"/>
                </a:lnTo>
                <a:lnTo>
                  <a:pt x="8" y="34"/>
                </a:lnTo>
                <a:lnTo>
                  <a:pt x="0" y="41"/>
                </a:lnTo>
                <a:lnTo>
                  <a:pt x="10" y="53"/>
                </a:lnTo>
                <a:lnTo>
                  <a:pt x="31" y="81"/>
                </a:lnTo>
                <a:lnTo>
                  <a:pt x="54" y="105"/>
                </a:lnTo>
                <a:lnTo>
                  <a:pt x="65" y="118"/>
                </a:lnTo>
                <a:lnTo>
                  <a:pt x="74" y="130"/>
                </a:lnTo>
                <a:lnTo>
                  <a:pt x="83" y="143"/>
                </a:lnTo>
                <a:lnTo>
                  <a:pt x="92" y="156"/>
                </a:lnTo>
                <a:close/>
              </a:path>
            </a:pathLst>
          </a:custGeom>
          <a:solidFill>
            <a:srgbClr val="00A4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6" name="Poland"/>
          <xdr:cNvSpPr>
            <a:spLocks/>
          </xdr:cNvSpPr>
        </xdr:nvSpPr>
        <xdr:spPr bwMode="auto">
          <a:xfrm>
            <a:off x="11161640" y="923925"/>
            <a:ext cx="167096" cy="142875"/>
          </a:xfrm>
          <a:custGeom>
            <a:avLst/>
            <a:gdLst>
              <a:gd name="T0" fmla="*/ 2147483647 w 462"/>
              <a:gd name="T1" fmla="*/ 2147483647 h 339"/>
              <a:gd name="T2" fmla="*/ 2147483647 w 462"/>
              <a:gd name="T3" fmla="*/ 2147483647 h 339"/>
              <a:gd name="T4" fmla="*/ 2147483647 w 462"/>
              <a:gd name="T5" fmla="*/ 2147483647 h 339"/>
              <a:gd name="T6" fmla="*/ 2147483647 w 462"/>
              <a:gd name="T7" fmla="*/ 2147483647 h 339"/>
              <a:gd name="T8" fmla="*/ 2147483647 w 462"/>
              <a:gd name="T9" fmla="*/ 2147483647 h 339"/>
              <a:gd name="T10" fmla="*/ 2147483647 w 462"/>
              <a:gd name="T11" fmla="*/ 2147483647 h 339"/>
              <a:gd name="T12" fmla="*/ 2147483647 w 462"/>
              <a:gd name="T13" fmla="*/ 2147483647 h 339"/>
              <a:gd name="T14" fmla="*/ 2147483647 w 462"/>
              <a:gd name="T15" fmla="*/ 2147483647 h 339"/>
              <a:gd name="T16" fmla="*/ 2147483647 w 462"/>
              <a:gd name="T17" fmla="*/ 2147483647 h 339"/>
              <a:gd name="T18" fmla="*/ 2147483647 w 462"/>
              <a:gd name="T19" fmla="*/ 2147483647 h 339"/>
              <a:gd name="T20" fmla="*/ 2147483647 w 462"/>
              <a:gd name="T21" fmla="*/ 2147483647 h 339"/>
              <a:gd name="T22" fmla="*/ 2147483647 w 462"/>
              <a:gd name="T23" fmla="*/ 2147483647 h 339"/>
              <a:gd name="T24" fmla="*/ 2147483647 w 462"/>
              <a:gd name="T25" fmla="*/ 2147483647 h 339"/>
              <a:gd name="T26" fmla="*/ 2147483647 w 462"/>
              <a:gd name="T27" fmla="*/ 2147483647 h 339"/>
              <a:gd name="T28" fmla="*/ 2147483647 w 462"/>
              <a:gd name="T29" fmla="*/ 2147483647 h 339"/>
              <a:gd name="T30" fmla="*/ 2147483647 w 462"/>
              <a:gd name="T31" fmla="*/ 2147483647 h 339"/>
              <a:gd name="T32" fmla="*/ 2147483647 w 462"/>
              <a:gd name="T33" fmla="*/ 2147483647 h 339"/>
              <a:gd name="T34" fmla="*/ 2147483647 w 462"/>
              <a:gd name="T35" fmla="*/ 2147483647 h 339"/>
              <a:gd name="T36" fmla="*/ 2147483647 w 462"/>
              <a:gd name="T37" fmla="*/ 2147483647 h 339"/>
              <a:gd name="T38" fmla="*/ 2147483647 w 462"/>
              <a:gd name="T39" fmla="*/ 2147483647 h 339"/>
              <a:gd name="T40" fmla="*/ 2147483647 w 462"/>
              <a:gd name="T41" fmla="*/ 2147483647 h 339"/>
              <a:gd name="T42" fmla="*/ 2147483647 w 462"/>
              <a:gd name="T43" fmla="*/ 2147483647 h 339"/>
              <a:gd name="T44" fmla="*/ 2147483647 w 462"/>
              <a:gd name="T45" fmla="*/ 2147483647 h 339"/>
              <a:gd name="T46" fmla="*/ 2147483647 w 462"/>
              <a:gd name="T47" fmla="*/ 2147483647 h 339"/>
              <a:gd name="T48" fmla="*/ 2147483647 w 462"/>
              <a:gd name="T49" fmla="*/ 2147483647 h 339"/>
              <a:gd name="T50" fmla="*/ 2147483647 w 462"/>
              <a:gd name="T51" fmla="*/ 2147483647 h 339"/>
              <a:gd name="T52" fmla="*/ 2147483647 w 462"/>
              <a:gd name="T53" fmla="*/ 2147483647 h 339"/>
              <a:gd name="T54" fmla="*/ 2147483647 w 462"/>
              <a:gd name="T55" fmla="*/ 2147483647 h 339"/>
              <a:gd name="T56" fmla="*/ 2147483647 w 462"/>
              <a:gd name="T57" fmla="*/ 2147483647 h 339"/>
              <a:gd name="T58" fmla="*/ 2147483647 w 462"/>
              <a:gd name="T59" fmla="*/ 2147483647 h 339"/>
              <a:gd name="T60" fmla="*/ 2147483647 w 462"/>
              <a:gd name="T61" fmla="*/ 2147483647 h 339"/>
              <a:gd name="T62" fmla="*/ 2147483647 w 462"/>
              <a:gd name="T63" fmla="*/ 2147483647 h 339"/>
              <a:gd name="T64" fmla="*/ 0 w 462"/>
              <a:gd name="T65" fmla="*/ 2147483647 h 339"/>
              <a:gd name="T66" fmla="*/ 2147483647 w 462"/>
              <a:gd name="T67" fmla="*/ 2147483647 h 339"/>
              <a:gd name="T68" fmla="*/ 2147483647 w 462"/>
              <a:gd name="T69" fmla="*/ 2147483647 h 339"/>
              <a:gd name="T70" fmla="*/ 2147483647 w 462"/>
              <a:gd name="T71" fmla="*/ 2147483647 h 339"/>
              <a:gd name="T72" fmla="*/ 2147483647 w 462"/>
              <a:gd name="T73" fmla="*/ 2147483647 h 339"/>
              <a:gd name="T74" fmla="*/ 2147483647 w 462"/>
              <a:gd name="T75" fmla="*/ 2147483647 h 339"/>
              <a:gd name="T76" fmla="*/ 2147483647 w 462"/>
              <a:gd name="T77" fmla="*/ 2147483647 h 339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462"/>
              <a:gd name="T118" fmla="*/ 0 h 339"/>
              <a:gd name="T119" fmla="*/ 462 w 462"/>
              <a:gd name="T120" fmla="*/ 339 h 339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462" h="339">
                <a:moveTo>
                  <a:pt x="381" y="31"/>
                </a:moveTo>
                <a:lnTo>
                  <a:pt x="399" y="48"/>
                </a:lnTo>
                <a:lnTo>
                  <a:pt x="406" y="66"/>
                </a:lnTo>
                <a:lnTo>
                  <a:pt x="419" y="81"/>
                </a:lnTo>
                <a:lnTo>
                  <a:pt x="424" y="88"/>
                </a:lnTo>
                <a:lnTo>
                  <a:pt x="428" y="95"/>
                </a:lnTo>
                <a:lnTo>
                  <a:pt x="430" y="105"/>
                </a:lnTo>
                <a:lnTo>
                  <a:pt x="430" y="114"/>
                </a:lnTo>
                <a:lnTo>
                  <a:pt x="428" y="120"/>
                </a:lnTo>
                <a:lnTo>
                  <a:pt x="425" y="126"/>
                </a:lnTo>
                <a:lnTo>
                  <a:pt x="422" y="133"/>
                </a:lnTo>
                <a:lnTo>
                  <a:pt x="421" y="138"/>
                </a:lnTo>
                <a:lnTo>
                  <a:pt x="422" y="146"/>
                </a:lnTo>
                <a:lnTo>
                  <a:pt x="426" y="152"/>
                </a:lnTo>
                <a:lnTo>
                  <a:pt x="432" y="159"/>
                </a:lnTo>
                <a:lnTo>
                  <a:pt x="434" y="168"/>
                </a:lnTo>
                <a:lnTo>
                  <a:pt x="434" y="188"/>
                </a:lnTo>
                <a:lnTo>
                  <a:pt x="445" y="205"/>
                </a:lnTo>
                <a:lnTo>
                  <a:pt x="460" y="220"/>
                </a:lnTo>
                <a:lnTo>
                  <a:pt x="462" y="234"/>
                </a:lnTo>
                <a:lnTo>
                  <a:pt x="456" y="245"/>
                </a:lnTo>
                <a:lnTo>
                  <a:pt x="433" y="260"/>
                </a:lnTo>
                <a:lnTo>
                  <a:pt x="420" y="282"/>
                </a:lnTo>
                <a:lnTo>
                  <a:pt x="421" y="288"/>
                </a:lnTo>
                <a:lnTo>
                  <a:pt x="422" y="295"/>
                </a:lnTo>
                <a:lnTo>
                  <a:pt x="424" y="302"/>
                </a:lnTo>
                <a:lnTo>
                  <a:pt x="425" y="309"/>
                </a:lnTo>
                <a:lnTo>
                  <a:pt x="424" y="324"/>
                </a:lnTo>
                <a:lnTo>
                  <a:pt x="418" y="339"/>
                </a:lnTo>
                <a:lnTo>
                  <a:pt x="399" y="331"/>
                </a:lnTo>
                <a:lnTo>
                  <a:pt x="385" y="325"/>
                </a:lnTo>
                <a:lnTo>
                  <a:pt x="372" y="318"/>
                </a:lnTo>
                <a:lnTo>
                  <a:pt x="358" y="312"/>
                </a:lnTo>
                <a:lnTo>
                  <a:pt x="341" y="310"/>
                </a:lnTo>
                <a:lnTo>
                  <a:pt x="326" y="313"/>
                </a:lnTo>
                <a:lnTo>
                  <a:pt x="306" y="320"/>
                </a:lnTo>
                <a:lnTo>
                  <a:pt x="288" y="326"/>
                </a:lnTo>
                <a:lnTo>
                  <a:pt x="277" y="326"/>
                </a:lnTo>
                <a:lnTo>
                  <a:pt x="270" y="319"/>
                </a:lnTo>
                <a:lnTo>
                  <a:pt x="267" y="310"/>
                </a:lnTo>
                <a:lnTo>
                  <a:pt x="265" y="302"/>
                </a:lnTo>
                <a:lnTo>
                  <a:pt x="262" y="295"/>
                </a:lnTo>
                <a:lnTo>
                  <a:pt x="255" y="295"/>
                </a:lnTo>
                <a:lnTo>
                  <a:pt x="246" y="299"/>
                </a:lnTo>
                <a:lnTo>
                  <a:pt x="234" y="302"/>
                </a:lnTo>
                <a:lnTo>
                  <a:pt x="224" y="303"/>
                </a:lnTo>
                <a:lnTo>
                  <a:pt x="226" y="303"/>
                </a:lnTo>
                <a:lnTo>
                  <a:pt x="182" y="272"/>
                </a:lnTo>
                <a:lnTo>
                  <a:pt x="149" y="250"/>
                </a:lnTo>
                <a:lnTo>
                  <a:pt x="113" y="234"/>
                </a:lnTo>
                <a:lnTo>
                  <a:pt x="95" y="229"/>
                </a:lnTo>
                <a:lnTo>
                  <a:pt x="78" y="226"/>
                </a:lnTo>
                <a:lnTo>
                  <a:pt x="60" y="223"/>
                </a:lnTo>
                <a:lnTo>
                  <a:pt x="43" y="219"/>
                </a:lnTo>
                <a:lnTo>
                  <a:pt x="42" y="204"/>
                </a:lnTo>
                <a:lnTo>
                  <a:pt x="37" y="187"/>
                </a:lnTo>
                <a:lnTo>
                  <a:pt x="33" y="170"/>
                </a:lnTo>
                <a:lnTo>
                  <a:pt x="27" y="153"/>
                </a:lnTo>
                <a:lnTo>
                  <a:pt x="20" y="140"/>
                </a:lnTo>
                <a:lnTo>
                  <a:pt x="10" y="127"/>
                </a:lnTo>
                <a:lnTo>
                  <a:pt x="1" y="114"/>
                </a:lnTo>
                <a:lnTo>
                  <a:pt x="0" y="100"/>
                </a:lnTo>
                <a:lnTo>
                  <a:pt x="2" y="64"/>
                </a:lnTo>
                <a:lnTo>
                  <a:pt x="7" y="61"/>
                </a:lnTo>
                <a:lnTo>
                  <a:pt x="10" y="57"/>
                </a:lnTo>
                <a:lnTo>
                  <a:pt x="52" y="28"/>
                </a:lnTo>
                <a:lnTo>
                  <a:pt x="103" y="7"/>
                </a:lnTo>
                <a:lnTo>
                  <a:pt x="143" y="0"/>
                </a:lnTo>
                <a:lnTo>
                  <a:pt x="176" y="16"/>
                </a:lnTo>
                <a:lnTo>
                  <a:pt x="211" y="21"/>
                </a:lnTo>
                <a:lnTo>
                  <a:pt x="248" y="20"/>
                </a:lnTo>
                <a:lnTo>
                  <a:pt x="381" y="31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7" name="Netherlands"/>
          <xdr:cNvSpPr>
            <a:spLocks/>
          </xdr:cNvSpPr>
        </xdr:nvSpPr>
        <xdr:spPr bwMode="auto">
          <a:xfrm>
            <a:off x="10986189" y="952500"/>
            <a:ext cx="66838" cy="66675"/>
          </a:xfrm>
          <a:custGeom>
            <a:avLst/>
            <a:gdLst>
              <a:gd name="T0" fmla="*/ 2147483647 w 167"/>
              <a:gd name="T1" fmla="*/ 0 h 145"/>
              <a:gd name="T2" fmla="*/ 2147483647 w 167"/>
              <a:gd name="T3" fmla="*/ 2147483647 h 145"/>
              <a:gd name="T4" fmla="*/ 2147483647 w 167"/>
              <a:gd name="T5" fmla="*/ 2147483647 h 145"/>
              <a:gd name="T6" fmla="*/ 2147483647 w 167"/>
              <a:gd name="T7" fmla="*/ 2147483647 h 145"/>
              <a:gd name="T8" fmla="*/ 2147483647 w 167"/>
              <a:gd name="T9" fmla="*/ 2147483647 h 145"/>
              <a:gd name="T10" fmla="*/ 2147483647 w 167"/>
              <a:gd name="T11" fmla="*/ 2147483647 h 145"/>
              <a:gd name="T12" fmla="*/ 2147483647 w 167"/>
              <a:gd name="T13" fmla="*/ 2147483647 h 145"/>
              <a:gd name="T14" fmla="*/ 2147483647 w 167"/>
              <a:gd name="T15" fmla="*/ 2147483647 h 145"/>
              <a:gd name="T16" fmla="*/ 2147483647 w 167"/>
              <a:gd name="T17" fmla="*/ 2147483647 h 145"/>
              <a:gd name="T18" fmla="*/ 2147483647 w 167"/>
              <a:gd name="T19" fmla="*/ 2147483647 h 145"/>
              <a:gd name="T20" fmla="*/ 0 w 167"/>
              <a:gd name="T21" fmla="*/ 2147483647 h 145"/>
              <a:gd name="T22" fmla="*/ 0 w 167"/>
              <a:gd name="T23" fmla="*/ 2147483647 h 145"/>
              <a:gd name="T24" fmla="*/ 2147483647 w 167"/>
              <a:gd name="T25" fmla="*/ 2147483647 h 145"/>
              <a:gd name="T26" fmla="*/ 2147483647 w 167"/>
              <a:gd name="T27" fmla="*/ 2147483647 h 145"/>
              <a:gd name="T28" fmla="*/ 2147483647 w 167"/>
              <a:gd name="T29" fmla="*/ 2147483647 h 145"/>
              <a:gd name="T30" fmla="*/ 2147483647 w 167"/>
              <a:gd name="T31" fmla="*/ 2147483647 h 145"/>
              <a:gd name="T32" fmla="*/ 2147483647 w 167"/>
              <a:gd name="T33" fmla="*/ 2147483647 h 145"/>
              <a:gd name="T34" fmla="*/ 2147483647 w 167"/>
              <a:gd name="T35" fmla="*/ 2147483647 h 145"/>
              <a:gd name="T36" fmla="*/ 2147483647 w 167"/>
              <a:gd name="T37" fmla="*/ 2147483647 h 145"/>
              <a:gd name="T38" fmla="*/ 2147483647 w 167"/>
              <a:gd name="T39" fmla="*/ 2147483647 h 145"/>
              <a:gd name="T40" fmla="*/ 2147483647 w 167"/>
              <a:gd name="T41" fmla="*/ 2147483647 h 145"/>
              <a:gd name="T42" fmla="*/ 2147483647 w 167"/>
              <a:gd name="T43" fmla="*/ 0 h 145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67"/>
              <a:gd name="T67" fmla="*/ 0 h 145"/>
              <a:gd name="T68" fmla="*/ 167 w 167"/>
              <a:gd name="T69" fmla="*/ 145 h 145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67" h="145">
                <a:moveTo>
                  <a:pt x="161" y="0"/>
                </a:moveTo>
                <a:lnTo>
                  <a:pt x="167" y="31"/>
                </a:lnTo>
                <a:lnTo>
                  <a:pt x="164" y="42"/>
                </a:lnTo>
                <a:lnTo>
                  <a:pt x="159" y="53"/>
                </a:lnTo>
                <a:lnTo>
                  <a:pt x="157" y="64"/>
                </a:lnTo>
                <a:lnTo>
                  <a:pt x="157" y="74"/>
                </a:lnTo>
                <a:lnTo>
                  <a:pt x="144" y="104"/>
                </a:lnTo>
                <a:lnTo>
                  <a:pt x="124" y="129"/>
                </a:lnTo>
                <a:lnTo>
                  <a:pt x="117" y="145"/>
                </a:lnTo>
                <a:lnTo>
                  <a:pt x="0" y="113"/>
                </a:lnTo>
                <a:lnTo>
                  <a:pt x="23" y="93"/>
                </a:lnTo>
                <a:lnTo>
                  <a:pt x="45" y="82"/>
                </a:lnTo>
                <a:lnTo>
                  <a:pt x="76" y="62"/>
                </a:lnTo>
                <a:lnTo>
                  <a:pt x="86" y="26"/>
                </a:lnTo>
                <a:lnTo>
                  <a:pt x="96" y="22"/>
                </a:lnTo>
                <a:lnTo>
                  <a:pt x="106" y="16"/>
                </a:lnTo>
                <a:lnTo>
                  <a:pt x="118" y="10"/>
                </a:lnTo>
                <a:lnTo>
                  <a:pt x="129" y="7"/>
                </a:lnTo>
                <a:lnTo>
                  <a:pt x="146" y="4"/>
                </a:lnTo>
                <a:lnTo>
                  <a:pt x="161" y="0"/>
                </a:lnTo>
                <a:close/>
              </a:path>
            </a:pathLst>
          </a:custGeom>
          <a:solidFill>
            <a:srgbClr val="5C044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8" name="Freeform 60"/>
          <xdr:cNvSpPr>
            <a:spLocks/>
          </xdr:cNvSpPr>
        </xdr:nvSpPr>
        <xdr:spPr bwMode="auto">
          <a:xfrm>
            <a:off x="11027963" y="1038225"/>
            <a:ext cx="25064" cy="28575"/>
          </a:xfrm>
          <a:custGeom>
            <a:avLst/>
            <a:gdLst>
              <a:gd name="T0" fmla="*/ 0 w 32"/>
              <a:gd name="T1" fmla="*/ 2147483647 h 51"/>
              <a:gd name="T2" fmla="*/ 2147483647 w 32"/>
              <a:gd name="T3" fmla="*/ 0 h 51"/>
              <a:gd name="T4" fmla="*/ 2147483647 w 32"/>
              <a:gd name="T5" fmla="*/ 0 h 51"/>
              <a:gd name="T6" fmla="*/ 2147483647 w 32"/>
              <a:gd name="T7" fmla="*/ 2147483647 h 51"/>
              <a:gd name="T8" fmla="*/ 2147483647 w 32"/>
              <a:gd name="T9" fmla="*/ 2147483647 h 51"/>
              <a:gd name="T10" fmla="*/ 0 w 32"/>
              <a:gd name="T11" fmla="*/ 2147483647 h 51"/>
              <a:gd name="T12" fmla="*/ 0 60000 65536"/>
              <a:gd name="T13" fmla="*/ 0 60000 65536"/>
              <a:gd name="T14" fmla="*/ 0 60000 65536"/>
              <a:gd name="T15" fmla="*/ 0 60000 65536"/>
              <a:gd name="T16" fmla="*/ 0 60000 65536"/>
              <a:gd name="T17" fmla="*/ 0 60000 65536"/>
              <a:gd name="T18" fmla="*/ 0 w 32"/>
              <a:gd name="T19" fmla="*/ 0 h 51"/>
              <a:gd name="T20" fmla="*/ 32 w 32"/>
              <a:gd name="T21" fmla="*/ 51 h 51"/>
            </a:gdLst>
            <a:ahLst/>
            <a:cxnLst>
              <a:cxn ang="T12">
                <a:pos x="T0" y="T1"/>
              </a:cxn>
              <a:cxn ang="T13">
                <a:pos x="T2" y="T3"/>
              </a:cxn>
              <a:cxn ang="T14">
                <a:pos x="T4" y="T5"/>
              </a:cxn>
              <a:cxn ang="T15">
                <a:pos x="T6" y="T7"/>
              </a:cxn>
              <a:cxn ang="T16">
                <a:pos x="T8" y="T9"/>
              </a:cxn>
              <a:cxn ang="T17">
                <a:pos x="T10" y="T11"/>
              </a:cxn>
            </a:cxnLst>
            <a:rect l="T18" t="T19" r="T20" b="T21"/>
            <a:pathLst>
              <a:path w="32" h="51">
                <a:moveTo>
                  <a:pt x="0" y="30"/>
                </a:moveTo>
                <a:lnTo>
                  <a:pt x="24" y="0"/>
                </a:lnTo>
                <a:lnTo>
                  <a:pt x="32" y="51"/>
                </a:lnTo>
                <a:lnTo>
                  <a:pt x="0" y="3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39" name="Belgium"/>
          <xdr:cNvSpPr>
            <a:spLocks/>
          </xdr:cNvSpPr>
        </xdr:nvSpPr>
        <xdr:spPr bwMode="auto">
          <a:xfrm>
            <a:off x="10977835" y="1000125"/>
            <a:ext cx="58484" cy="47625"/>
          </a:xfrm>
          <a:custGeom>
            <a:avLst/>
            <a:gdLst>
              <a:gd name="T0" fmla="*/ 2147483647 w 164"/>
              <a:gd name="T1" fmla="*/ 2147483647 h 115"/>
              <a:gd name="T2" fmla="*/ 2147483647 w 164"/>
              <a:gd name="T3" fmla="*/ 2147483647 h 115"/>
              <a:gd name="T4" fmla="*/ 2147483647 w 164"/>
              <a:gd name="T5" fmla="*/ 2147483647 h 115"/>
              <a:gd name="T6" fmla="*/ 2147483647 w 164"/>
              <a:gd name="T7" fmla="*/ 2147483647 h 115"/>
              <a:gd name="T8" fmla="*/ 2147483647 w 164"/>
              <a:gd name="T9" fmla="*/ 2147483647 h 115"/>
              <a:gd name="T10" fmla="*/ 2147483647 w 164"/>
              <a:gd name="T11" fmla="*/ 2147483647 h 115"/>
              <a:gd name="T12" fmla="*/ 2147483647 w 164"/>
              <a:gd name="T13" fmla="*/ 2147483647 h 115"/>
              <a:gd name="T14" fmla="*/ 2147483647 w 164"/>
              <a:gd name="T15" fmla="*/ 2147483647 h 115"/>
              <a:gd name="T16" fmla="*/ 2147483647 w 164"/>
              <a:gd name="T17" fmla="*/ 2147483647 h 115"/>
              <a:gd name="T18" fmla="*/ 2147483647 w 164"/>
              <a:gd name="T19" fmla="*/ 2147483647 h 115"/>
              <a:gd name="T20" fmla="*/ 2147483647 w 164"/>
              <a:gd name="T21" fmla="*/ 2147483647 h 115"/>
              <a:gd name="T22" fmla="*/ 2147483647 w 164"/>
              <a:gd name="T23" fmla="*/ 2147483647 h 115"/>
              <a:gd name="T24" fmla="*/ 2147483647 w 164"/>
              <a:gd name="T25" fmla="*/ 2147483647 h 115"/>
              <a:gd name="T26" fmla="*/ 0 w 164"/>
              <a:gd name="T27" fmla="*/ 2147483647 h 115"/>
              <a:gd name="T28" fmla="*/ 0 w 164"/>
              <a:gd name="T29" fmla="*/ 2147483647 h 115"/>
              <a:gd name="T30" fmla="*/ 2147483647 w 164"/>
              <a:gd name="T31" fmla="*/ 2147483647 h 115"/>
              <a:gd name="T32" fmla="*/ 2147483647 w 164"/>
              <a:gd name="T33" fmla="*/ 2147483647 h 115"/>
              <a:gd name="T34" fmla="*/ 2147483647 w 164"/>
              <a:gd name="T35" fmla="*/ 2147483647 h 115"/>
              <a:gd name="T36" fmla="*/ 2147483647 w 164"/>
              <a:gd name="T37" fmla="*/ 0 h 115"/>
              <a:gd name="T38" fmla="*/ 2147483647 w 164"/>
              <a:gd name="T39" fmla="*/ 0 h 115"/>
              <a:gd name="T40" fmla="*/ 2147483647 w 164"/>
              <a:gd name="T41" fmla="*/ 2147483647 h 115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64"/>
              <a:gd name="T64" fmla="*/ 0 h 115"/>
              <a:gd name="T65" fmla="*/ 164 w 164"/>
              <a:gd name="T66" fmla="*/ 115 h 115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64" h="115">
                <a:moveTo>
                  <a:pt x="154" y="32"/>
                </a:moveTo>
                <a:lnTo>
                  <a:pt x="164" y="85"/>
                </a:lnTo>
                <a:lnTo>
                  <a:pt x="140" y="115"/>
                </a:lnTo>
                <a:lnTo>
                  <a:pt x="134" y="112"/>
                </a:lnTo>
                <a:lnTo>
                  <a:pt x="127" y="108"/>
                </a:lnTo>
                <a:lnTo>
                  <a:pt x="120" y="104"/>
                </a:lnTo>
                <a:lnTo>
                  <a:pt x="113" y="101"/>
                </a:lnTo>
                <a:lnTo>
                  <a:pt x="100" y="94"/>
                </a:lnTo>
                <a:lnTo>
                  <a:pt x="90" y="84"/>
                </a:lnTo>
                <a:lnTo>
                  <a:pt x="64" y="58"/>
                </a:lnTo>
                <a:lnTo>
                  <a:pt x="29" y="47"/>
                </a:lnTo>
                <a:lnTo>
                  <a:pt x="0" y="29"/>
                </a:lnTo>
                <a:lnTo>
                  <a:pt x="5" y="26"/>
                </a:lnTo>
                <a:lnTo>
                  <a:pt x="10" y="24"/>
                </a:lnTo>
                <a:lnTo>
                  <a:pt x="24" y="14"/>
                </a:lnTo>
                <a:lnTo>
                  <a:pt x="37" y="0"/>
                </a:lnTo>
                <a:lnTo>
                  <a:pt x="154" y="32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0" name="Switzerland"/>
          <xdr:cNvSpPr>
            <a:spLocks/>
          </xdr:cNvSpPr>
        </xdr:nvSpPr>
        <xdr:spPr bwMode="auto">
          <a:xfrm>
            <a:off x="11036318" y="1114425"/>
            <a:ext cx="83548" cy="47625"/>
          </a:xfrm>
          <a:custGeom>
            <a:avLst/>
            <a:gdLst>
              <a:gd name="T0" fmla="*/ 2147483647 w 216"/>
              <a:gd name="T1" fmla="*/ 2147483647 h 115"/>
              <a:gd name="T2" fmla="*/ 2147483647 w 216"/>
              <a:gd name="T3" fmla="*/ 2147483647 h 115"/>
              <a:gd name="T4" fmla="*/ 2147483647 w 216"/>
              <a:gd name="T5" fmla="*/ 2147483647 h 115"/>
              <a:gd name="T6" fmla="*/ 2147483647 w 216"/>
              <a:gd name="T7" fmla="*/ 2147483647 h 115"/>
              <a:gd name="T8" fmla="*/ 2147483647 w 216"/>
              <a:gd name="T9" fmla="*/ 2147483647 h 115"/>
              <a:gd name="T10" fmla="*/ 2147483647 w 216"/>
              <a:gd name="T11" fmla="*/ 2147483647 h 115"/>
              <a:gd name="T12" fmla="*/ 2147483647 w 216"/>
              <a:gd name="T13" fmla="*/ 2147483647 h 115"/>
              <a:gd name="T14" fmla="*/ 2147483647 w 216"/>
              <a:gd name="T15" fmla="*/ 2147483647 h 115"/>
              <a:gd name="T16" fmla="*/ 2147483647 w 216"/>
              <a:gd name="T17" fmla="*/ 2147483647 h 115"/>
              <a:gd name="T18" fmla="*/ 2147483647 w 216"/>
              <a:gd name="T19" fmla="*/ 2147483647 h 115"/>
              <a:gd name="T20" fmla="*/ 2147483647 w 216"/>
              <a:gd name="T21" fmla="*/ 2147483647 h 115"/>
              <a:gd name="T22" fmla="*/ 2147483647 w 216"/>
              <a:gd name="T23" fmla="*/ 2147483647 h 115"/>
              <a:gd name="T24" fmla="*/ 2147483647 w 216"/>
              <a:gd name="T25" fmla="*/ 2147483647 h 115"/>
              <a:gd name="T26" fmla="*/ 2147483647 w 216"/>
              <a:gd name="T27" fmla="*/ 2147483647 h 115"/>
              <a:gd name="T28" fmla="*/ 2147483647 w 216"/>
              <a:gd name="T29" fmla="*/ 2147483647 h 115"/>
              <a:gd name="T30" fmla="*/ 2147483647 w 216"/>
              <a:gd name="T31" fmla="*/ 2147483647 h 115"/>
              <a:gd name="T32" fmla="*/ 2147483647 w 216"/>
              <a:gd name="T33" fmla="*/ 2147483647 h 115"/>
              <a:gd name="T34" fmla="*/ 2147483647 w 216"/>
              <a:gd name="T35" fmla="*/ 2147483647 h 115"/>
              <a:gd name="T36" fmla="*/ 2147483647 w 216"/>
              <a:gd name="T37" fmla="*/ 0 h 115"/>
              <a:gd name="T38" fmla="*/ 2147483647 w 216"/>
              <a:gd name="T39" fmla="*/ 2147483647 h 115"/>
              <a:gd name="T40" fmla="*/ 2147483647 w 216"/>
              <a:gd name="T41" fmla="*/ 2147483647 h 115"/>
              <a:gd name="T42" fmla="*/ 2147483647 w 216"/>
              <a:gd name="T43" fmla="*/ 2147483647 h 115"/>
              <a:gd name="T44" fmla="*/ 2147483647 w 216"/>
              <a:gd name="T45" fmla="*/ 2147483647 h 115"/>
              <a:gd name="T46" fmla="*/ 2147483647 w 216"/>
              <a:gd name="T47" fmla="*/ 2147483647 h 115"/>
              <a:gd name="T48" fmla="*/ 2147483647 w 216"/>
              <a:gd name="T49" fmla="*/ 2147483647 h 115"/>
              <a:gd name="T50" fmla="*/ 2147483647 w 216"/>
              <a:gd name="T51" fmla="*/ 2147483647 h 115"/>
              <a:gd name="T52" fmla="*/ 2147483647 w 216"/>
              <a:gd name="T53" fmla="*/ 2147483647 h 115"/>
              <a:gd name="T54" fmla="*/ 2147483647 w 216"/>
              <a:gd name="T55" fmla="*/ 2147483647 h 115"/>
              <a:gd name="T56" fmla="*/ 2147483647 w 216"/>
              <a:gd name="T57" fmla="*/ 2147483647 h 115"/>
              <a:gd name="T58" fmla="*/ 2147483647 w 216"/>
              <a:gd name="T59" fmla="*/ 2147483647 h 115"/>
              <a:gd name="T60" fmla="*/ 2147483647 w 216"/>
              <a:gd name="T61" fmla="*/ 2147483647 h 115"/>
              <a:gd name="T62" fmla="*/ 2147483647 w 216"/>
              <a:gd name="T63" fmla="*/ 2147483647 h 115"/>
              <a:gd name="T64" fmla="*/ 2147483647 w 216"/>
              <a:gd name="T65" fmla="*/ 2147483647 h 115"/>
              <a:gd name="T66" fmla="*/ 2147483647 w 216"/>
              <a:gd name="T67" fmla="*/ 2147483647 h 115"/>
              <a:gd name="T68" fmla="*/ 0 w 216"/>
              <a:gd name="T69" fmla="*/ 2147483647 h 115"/>
              <a:gd name="T70" fmla="*/ 2147483647 w 216"/>
              <a:gd name="T71" fmla="*/ 2147483647 h 115"/>
              <a:gd name="T72" fmla="*/ 2147483647 w 216"/>
              <a:gd name="T73" fmla="*/ 2147483647 h 115"/>
              <a:gd name="T74" fmla="*/ 2147483647 w 216"/>
              <a:gd name="T75" fmla="*/ 2147483647 h 115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w 216"/>
              <a:gd name="T115" fmla="*/ 0 h 115"/>
              <a:gd name="T116" fmla="*/ 216 w 216"/>
              <a:gd name="T117" fmla="*/ 115 h 115"/>
            </a:gdLst>
            <a:ahLst/>
            <a:cxnLst>
              <a:cxn ang="T76">
                <a:pos x="T0" y="T1"/>
              </a:cxn>
              <a:cxn ang="T77">
                <a:pos x="T2" y="T3"/>
              </a:cxn>
              <a:cxn ang="T78">
                <a:pos x="T4" y="T5"/>
              </a:cxn>
              <a:cxn ang="T79">
                <a:pos x="T6" y="T7"/>
              </a:cxn>
              <a:cxn ang="T80">
                <a:pos x="T8" y="T9"/>
              </a:cxn>
              <a:cxn ang="T81">
                <a:pos x="T10" y="T11"/>
              </a:cxn>
              <a:cxn ang="T82">
                <a:pos x="T12" y="T13"/>
              </a:cxn>
              <a:cxn ang="T83">
                <a:pos x="T14" y="T15"/>
              </a:cxn>
              <a:cxn ang="T84">
                <a:pos x="T16" y="T17"/>
              </a:cxn>
              <a:cxn ang="T85">
                <a:pos x="T18" y="T19"/>
              </a:cxn>
              <a:cxn ang="T86">
                <a:pos x="T20" y="T21"/>
              </a:cxn>
              <a:cxn ang="T87">
                <a:pos x="T22" y="T23"/>
              </a:cxn>
              <a:cxn ang="T88">
                <a:pos x="T24" y="T25"/>
              </a:cxn>
              <a:cxn ang="T89">
                <a:pos x="T26" y="T27"/>
              </a:cxn>
              <a:cxn ang="T90">
                <a:pos x="T28" y="T29"/>
              </a:cxn>
              <a:cxn ang="T91">
                <a:pos x="T30" y="T31"/>
              </a:cxn>
              <a:cxn ang="T92">
                <a:pos x="T32" y="T33"/>
              </a:cxn>
              <a:cxn ang="T93">
                <a:pos x="T34" y="T35"/>
              </a:cxn>
              <a:cxn ang="T94">
                <a:pos x="T36" y="T37"/>
              </a:cxn>
              <a:cxn ang="T95">
                <a:pos x="T38" y="T39"/>
              </a:cxn>
              <a:cxn ang="T96">
                <a:pos x="T40" y="T41"/>
              </a:cxn>
              <a:cxn ang="T97">
                <a:pos x="T42" y="T43"/>
              </a:cxn>
              <a:cxn ang="T98">
                <a:pos x="T44" y="T45"/>
              </a:cxn>
              <a:cxn ang="T99">
                <a:pos x="T46" y="T47"/>
              </a:cxn>
              <a:cxn ang="T100">
                <a:pos x="T48" y="T49"/>
              </a:cxn>
              <a:cxn ang="T101">
                <a:pos x="T50" y="T51"/>
              </a:cxn>
              <a:cxn ang="T102">
                <a:pos x="T52" y="T53"/>
              </a:cxn>
              <a:cxn ang="T103">
                <a:pos x="T54" y="T55"/>
              </a:cxn>
              <a:cxn ang="T104">
                <a:pos x="T56" y="T57"/>
              </a:cxn>
              <a:cxn ang="T105">
                <a:pos x="T58" y="T59"/>
              </a:cxn>
              <a:cxn ang="T106">
                <a:pos x="T60" y="T61"/>
              </a:cxn>
              <a:cxn ang="T107">
                <a:pos x="T62" y="T63"/>
              </a:cxn>
              <a:cxn ang="T108">
                <a:pos x="T64" y="T65"/>
              </a:cxn>
              <a:cxn ang="T109">
                <a:pos x="T66" y="T67"/>
              </a:cxn>
              <a:cxn ang="T110">
                <a:pos x="T68" y="T69"/>
              </a:cxn>
              <a:cxn ang="T111">
                <a:pos x="T70" y="T71"/>
              </a:cxn>
              <a:cxn ang="T112">
                <a:pos x="T72" y="T73"/>
              </a:cxn>
              <a:cxn ang="T113">
                <a:pos x="T74" y="T75"/>
              </a:cxn>
            </a:cxnLst>
            <a:rect l="T114" t="T115" r="T116" b="T117"/>
            <a:pathLst>
              <a:path w="216" h="115">
                <a:moveTo>
                  <a:pt x="33" y="111"/>
                </a:moveTo>
                <a:lnTo>
                  <a:pt x="42" y="114"/>
                </a:lnTo>
                <a:lnTo>
                  <a:pt x="51" y="115"/>
                </a:lnTo>
                <a:lnTo>
                  <a:pt x="66" y="110"/>
                </a:lnTo>
                <a:lnTo>
                  <a:pt x="79" y="100"/>
                </a:lnTo>
                <a:lnTo>
                  <a:pt x="96" y="86"/>
                </a:lnTo>
                <a:lnTo>
                  <a:pt x="117" y="86"/>
                </a:lnTo>
                <a:lnTo>
                  <a:pt x="127" y="90"/>
                </a:lnTo>
                <a:lnTo>
                  <a:pt x="137" y="90"/>
                </a:lnTo>
                <a:lnTo>
                  <a:pt x="148" y="87"/>
                </a:lnTo>
                <a:lnTo>
                  <a:pt x="159" y="86"/>
                </a:lnTo>
                <a:lnTo>
                  <a:pt x="192" y="84"/>
                </a:lnTo>
                <a:lnTo>
                  <a:pt x="216" y="48"/>
                </a:lnTo>
                <a:lnTo>
                  <a:pt x="153" y="17"/>
                </a:lnTo>
                <a:lnTo>
                  <a:pt x="138" y="7"/>
                </a:lnTo>
                <a:lnTo>
                  <a:pt x="125" y="1"/>
                </a:lnTo>
                <a:lnTo>
                  <a:pt x="110" y="0"/>
                </a:lnTo>
                <a:lnTo>
                  <a:pt x="94" y="1"/>
                </a:lnTo>
                <a:lnTo>
                  <a:pt x="77" y="5"/>
                </a:lnTo>
                <a:lnTo>
                  <a:pt x="67" y="6"/>
                </a:lnTo>
                <a:lnTo>
                  <a:pt x="57" y="6"/>
                </a:lnTo>
                <a:lnTo>
                  <a:pt x="51" y="10"/>
                </a:lnTo>
                <a:lnTo>
                  <a:pt x="42" y="12"/>
                </a:lnTo>
                <a:lnTo>
                  <a:pt x="33" y="12"/>
                </a:lnTo>
                <a:lnTo>
                  <a:pt x="25" y="14"/>
                </a:lnTo>
                <a:lnTo>
                  <a:pt x="23" y="18"/>
                </a:lnTo>
                <a:lnTo>
                  <a:pt x="22" y="28"/>
                </a:lnTo>
                <a:lnTo>
                  <a:pt x="21" y="38"/>
                </a:lnTo>
                <a:lnTo>
                  <a:pt x="20" y="44"/>
                </a:lnTo>
                <a:lnTo>
                  <a:pt x="15" y="57"/>
                </a:lnTo>
                <a:lnTo>
                  <a:pt x="8" y="68"/>
                </a:lnTo>
                <a:lnTo>
                  <a:pt x="0" y="81"/>
                </a:lnTo>
                <a:lnTo>
                  <a:pt x="12" y="91"/>
                </a:lnTo>
                <a:lnTo>
                  <a:pt x="25" y="99"/>
                </a:lnTo>
                <a:lnTo>
                  <a:pt x="33" y="111"/>
                </a:lnTo>
                <a:close/>
              </a:path>
            </a:pathLst>
          </a:custGeom>
          <a:solidFill>
            <a:srgbClr val="79056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1" name="Germany"/>
          <xdr:cNvSpPr>
            <a:spLocks/>
          </xdr:cNvSpPr>
        </xdr:nvSpPr>
        <xdr:spPr bwMode="auto">
          <a:xfrm>
            <a:off x="11027963" y="923925"/>
            <a:ext cx="150386" cy="190500"/>
          </a:xfrm>
          <a:custGeom>
            <a:avLst/>
            <a:gdLst>
              <a:gd name="T0" fmla="*/ 2147483647 w 406"/>
              <a:gd name="T1" fmla="*/ 2147483647 h 469"/>
              <a:gd name="T2" fmla="*/ 2147483647 w 406"/>
              <a:gd name="T3" fmla="*/ 2147483647 h 469"/>
              <a:gd name="T4" fmla="*/ 2147483647 w 406"/>
              <a:gd name="T5" fmla="*/ 2147483647 h 469"/>
              <a:gd name="T6" fmla="*/ 2147483647 w 406"/>
              <a:gd name="T7" fmla="*/ 2147483647 h 469"/>
              <a:gd name="T8" fmla="*/ 2147483647 w 406"/>
              <a:gd name="T9" fmla="*/ 2147483647 h 469"/>
              <a:gd name="T10" fmla="*/ 2147483647 w 406"/>
              <a:gd name="T11" fmla="*/ 2147483647 h 469"/>
              <a:gd name="T12" fmla="*/ 2147483647 w 406"/>
              <a:gd name="T13" fmla="*/ 2147483647 h 469"/>
              <a:gd name="T14" fmla="*/ 2147483647 w 406"/>
              <a:gd name="T15" fmla="*/ 2147483647 h 469"/>
              <a:gd name="T16" fmla="*/ 2147483647 w 406"/>
              <a:gd name="T17" fmla="*/ 2147483647 h 469"/>
              <a:gd name="T18" fmla="*/ 2147483647 w 406"/>
              <a:gd name="T19" fmla="*/ 2147483647 h 469"/>
              <a:gd name="T20" fmla="*/ 2147483647 w 406"/>
              <a:gd name="T21" fmla="*/ 2147483647 h 469"/>
              <a:gd name="T22" fmla="*/ 2147483647 w 406"/>
              <a:gd name="T23" fmla="*/ 2147483647 h 469"/>
              <a:gd name="T24" fmla="*/ 2147483647 w 406"/>
              <a:gd name="T25" fmla="*/ 2147483647 h 469"/>
              <a:gd name="T26" fmla="*/ 2147483647 w 406"/>
              <a:gd name="T27" fmla="*/ 2147483647 h 469"/>
              <a:gd name="T28" fmla="*/ 2147483647 w 406"/>
              <a:gd name="T29" fmla="*/ 2147483647 h 469"/>
              <a:gd name="T30" fmla="*/ 2147483647 w 406"/>
              <a:gd name="T31" fmla="*/ 2147483647 h 469"/>
              <a:gd name="T32" fmla="*/ 2147483647 w 406"/>
              <a:gd name="T33" fmla="*/ 2147483647 h 469"/>
              <a:gd name="T34" fmla="*/ 2147483647 w 406"/>
              <a:gd name="T35" fmla="*/ 2147483647 h 469"/>
              <a:gd name="T36" fmla="*/ 2147483647 w 406"/>
              <a:gd name="T37" fmla="*/ 2147483647 h 469"/>
              <a:gd name="T38" fmla="*/ 2147483647 w 406"/>
              <a:gd name="T39" fmla="*/ 2147483647 h 469"/>
              <a:gd name="T40" fmla="*/ 2147483647 w 406"/>
              <a:gd name="T41" fmla="*/ 2147483647 h 469"/>
              <a:gd name="T42" fmla="*/ 2147483647 w 406"/>
              <a:gd name="T43" fmla="*/ 2147483647 h 469"/>
              <a:gd name="T44" fmla="*/ 2147483647 w 406"/>
              <a:gd name="T45" fmla="*/ 2147483647 h 469"/>
              <a:gd name="T46" fmla="*/ 2147483647 w 406"/>
              <a:gd name="T47" fmla="*/ 2147483647 h 469"/>
              <a:gd name="T48" fmla="*/ 2147483647 w 406"/>
              <a:gd name="T49" fmla="*/ 2147483647 h 469"/>
              <a:gd name="T50" fmla="*/ 2147483647 w 406"/>
              <a:gd name="T51" fmla="*/ 2147483647 h 469"/>
              <a:gd name="T52" fmla="*/ 2147483647 w 406"/>
              <a:gd name="T53" fmla="*/ 2147483647 h 469"/>
              <a:gd name="T54" fmla="*/ 2147483647 w 406"/>
              <a:gd name="T55" fmla="*/ 2147483647 h 469"/>
              <a:gd name="T56" fmla="*/ 2147483647 w 406"/>
              <a:gd name="T57" fmla="*/ 2147483647 h 469"/>
              <a:gd name="T58" fmla="*/ 2147483647 w 406"/>
              <a:gd name="T59" fmla="*/ 2147483647 h 469"/>
              <a:gd name="T60" fmla="*/ 2147483647 w 406"/>
              <a:gd name="T61" fmla="*/ 2147483647 h 469"/>
              <a:gd name="T62" fmla="*/ 2147483647 w 406"/>
              <a:gd name="T63" fmla="*/ 2147483647 h 469"/>
              <a:gd name="T64" fmla="*/ 2147483647 w 406"/>
              <a:gd name="T65" fmla="*/ 2147483647 h 469"/>
              <a:gd name="T66" fmla="*/ 2147483647 w 406"/>
              <a:gd name="T67" fmla="*/ 2147483647 h 469"/>
              <a:gd name="T68" fmla="*/ 2147483647 w 406"/>
              <a:gd name="T69" fmla="*/ 2147483647 h 469"/>
              <a:gd name="T70" fmla="*/ 2147483647 w 406"/>
              <a:gd name="T71" fmla="*/ 2147483647 h 469"/>
              <a:gd name="T72" fmla="*/ 2147483647 w 406"/>
              <a:gd name="T73" fmla="*/ 2147483647 h 469"/>
              <a:gd name="T74" fmla="*/ 2147483647 w 406"/>
              <a:gd name="T75" fmla="*/ 2147483647 h 469"/>
              <a:gd name="T76" fmla="*/ 2147483647 w 406"/>
              <a:gd name="T77" fmla="*/ 2147483647 h 469"/>
              <a:gd name="T78" fmla="*/ 2147483647 w 406"/>
              <a:gd name="T79" fmla="*/ 0 h 469"/>
              <a:gd name="T80" fmla="*/ 2147483647 w 406"/>
              <a:gd name="T81" fmla="*/ 2147483647 h 469"/>
              <a:gd name="T82" fmla="*/ 2147483647 w 406"/>
              <a:gd name="T83" fmla="*/ 2147483647 h 469"/>
              <a:gd name="T84" fmla="*/ 2147483647 w 406"/>
              <a:gd name="T85" fmla="*/ 2147483647 h 469"/>
              <a:gd name="T86" fmla="*/ 2147483647 w 406"/>
              <a:gd name="T87" fmla="*/ 2147483647 h 469"/>
              <a:gd name="T88" fmla="*/ 2147483647 w 406"/>
              <a:gd name="T89" fmla="*/ 2147483647 h 469"/>
              <a:gd name="T90" fmla="*/ 2147483647 w 406"/>
              <a:gd name="T91" fmla="*/ 2147483647 h 469"/>
              <a:gd name="T92" fmla="*/ 2147483647 w 406"/>
              <a:gd name="T93" fmla="*/ 2147483647 h 469"/>
              <a:gd name="T94" fmla="*/ 2147483647 w 406"/>
              <a:gd name="T95" fmla="*/ 2147483647 h 469"/>
              <a:gd name="T96" fmla="*/ 2147483647 w 406"/>
              <a:gd name="T97" fmla="*/ 2147483647 h 469"/>
              <a:gd name="T98" fmla="*/ 2147483647 w 406"/>
              <a:gd name="T99" fmla="*/ 2147483647 h 469"/>
              <a:gd name="T100" fmla="*/ 2147483647 w 406"/>
              <a:gd name="T101" fmla="*/ 2147483647 h 469"/>
              <a:gd name="T102" fmla="*/ 2147483647 w 406"/>
              <a:gd name="T103" fmla="*/ 2147483647 h 469"/>
              <a:gd name="T104" fmla="*/ 2147483647 w 406"/>
              <a:gd name="T105" fmla="*/ 2147483647 h 469"/>
              <a:gd name="T106" fmla="*/ 2147483647 w 406"/>
              <a:gd name="T107" fmla="*/ 2147483647 h 469"/>
              <a:gd name="T108" fmla="*/ 2147483647 w 406"/>
              <a:gd name="T109" fmla="*/ 2147483647 h 469"/>
              <a:gd name="T110" fmla="*/ 0 w 406"/>
              <a:gd name="T111" fmla="*/ 2147483647 h 46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406"/>
              <a:gd name="T169" fmla="*/ 0 h 469"/>
              <a:gd name="T170" fmla="*/ 406 w 406"/>
              <a:gd name="T171" fmla="*/ 469 h 46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406" h="469">
                <a:moveTo>
                  <a:pt x="10" y="278"/>
                </a:moveTo>
                <a:lnTo>
                  <a:pt x="18" y="329"/>
                </a:lnTo>
                <a:lnTo>
                  <a:pt x="40" y="341"/>
                </a:lnTo>
                <a:lnTo>
                  <a:pt x="63" y="350"/>
                </a:lnTo>
                <a:lnTo>
                  <a:pt x="81" y="355"/>
                </a:lnTo>
                <a:lnTo>
                  <a:pt x="100" y="358"/>
                </a:lnTo>
                <a:lnTo>
                  <a:pt x="106" y="359"/>
                </a:lnTo>
                <a:lnTo>
                  <a:pt x="107" y="360"/>
                </a:lnTo>
                <a:lnTo>
                  <a:pt x="105" y="363"/>
                </a:lnTo>
                <a:lnTo>
                  <a:pt x="103" y="369"/>
                </a:lnTo>
                <a:lnTo>
                  <a:pt x="97" y="380"/>
                </a:lnTo>
                <a:lnTo>
                  <a:pt x="92" y="391"/>
                </a:lnTo>
                <a:lnTo>
                  <a:pt x="87" y="401"/>
                </a:lnTo>
                <a:lnTo>
                  <a:pt x="83" y="412"/>
                </a:lnTo>
                <a:lnTo>
                  <a:pt x="78" y="434"/>
                </a:lnTo>
                <a:lnTo>
                  <a:pt x="76" y="458"/>
                </a:lnTo>
                <a:lnTo>
                  <a:pt x="86" y="458"/>
                </a:lnTo>
                <a:lnTo>
                  <a:pt x="96" y="457"/>
                </a:lnTo>
                <a:lnTo>
                  <a:pt x="113" y="453"/>
                </a:lnTo>
                <a:lnTo>
                  <a:pt x="129" y="452"/>
                </a:lnTo>
                <a:lnTo>
                  <a:pt x="144" y="453"/>
                </a:lnTo>
                <a:lnTo>
                  <a:pt x="157" y="459"/>
                </a:lnTo>
                <a:lnTo>
                  <a:pt x="172" y="469"/>
                </a:lnTo>
                <a:lnTo>
                  <a:pt x="213" y="455"/>
                </a:lnTo>
                <a:lnTo>
                  <a:pt x="255" y="454"/>
                </a:lnTo>
                <a:lnTo>
                  <a:pt x="293" y="461"/>
                </a:lnTo>
                <a:lnTo>
                  <a:pt x="329" y="445"/>
                </a:lnTo>
                <a:lnTo>
                  <a:pt x="339" y="437"/>
                </a:lnTo>
                <a:lnTo>
                  <a:pt x="346" y="425"/>
                </a:lnTo>
                <a:lnTo>
                  <a:pt x="352" y="413"/>
                </a:lnTo>
                <a:lnTo>
                  <a:pt x="358" y="401"/>
                </a:lnTo>
                <a:lnTo>
                  <a:pt x="363" y="396"/>
                </a:lnTo>
                <a:lnTo>
                  <a:pt x="370" y="392"/>
                </a:lnTo>
                <a:lnTo>
                  <a:pt x="375" y="389"/>
                </a:lnTo>
                <a:lnTo>
                  <a:pt x="380" y="384"/>
                </a:lnTo>
                <a:lnTo>
                  <a:pt x="371" y="371"/>
                </a:lnTo>
                <a:lnTo>
                  <a:pt x="362" y="358"/>
                </a:lnTo>
                <a:lnTo>
                  <a:pt x="353" y="346"/>
                </a:lnTo>
                <a:lnTo>
                  <a:pt x="342" y="333"/>
                </a:lnTo>
                <a:lnTo>
                  <a:pt x="319" y="309"/>
                </a:lnTo>
                <a:lnTo>
                  <a:pt x="298" y="281"/>
                </a:lnTo>
                <a:lnTo>
                  <a:pt x="288" y="269"/>
                </a:lnTo>
                <a:lnTo>
                  <a:pt x="296" y="262"/>
                </a:lnTo>
                <a:lnTo>
                  <a:pt x="343" y="247"/>
                </a:lnTo>
                <a:lnTo>
                  <a:pt x="406" y="228"/>
                </a:lnTo>
                <a:lnTo>
                  <a:pt x="405" y="213"/>
                </a:lnTo>
                <a:lnTo>
                  <a:pt x="400" y="196"/>
                </a:lnTo>
                <a:lnTo>
                  <a:pt x="396" y="179"/>
                </a:lnTo>
                <a:lnTo>
                  <a:pt x="390" y="162"/>
                </a:lnTo>
                <a:lnTo>
                  <a:pt x="383" y="149"/>
                </a:lnTo>
                <a:lnTo>
                  <a:pt x="373" y="136"/>
                </a:lnTo>
                <a:lnTo>
                  <a:pt x="364" y="123"/>
                </a:lnTo>
                <a:lnTo>
                  <a:pt x="363" y="109"/>
                </a:lnTo>
                <a:lnTo>
                  <a:pt x="365" y="73"/>
                </a:lnTo>
                <a:lnTo>
                  <a:pt x="337" y="60"/>
                </a:lnTo>
                <a:lnTo>
                  <a:pt x="314" y="40"/>
                </a:lnTo>
                <a:lnTo>
                  <a:pt x="299" y="36"/>
                </a:lnTo>
                <a:lnTo>
                  <a:pt x="287" y="40"/>
                </a:lnTo>
                <a:lnTo>
                  <a:pt x="278" y="40"/>
                </a:lnTo>
                <a:lnTo>
                  <a:pt x="275" y="24"/>
                </a:lnTo>
                <a:lnTo>
                  <a:pt x="242" y="47"/>
                </a:lnTo>
                <a:lnTo>
                  <a:pt x="221" y="55"/>
                </a:lnTo>
                <a:lnTo>
                  <a:pt x="202" y="53"/>
                </a:lnTo>
                <a:lnTo>
                  <a:pt x="187" y="44"/>
                </a:lnTo>
                <a:lnTo>
                  <a:pt x="179" y="29"/>
                </a:lnTo>
                <a:lnTo>
                  <a:pt x="173" y="25"/>
                </a:lnTo>
                <a:lnTo>
                  <a:pt x="165" y="24"/>
                </a:lnTo>
                <a:lnTo>
                  <a:pt x="158" y="24"/>
                </a:lnTo>
                <a:lnTo>
                  <a:pt x="150" y="23"/>
                </a:lnTo>
                <a:lnTo>
                  <a:pt x="150" y="19"/>
                </a:lnTo>
                <a:lnTo>
                  <a:pt x="149" y="13"/>
                </a:lnTo>
                <a:lnTo>
                  <a:pt x="149" y="7"/>
                </a:lnTo>
                <a:lnTo>
                  <a:pt x="148" y="0"/>
                </a:lnTo>
                <a:lnTo>
                  <a:pt x="103" y="2"/>
                </a:lnTo>
                <a:lnTo>
                  <a:pt x="108" y="11"/>
                </a:lnTo>
                <a:lnTo>
                  <a:pt x="112" y="20"/>
                </a:lnTo>
                <a:lnTo>
                  <a:pt x="112" y="25"/>
                </a:lnTo>
                <a:lnTo>
                  <a:pt x="110" y="30"/>
                </a:lnTo>
                <a:lnTo>
                  <a:pt x="107" y="36"/>
                </a:lnTo>
                <a:lnTo>
                  <a:pt x="106" y="42"/>
                </a:lnTo>
                <a:lnTo>
                  <a:pt x="109" y="53"/>
                </a:lnTo>
                <a:lnTo>
                  <a:pt x="117" y="60"/>
                </a:lnTo>
                <a:lnTo>
                  <a:pt x="126" y="65"/>
                </a:lnTo>
                <a:lnTo>
                  <a:pt x="132" y="73"/>
                </a:lnTo>
                <a:lnTo>
                  <a:pt x="125" y="74"/>
                </a:lnTo>
                <a:lnTo>
                  <a:pt x="118" y="73"/>
                </a:lnTo>
                <a:lnTo>
                  <a:pt x="111" y="70"/>
                </a:lnTo>
                <a:lnTo>
                  <a:pt x="104" y="69"/>
                </a:lnTo>
                <a:lnTo>
                  <a:pt x="96" y="72"/>
                </a:lnTo>
                <a:lnTo>
                  <a:pt x="89" y="76"/>
                </a:lnTo>
                <a:lnTo>
                  <a:pt x="82" y="79"/>
                </a:lnTo>
                <a:lnTo>
                  <a:pt x="74" y="79"/>
                </a:lnTo>
                <a:lnTo>
                  <a:pt x="57" y="77"/>
                </a:lnTo>
                <a:lnTo>
                  <a:pt x="44" y="80"/>
                </a:lnTo>
                <a:lnTo>
                  <a:pt x="50" y="111"/>
                </a:lnTo>
                <a:lnTo>
                  <a:pt x="47" y="122"/>
                </a:lnTo>
                <a:lnTo>
                  <a:pt x="42" y="133"/>
                </a:lnTo>
                <a:lnTo>
                  <a:pt x="40" y="144"/>
                </a:lnTo>
                <a:lnTo>
                  <a:pt x="40" y="154"/>
                </a:lnTo>
                <a:lnTo>
                  <a:pt x="27" y="184"/>
                </a:lnTo>
                <a:lnTo>
                  <a:pt x="7" y="209"/>
                </a:lnTo>
                <a:lnTo>
                  <a:pt x="0" y="225"/>
                </a:lnTo>
                <a:lnTo>
                  <a:pt x="10" y="278"/>
                </a:lnTo>
                <a:close/>
              </a:path>
            </a:pathLst>
          </a:custGeom>
          <a:solidFill>
            <a:srgbClr val="5C044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2" name="Hungary"/>
          <xdr:cNvSpPr>
            <a:spLocks/>
          </xdr:cNvSpPr>
        </xdr:nvSpPr>
        <xdr:spPr bwMode="auto">
          <a:xfrm>
            <a:off x="11211769" y="1076325"/>
            <a:ext cx="108612" cy="76200"/>
          </a:xfrm>
          <a:custGeom>
            <a:avLst/>
            <a:gdLst>
              <a:gd name="T0" fmla="*/ 0 w 304"/>
              <a:gd name="T1" fmla="*/ 2147483647 h 168"/>
              <a:gd name="T2" fmla="*/ 2147483647 w 304"/>
              <a:gd name="T3" fmla="*/ 2147483647 h 168"/>
              <a:gd name="T4" fmla="*/ 2147483647 w 304"/>
              <a:gd name="T5" fmla="*/ 2147483647 h 168"/>
              <a:gd name="T6" fmla="*/ 2147483647 w 304"/>
              <a:gd name="T7" fmla="*/ 2147483647 h 168"/>
              <a:gd name="T8" fmla="*/ 2147483647 w 304"/>
              <a:gd name="T9" fmla="*/ 2147483647 h 168"/>
              <a:gd name="T10" fmla="*/ 2147483647 w 304"/>
              <a:gd name="T11" fmla="*/ 2147483647 h 168"/>
              <a:gd name="T12" fmla="*/ 2147483647 w 304"/>
              <a:gd name="T13" fmla="*/ 2147483647 h 168"/>
              <a:gd name="T14" fmla="*/ 2147483647 w 304"/>
              <a:gd name="T15" fmla="*/ 2147483647 h 168"/>
              <a:gd name="T16" fmla="*/ 2147483647 w 304"/>
              <a:gd name="T17" fmla="*/ 2147483647 h 168"/>
              <a:gd name="T18" fmla="*/ 2147483647 w 304"/>
              <a:gd name="T19" fmla="*/ 2147483647 h 168"/>
              <a:gd name="T20" fmla="*/ 2147483647 w 304"/>
              <a:gd name="T21" fmla="*/ 2147483647 h 168"/>
              <a:gd name="T22" fmla="*/ 2147483647 w 304"/>
              <a:gd name="T23" fmla="*/ 2147483647 h 168"/>
              <a:gd name="T24" fmla="*/ 2147483647 w 304"/>
              <a:gd name="T25" fmla="*/ 2147483647 h 168"/>
              <a:gd name="T26" fmla="*/ 2147483647 w 304"/>
              <a:gd name="T27" fmla="*/ 2147483647 h 168"/>
              <a:gd name="T28" fmla="*/ 2147483647 w 304"/>
              <a:gd name="T29" fmla="*/ 2147483647 h 168"/>
              <a:gd name="T30" fmla="*/ 2147483647 w 304"/>
              <a:gd name="T31" fmla="*/ 2147483647 h 168"/>
              <a:gd name="T32" fmla="*/ 2147483647 w 304"/>
              <a:gd name="T33" fmla="*/ 0 h 168"/>
              <a:gd name="T34" fmla="*/ 2147483647 w 304"/>
              <a:gd name="T35" fmla="*/ 2147483647 h 168"/>
              <a:gd name="T36" fmla="*/ 2147483647 w 304"/>
              <a:gd name="T37" fmla="*/ 2147483647 h 168"/>
              <a:gd name="T38" fmla="*/ 2147483647 w 304"/>
              <a:gd name="T39" fmla="*/ 2147483647 h 168"/>
              <a:gd name="T40" fmla="*/ 2147483647 w 304"/>
              <a:gd name="T41" fmla="*/ 2147483647 h 168"/>
              <a:gd name="T42" fmla="*/ 2147483647 w 304"/>
              <a:gd name="T43" fmla="*/ 2147483647 h 168"/>
              <a:gd name="T44" fmla="*/ 2147483647 w 304"/>
              <a:gd name="T45" fmla="*/ 2147483647 h 168"/>
              <a:gd name="T46" fmla="*/ 2147483647 w 304"/>
              <a:gd name="T47" fmla="*/ 2147483647 h 168"/>
              <a:gd name="T48" fmla="*/ 2147483647 w 304"/>
              <a:gd name="T49" fmla="*/ 2147483647 h 168"/>
              <a:gd name="T50" fmla="*/ 2147483647 w 304"/>
              <a:gd name="T51" fmla="*/ 2147483647 h 168"/>
              <a:gd name="T52" fmla="*/ 2147483647 w 304"/>
              <a:gd name="T53" fmla="*/ 2147483647 h 168"/>
              <a:gd name="T54" fmla="*/ 2147483647 w 304"/>
              <a:gd name="T55" fmla="*/ 2147483647 h 168"/>
              <a:gd name="T56" fmla="*/ 2147483647 w 304"/>
              <a:gd name="T57" fmla="*/ 2147483647 h 168"/>
              <a:gd name="T58" fmla="*/ 2147483647 w 304"/>
              <a:gd name="T59" fmla="*/ 2147483647 h 168"/>
              <a:gd name="T60" fmla="*/ 2147483647 w 304"/>
              <a:gd name="T61" fmla="*/ 2147483647 h 168"/>
              <a:gd name="T62" fmla="*/ 2147483647 w 304"/>
              <a:gd name="T63" fmla="*/ 2147483647 h 168"/>
              <a:gd name="T64" fmla="*/ 2147483647 w 304"/>
              <a:gd name="T65" fmla="*/ 2147483647 h 168"/>
              <a:gd name="T66" fmla="*/ 2147483647 w 304"/>
              <a:gd name="T67" fmla="*/ 2147483647 h 168"/>
              <a:gd name="T68" fmla="*/ 2147483647 w 304"/>
              <a:gd name="T69" fmla="*/ 2147483647 h 168"/>
              <a:gd name="T70" fmla="*/ 2147483647 w 304"/>
              <a:gd name="T71" fmla="*/ 2147483647 h 168"/>
              <a:gd name="T72" fmla="*/ 2147483647 w 304"/>
              <a:gd name="T73" fmla="*/ 2147483647 h 168"/>
              <a:gd name="T74" fmla="*/ 2147483647 w 304"/>
              <a:gd name="T75" fmla="*/ 2147483647 h 168"/>
              <a:gd name="T76" fmla="*/ 2147483647 w 304"/>
              <a:gd name="T77" fmla="*/ 2147483647 h 168"/>
              <a:gd name="T78" fmla="*/ 2147483647 w 304"/>
              <a:gd name="T79" fmla="*/ 2147483647 h 168"/>
              <a:gd name="T80" fmla="*/ 2147483647 w 304"/>
              <a:gd name="T81" fmla="*/ 2147483647 h 168"/>
              <a:gd name="T82" fmla="*/ 2147483647 w 304"/>
              <a:gd name="T83" fmla="*/ 2147483647 h 168"/>
              <a:gd name="T84" fmla="*/ 2147483647 w 304"/>
              <a:gd name="T85" fmla="*/ 2147483647 h 168"/>
              <a:gd name="T86" fmla="*/ 2147483647 w 304"/>
              <a:gd name="T87" fmla="*/ 2147483647 h 168"/>
              <a:gd name="T88" fmla="*/ 2147483647 w 304"/>
              <a:gd name="T89" fmla="*/ 2147483647 h 168"/>
              <a:gd name="T90" fmla="*/ 2147483647 w 304"/>
              <a:gd name="T91" fmla="*/ 2147483647 h 168"/>
              <a:gd name="T92" fmla="*/ 2147483647 w 304"/>
              <a:gd name="T93" fmla="*/ 2147483647 h 168"/>
              <a:gd name="T94" fmla="*/ 2147483647 w 304"/>
              <a:gd name="T95" fmla="*/ 2147483647 h 168"/>
              <a:gd name="T96" fmla="*/ 2147483647 w 304"/>
              <a:gd name="T97" fmla="*/ 2147483647 h 168"/>
              <a:gd name="T98" fmla="*/ 2147483647 w 304"/>
              <a:gd name="T99" fmla="*/ 2147483647 h 168"/>
              <a:gd name="T100" fmla="*/ 2147483647 w 304"/>
              <a:gd name="T101" fmla="*/ 2147483647 h 168"/>
              <a:gd name="T102" fmla="*/ 2147483647 w 304"/>
              <a:gd name="T103" fmla="*/ 2147483647 h 168"/>
              <a:gd name="T104" fmla="*/ 0 w 304"/>
              <a:gd name="T105" fmla="*/ 2147483647 h 168"/>
              <a:gd name="T106" fmla="*/ 0 w 304"/>
              <a:gd name="T107" fmla="*/ 2147483647 h 168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304"/>
              <a:gd name="T163" fmla="*/ 0 h 168"/>
              <a:gd name="T164" fmla="*/ 304 w 304"/>
              <a:gd name="T165" fmla="*/ 168 h 168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304" h="168">
                <a:moveTo>
                  <a:pt x="0" y="122"/>
                </a:moveTo>
                <a:lnTo>
                  <a:pt x="6" y="69"/>
                </a:lnTo>
                <a:lnTo>
                  <a:pt x="6" y="67"/>
                </a:lnTo>
                <a:lnTo>
                  <a:pt x="19" y="39"/>
                </a:lnTo>
                <a:lnTo>
                  <a:pt x="18" y="41"/>
                </a:lnTo>
                <a:lnTo>
                  <a:pt x="42" y="42"/>
                </a:lnTo>
                <a:lnTo>
                  <a:pt x="63" y="52"/>
                </a:lnTo>
                <a:lnTo>
                  <a:pt x="88" y="49"/>
                </a:lnTo>
                <a:lnTo>
                  <a:pt x="110" y="35"/>
                </a:lnTo>
                <a:lnTo>
                  <a:pt x="129" y="27"/>
                </a:lnTo>
                <a:lnTo>
                  <a:pt x="148" y="26"/>
                </a:lnTo>
                <a:lnTo>
                  <a:pt x="165" y="26"/>
                </a:lnTo>
                <a:lnTo>
                  <a:pt x="183" y="19"/>
                </a:lnTo>
                <a:lnTo>
                  <a:pt x="189" y="14"/>
                </a:lnTo>
                <a:lnTo>
                  <a:pt x="195" y="7"/>
                </a:lnTo>
                <a:lnTo>
                  <a:pt x="203" y="2"/>
                </a:lnTo>
                <a:lnTo>
                  <a:pt x="210" y="0"/>
                </a:lnTo>
                <a:lnTo>
                  <a:pt x="217" y="1"/>
                </a:lnTo>
                <a:lnTo>
                  <a:pt x="225" y="4"/>
                </a:lnTo>
                <a:lnTo>
                  <a:pt x="235" y="7"/>
                </a:lnTo>
                <a:lnTo>
                  <a:pt x="243" y="9"/>
                </a:lnTo>
                <a:lnTo>
                  <a:pt x="266" y="11"/>
                </a:lnTo>
                <a:lnTo>
                  <a:pt x="304" y="27"/>
                </a:lnTo>
                <a:lnTo>
                  <a:pt x="295" y="53"/>
                </a:lnTo>
                <a:lnTo>
                  <a:pt x="288" y="58"/>
                </a:lnTo>
                <a:lnTo>
                  <a:pt x="281" y="61"/>
                </a:lnTo>
                <a:lnTo>
                  <a:pt x="273" y="64"/>
                </a:lnTo>
                <a:lnTo>
                  <a:pt x="265" y="68"/>
                </a:lnTo>
                <a:lnTo>
                  <a:pt x="254" y="82"/>
                </a:lnTo>
                <a:lnTo>
                  <a:pt x="247" y="99"/>
                </a:lnTo>
                <a:lnTo>
                  <a:pt x="242" y="113"/>
                </a:lnTo>
                <a:lnTo>
                  <a:pt x="232" y="127"/>
                </a:lnTo>
                <a:lnTo>
                  <a:pt x="225" y="132"/>
                </a:lnTo>
                <a:lnTo>
                  <a:pt x="218" y="137"/>
                </a:lnTo>
                <a:lnTo>
                  <a:pt x="211" y="142"/>
                </a:lnTo>
                <a:lnTo>
                  <a:pt x="205" y="148"/>
                </a:lnTo>
                <a:lnTo>
                  <a:pt x="186" y="144"/>
                </a:lnTo>
                <a:lnTo>
                  <a:pt x="168" y="146"/>
                </a:lnTo>
                <a:lnTo>
                  <a:pt x="157" y="150"/>
                </a:lnTo>
                <a:lnTo>
                  <a:pt x="148" y="156"/>
                </a:lnTo>
                <a:lnTo>
                  <a:pt x="139" y="162"/>
                </a:lnTo>
                <a:lnTo>
                  <a:pt x="129" y="166"/>
                </a:lnTo>
                <a:lnTo>
                  <a:pt x="99" y="168"/>
                </a:lnTo>
                <a:lnTo>
                  <a:pt x="70" y="161"/>
                </a:lnTo>
                <a:lnTo>
                  <a:pt x="41" y="149"/>
                </a:lnTo>
                <a:lnTo>
                  <a:pt x="30" y="143"/>
                </a:lnTo>
                <a:lnTo>
                  <a:pt x="20" y="135"/>
                </a:lnTo>
                <a:lnTo>
                  <a:pt x="10" y="128"/>
                </a:lnTo>
                <a:lnTo>
                  <a:pt x="0" y="122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3" name="Slovakia"/>
          <xdr:cNvSpPr>
            <a:spLocks/>
          </xdr:cNvSpPr>
        </xdr:nvSpPr>
        <xdr:spPr bwMode="auto">
          <a:xfrm>
            <a:off x="11220123" y="1047750"/>
            <a:ext cx="91903" cy="57150"/>
          </a:xfrm>
          <a:custGeom>
            <a:avLst/>
            <a:gdLst>
              <a:gd name="T0" fmla="*/ 2147483647 w 261"/>
              <a:gd name="T1" fmla="*/ 2147483647 h 129"/>
              <a:gd name="T2" fmla="*/ 0 w 261"/>
              <a:gd name="T3" fmla="*/ 2147483647 h 129"/>
              <a:gd name="T4" fmla="*/ 0 w 261"/>
              <a:gd name="T5" fmla="*/ 2147483647 h 129"/>
              <a:gd name="T6" fmla="*/ 2147483647 w 261"/>
              <a:gd name="T7" fmla="*/ 2147483647 h 129"/>
              <a:gd name="T8" fmla="*/ 2147483647 w 261"/>
              <a:gd name="T9" fmla="*/ 2147483647 h 129"/>
              <a:gd name="T10" fmla="*/ 2147483647 w 261"/>
              <a:gd name="T11" fmla="*/ 2147483647 h 129"/>
              <a:gd name="T12" fmla="*/ 2147483647 w 261"/>
              <a:gd name="T13" fmla="*/ 2147483647 h 129"/>
              <a:gd name="T14" fmla="*/ 2147483647 w 261"/>
              <a:gd name="T15" fmla="*/ 2147483647 h 129"/>
              <a:gd name="T16" fmla="*/ 2147483647 w 261"/>
              <a:gd name="T17" fmla="*/ 2147483647 h 129"/>
              <a:gd name="T18" fmla="*/ 2147483647 w 261"/>
              <a:gd name="T19" fmla="*/ 2147483647 h 129"/>
              <a:gd name="T20" fmla="*/ 2147483647 w 261"/>
              <a:gd name="T21" fmla="*/ 2147483647 h 129"/>
              <a:gd name="T22" fmla="*/ 2147483647 w 261"/>
              <a:gd name="T23" fmla="*/ 2147483647 h 129"/>
              <a:gd name="T24" fmla="*/ 2147483647 w 261"/>
              <a:gd name="T25" fmla="*/ 2147483647 h 129"/>
              <a:gd name="T26" fmla="*/ 2147483647 w 261"/>
              <a:gd name="T27" fmla="*/ 2147483647 h 129"/>
              <a:gd name="T28" fmla="*/ 2147483647 w 261"/>
              <a:gd name="T29" fmla="*/ 2147483647 h 129"/>
              <a:gd name="T30" fmla="*/ 2147483647 w 261"/>
              <a:gd name="T31" fmla="*/ 2147483647 h 129"/>
              <a:gd name="T32" fmla="*/ 2147483647 w 261"/>
              <a:gd name="T33" fmla="*/ 2147483647 h 129"/>
              <a:gd name="T34" fmla="*/ 2147483647 w 261"/>
              <a:gd name="T35" fmla="*/ 2147483647 h 129"/>
              <a:gd name="T36" fmla="*/ 2147483647 w 261"/>
              <a:gd name="T37" fmla="*/ 2147483647 h 129"/>
              <a:gd name="T38" fmla="*/ 2147483647 w 261"/>
              <a:gd name="T39" fmla="*/ 2147483647 h 129"/>
              <a:gd name="T40" fmla="*/ 2147483647 w 261"/>
              <a:gd name="T41" fmla="*/ 2147483647 h 129"/>
              <a:gd name="T42" fmla="*/ 2147483647 w 261"/>
              <a:gd name="T43" fmla="*/ 2147483647 h 129"/>
              <a:gd name="T44" fmla="*/ 2147483647 w 261"/>
              <a:gd name="T45" fmla="*/ 2147483647 h 129"/>
              <a:gd name="T46" fmla="*/ 2147483647 w 261"/>
              <a:gd name="T47" fmla="*/ 2147483647 h 129"/>
              <a:gd name="T48" fmla="*/ 2147483647 w 261"/>
              <a:gd name="T49" fmla="*/ 2147483647 h 129"/>
              <a:gd name="T50" fmla="*/ 2147483647 w 261"/>
              <a:gd name="T51" fmla="*/ 2147483647 h 129"/>
              <a:gd name="T52" fmla="*/ 2147483647 w 261"/>
              <a:gd name="T53" fmla="*/ 2147483647 h 129"/>
              <a:gd name="T54" fmla="*/ 2147483647 w 261"/>
              <a:gd name="T55" fmla="*/ 2147483647 h 129"/>
              <a:gd name="T56" fmla="*/ 2147483647 w 261"/>
              <a:gd name="T57" fmla="*/ 2147483647 h 129"/>
              <a:gd name="T58" fmla="*/ 2147483647 w 261"/>
              <a:gd name="T59" fmla="*/ 2147483647 h 129"/>
              <a:gd name="T60" fmla="*/ 2147483647 w 261"/>
              <a:gd name="T61" fmla="*/ 2147483647 h 129"/>
              <a:gd name="T62" fmla="*/ 2147483647 w 261"/>
              <a:gd name="T63" fmla="*/ 2147483647 h 129"/>
              <a:gd name="T64" fmla="*/ 2147483647 w 261"/>
              <a:gd name="T65" fmla="*/ 2147483647 h 129"/>
              <a:gd name="T66" fmla="*/ 2147483647 w 261"/>
              <a:gd name="T67" fmla="*/ 2147483647 h 129"/>
              <a:gd name="T68" fmla="*/ 2147483647 w 261"/>
              <a:gd name="T69" fmla="*/ 2147483647 h 129"/>
              <a:gd name="T70" fmla="*/ 2147483647 w 261"/>
              <a:gd name="T71" fmla="*/ 2147483647 h 129"/>
              <a:gd name="T72" fmla="*/ 2147483647 w 261"/>
              <a:gd name="T73" fmla="*/ 2147483647 h 129"/>
              <a:gd name="T74" fmla="*/ 2147483647 w 261"/>
              <a:gd name="T75" fmla="*/ 0 h 129"/>
              <a:gd name="T76" fmla="*/ 2147483647 w 261"/>
              <a:gd name="T77" fmla="*/ 0 h 129"/>
              <a:gd name="T78" fmla="*/ 2147483647 w 261"/>
              <a:gd name="T79" fmla="*/ 2147483647 h 129"/>
              <a:gd name="T80" fmla="*/ 2147483647 w 261"/>
              <a:gd name="T81" fmla="*/ 2147483647 h 129"/>
              <a:gd name="T82" fmla="*/ 2147483647 w 261"/>
              <a:gd name="T83" fmla="*/ 2147483647 h 129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261"/>
              <a:gd name="T127" fmla="*/ 0 h 129"/>
              <a:gd name="T128" fmla="*/ 261 w 261"/>
              <a:gd name="T129" fmla="*/ 129 h 129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261" h="129">
                <a:moveTo>
                  <a:pt x="67" y="8"/>
                </a:moveTo>
                <a:lnTo>
                  <a:pt x="0" y="81"/>
                </a:lnTo>
                <a:lnTo>
                  <a:pt x="2" y="118"/>
                </a:lnTo>
                <a:lnTo>
                  <a:pt x="26" y="119"/>
                </a:lnTo>
                <a:lnTo>
                  <a:pt x="47" y="129"/>
                </a:lnTo>
                <a:lnTo>
                  <a:pt x="72" y="126"/>
                </a:lnTo>
                <a:lnTo>
                  <a:pt x="94" y="112"/>
                </a:lnTo>
                <a:lnTo>
                  <a:pt x="113" y="104"/>
                </a:lnTo>
                <a:lnTo>
                  <a:pt x="132" y="103"/>
                </a:lnTo>
                <a:lnTo>
                  <a:pt x="149" y="103"/>
                </a:lnTo>
                <a:lnTo>
                  <a:pt x="167" y="96"/>
                </a:lnTo>
                <a:lnTo>
                  <a:pt x="173" y="91"/>
                </a:lnTo>
                <a:lnTo>
                  <a:pt x="179" y="84"/>
                </a:lnTo>
                <a:lnTo>
                  <a:pt x="187" y="79"/>
                </a:lnTo>
                <a:lnTo>
                  <a:pt x="194" y="77"/>
                </a:lnTo>
                <a:lnTo>
                  <a:pt x="201" y="78"/>
                </a:lnTo>
                <a:lnTo>
                  <a:pt x="209" y="81"/>
                </a:lnTo>
                <a:lnTo>
                  <a:pt x="219" y="84"/>
                </a:lnTo>
                <a:lnTo>
                  <a:pt x="227" y="86"/>
                </a:lnTo>
                <a:lnTo>
                  <a:pt x="251" y="88"/>
                </a:lnTo>
                <a:lnTo>
                  <a:pt x="261" y="44"/>
                </a:lnTo>
                <a:lnTo>
                  <a:pt x="242" y="36"/>
                </a:lnTo>
                <a:lnTo>
                  <a:pt x="228" y="30"/>
                </a:lnTo>
                <a:lnTo>
                  <a:pt x="215" y="23"/>
                </a:lnTo>
                <a:lnTo>
                  <a:pt x="201" y="17"/>
                </a:lnTo>
                <a:lnTo>
                  <a:pt x="184" y="15"/>
                </a:lnTo>
                <a:lnTo>
                  <a:pt x="169" y="18"/>
                </a:lnTo>
                <a:lnTo>
                  <a:pt x="149" y="25"/>
                </a:lnTo>
                <a:lnTo>
                  <a:pt x="131" y="31"/>
                </a:lnTo>
                <a:lnTo>
                  <a:pt x="120" y="31"/>
                </a:lnTo>
                <a:lnTo>
                  <a:pt x="113" y="24"/>
                </a:lnTo>
                <a:lnTo>
                  <a:pt x="110" y="15"/>
                </a:lnTo>
                <a:lnTo>
                  <a:pt x="108" y="7"/>
                </a:lnTo>
                <a:lnTo>
                  <a:pt x="105" y="0"/>
                </a:lnTo>
                <a:lnTo>
                  <a:pt x="98" y="0"/>
                </a:lnTo>
                <a:lnTo>
                  <a:pt x="89" y="4"/>
                </a:lnTo>
                <a:lnTo>
                  <a:pt x="77" y="7"/>
                </a:lnTo>
                <a:lnTo>
                  <a:pt x="67" y="8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4" name="Slovenia"/>
          <xdr:cNvSpPr>
            <a:spLocks/>
          </xdr:cNvSpPr>
        </xdr:nvSpPr>
        <xdr:spPr bwMode="auto">
          <a:xfrm>
            <a:off x="11153285" y="1123950"/>
            <a:ext cx="58484" cy="28575"/>
          </a:xfrm>
          <a:custGeom>
            <a:avLst/>
            <a:gdLst>
              <a:gd name="T0" fmla="*/ 2147483647 w 156"/>
              <a:gd name="T1" fmla="*/ 2147483647 h 70"/>
              <a:gd name="T2" fmla="*/ 0 w 156"/>
              <a:gd name="T3" fmla="*/ 2147483647 h 70"/>
              <a:gd name="T4" fmla="*/ 0 w 156"/>
              <a:gd name="T5" fmla="*/ 2147483647 h 70"/>
              <a:gd name="T6" fmla="*/ 2147483647 w 156"/>
              <a:gd name="T7" fmla="*/ 2147483647 h 70"/>
              <a:gd name="T8" fmla="*/ 2147483647 w 156"/>
              <a:gd name="T9" fmla="*/ 2147483647 h 70"/>
              <a:gd name="T10" fmla="*/ 2147483647 w 156"/>
              <a:gd name="T11" fmla="*/ 2147483647 h 70"/>
              <a:gd name="T12" fmla="*/ 2147483647 w 156"/>
              <a:gd name="T13" fmla="*/ 2147483647 h 70"/>
              <a:gd name="T14" fmla="*/ 2147483647 w 156"/>
              <a:gd name="T15" fmla="*/ 2147483647 h 70"/>
              <a:gd name="T16" fmla="*/ 2147483647 w 156"/>
              <a:gd name="T17" fmla="*/ 0 h 70"/>
              <a:gd name="T18" fmla="*/ 2147483647 w 156"/>
              <a:gd name="T19" fmla="*/ 0 h 70"/>
              <a:gd name="T20" fmla="*/ 2147483647 w 156"/>
              <a:gd name="T21" fmla="*/ 2147483647 h 70"/>
              <a:gd name="T22" fmla="*/ 2147483647 w 156"/>
              <a:gd name="T23" fmla="*/ 2147483647 h 70"/>
              <a:gd name="T24" fmla="*/ 2147483647 w 156"/>
              <a:gd name="T25" fmla="*/ 2147483647 h 70"/>
              <a:gd name="T26" fmla="*/ 2147483647 w 156"/>
              <a:gd name="T27" fmla="*/ 2147483647 h 70"/>
              <a:gd name="T28" fmla="*/ 2147483647 w 156"/>
              <a:gd name="T29" fmla="*/ 2147483647 h 70"/>
              <a:gd name="T30" fmla="*/ 2147483647 w 156"/>
              <a:gd name="T31" fmla="*/ 2147483647 h 70"/>
              <a:gd name="T32" fmla="*/ 2147483647 w 156"/>
              <a:gd name="T33" fmla="*/ 2147483647 h 70"/>
              <a:gd name="T34" fmla="*/ 2147483647 w 156"/>
              <a:gd name="T35" fmla="*/ 2147483647 h 70"/>
              <a:gd name="T36" fmla="*/ 2147483647 w 156"/>
              <a:gd name="T37" fmla="*/ 2147483647 h 70"/>
              <a:gd name="T38" fmla="*/ 2147483647 w 156"/>
              <a:gd name="T39" fmla="*/ 2147483647 h 70"/>
              <a:gd name="T40" fmla="*/ 2147483647 w 156"/>
              <a:gd name="T41" fmla="*/ 2147483647 h 70"/>
              <a:gd name="T42" fmla="*/ 2147483647 w 156"/>
              <a:gd name="T43" fmla="*/ 2147483647 h 70"/>
              <a:gd name="T44" fmla="*/ 2147483647 w 156"/>
              <a:gd name="T45" fmla="*/ 2147483647 h 70"/>
              <a:gd name="T46" fmla="*/ 2147483647 w 156"/>
              <a:gd name="T47" fmla="*/ 2147483647 h 70"/>
              <a:gd name="T48" fmla="*/ 2147483647 w 156"/>
              <a:gd name="T49" fmla="*/ 2147483647 h 70"/>
              <a:gd name="T50" fmla="*/ 2147483647 w 156"/>
              <a:gd name="T51" fmla="*/ 2147483647 h 70"/>
              <a:gd name="T52" fmla="*/ 2147483647 w 156"/>
              <a:gd name="T53" fmla="*/ 2147483647 h 70"/>
              <a:gd name="T54" fmla="*/ 2147483647 w 156"/>
              <a:gd name="T55" fmla="*/ 2147483647 h 70"/>
              <a:gd name="T56" fmla="*/ 2147483647 w 156"/>
              <a:gd name="T57" fmla="*/ 2147483647 h 70"/>
              <a:gd name="T58" fmla="*/ 2147483647 w 156"/>
              <a:gd name="T59" fmla="*/ 2147483647 h 70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w 156"/>
              <a:gd name="T91" fmla="*/ 0 h 70"/>
              <a:gd name="T92" fmla="*/ 156 w 156"/>
              <a:gd name="T93" fmla="*/ 70 h 70"/>
            </a:gdLst>
            <a:ahLst/>
            <a:cxnLst>
              <a:cxn ang="T60">
                <a:pos x="T0" y="T1"/>
              </a:cxn>
              <a:cxn ang="T61">
                <a:pos x="T2" y="T3"/>
              </a:cxn>
              <a:cxn ang="T62">
                <a:pos x="T4" y="T5"/>
              </a:cxn>
              <a:cxn ang="T63">
                <a:pos x="T6" y="T7"/>
              </a:cxn>
              <a:cxn ang="T64">
                <a:pos x="T8" y="T9"/>
              </a:cxn>
              <a:cxn ang="T65">
                <a:pos x="T10" y="T11"/>
              </a:cxn>
              <a:cxn ang="T66">
                <a:pos x="T12" y="T13"/>
              </a:cxn>
              <a:cxn ang="T67">
                <a:pos x="T14" y="T15"/>
              </a:cxn>
              <a:cxn ang="T68">
                <a:pos x="T16" y="T17"/>
              </a:cxn>
              <a:cxn ang="T69">
                <a:pos x="T18" y="T19"/>
              </a:cxn>
              <a:cxn ang="T70">
                <a:pos x="T20" y="T21"/>
              </a:cxn>
              <a:cxn ang="T71">
                <a:pos x="T22" y="T23"/>
              </a:cxn>
              <a:cxn ang="T72">
                <a:pos x="T24" y="T25"/>
              </a:cxn>
              <a:cxn ang="T73">
                <a:pos x="T26" y="T27"/>
              </a:cxn>
              <a:cxn ang="T74">
                <a:pos x="T28" y="T29"/>
              </a:cxn>
              <a:cxn ang="T75">
                <a:pos x="T30" y="T31"/>
              </a:cxn>
              <a:cxn ang="T76">
                <a:pos x="T32" y="T33"/>
              </a:cxn>
              <a:cxn ang="T77">
                <a:pos x="T34" y="T35"/>
              </a:cxn>
              <a:cxn ang="T78">
                <a:pos x="T36" y="T37"/>
              </a:cxn>
              <a:cxn ang="T79">
                <a:pos x="T38" y="T39"/>
              </a:cxn>
              <a:cxn ang="T80">
                <a:pos x="T40" y="T41"/>
              </a:cxn>
              <a:cxn ang="T81">
                <a:pos x="T42" y="T43"/>
              </a:cxn>
              <a:cxn ang="T82">
                <a:pos x="T44" y="T45"/>
              </a:cxn>
              <a:cxn ang="T83">
                <a:pos x="T46" y="T47"/>
              </a:cxn>
              <a:cxn ang="T84">
                <a:pos x="T48" y="T49"/>
              </a:cxn>
              <a:cxn ang="T85">
                <a:pos x="T50" y="T51"/>
              </a:cxn>
              <a:cxn ang="T86">
                <a:pos x="T52" y="T53"/>
              </a:cxn>
              <a:cxn ang="T87">
                <a:pos x="T54" y="T55"/>
              </a:cxn>
              <a:cxn ang="T88">
                <a:pos x="T56" y="T57"/>
              </a:cxn>
              <a:cxn ang="T89">
                <a:pos x="T58" y="T59"/>
              </a:cxn>
            </a:cxnLst>
            <a:rect l="T90" t="T91" r="T92" b="T93"/>
            <a:pathLst>
              <a:path w="156" h="70">
                <a:moveTo>
                  <a:pt x="22" y="58"/>
                </a:moveTo>
                <a:lnTo>
                  <a:pt x="0" y="22"/>
                </a:lnTo>
                <a:lnTo>
                  <a:pt x="39" y="24"/>
                </a:lnTo>
                <a:lnTo>
                  <a:pt x="68" y="23"/>
                </a:lnTo>
                <a:lnTo>
                  <a:pt x="94" y="11"/>
                </a:lnTo>
                <a:lnTo>
                  <a:pt x="102" y="5"/>
                </a:lnTo>
                <a:lnTo>
                  <a:pt x="111" y="1"/>
                </a:lnTo>
                <a:lnTo>
                  <a:pt x="118" y="0"/>
                </a:lnTo>
                <a:lnTo>
                  <a:pt x="125" y="0"/>
                </a:lnTo>
                <a:lnTo>
                  <a:pt x="131" y="1"/>
                </a:lnTo>
                <a:lnTo>
                  <a:pt x="137" y="2"/>
                </a:lnTo>
                <a:lnTo>
                  <a:pt x="156" y="8"/>
                </a:lnTo>
                <a:lnTo>
                  <a:pt x="152" y="15"/>
                </a:lnTo>
                <a:lnTo>
                  <a:pt x="148" y="22"/>
                </a:lnTo>
                <a:lnTo>
                  <a:pt x="143" y="28"/>
                </a:lnTo>
                <a:lnTo>
                  <a:pt x="141" y="34"/>
                </a:lnTo>
                <a:lnTo>
                  <a:pt x="136" y="39"/>
                </a:lnTo>
                <a:lnTo>
                  <a:pt x="131" y="47"/>
                </a:lnTo>
                <a:lnTo>
                  <a:pt x="125" y="52"/>
                </a:lnTo>
                <a:lnTo>
                  <a:pt x="118" y="57"/>
                </a:lnTo>
                <a:lnTo>
                  <a:pt x="104" y="65"/>
                </a:lnTo>
                <a:lnTo>
                  <a:pt x="89" y="70"/>
                </a:lnTo>
                <a:lnTo>
                  <a:pt x="79" y="69"/>
                </a:lnTo>
                <a:lnTo>
                  <a:pt x="71" y="70"/>
                </a:lnTo>
                <a:lnTo>
                  <a:pt x="43" y="67"/>
                </a:lnTo>
                <a:lnTo>
                  <a:pt x="33" y="61"/>
                </a:lnTo>
                <a:lnTo>
                  <a:pt x="22" y="58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5" name="Austria"/>
          <xdr:cNvSpPr>
            <a:spLocks/>
          </xdr:cNvSpPr>
        </xdr:nvSpPr>
        <xdr:spPr bwMode="auto">
          <a:xfrm>
            <a:off x="11094802" y="1066800"/>
            <a:ext cx="125322" cy="66675"/>
          </a:xfrm>
          <a:custGeom>
            <a:avLst/>
            <a:gdLst>
              <a:gd name="T0" fmla="*/ 2147483647 w 351"/>
              <a:gd name="T1" fmla="*/ 2147483647 h 166"/>
              <a:gd name="T2" fmla="*/ 2147483647 w 351"/>
              <a:gd name="T3" fmla="*/ 2147483647 h 166"/>
              <a:gd name="T4" fmla="*/ 2147483647 w 351"/>
              <a:gd name="T5" fmla="*/ 2147483647 h 166"/>
              <a:gd name="T6" fmla="*/ 2147483647 w 351"/>
              <a:gd name="T7" fmla="*/ 2147483647 h 166"/>
              <a:gd name="T8" fmla="*/ 2147483647 w 351"/>
              <a:gd name="T9" fmla="*/ 2147483647 h 166"/>
              <a:gd name="T10" fmla="*/ 2147483647 w 351"/>
              <a:gd name="T11" fmla="*/ 2147483647 h 166"/>
              <a:gd name="T12" fmla="*/ 2147483647 w 351"/>
              <a:gd name="T13" fmla="*/ 2147483647 h 166"/>
              <a:gd name="T14" fmla="*/ 2147483647 w 351"/>
              <a:gd name="T15" fmla="*/ 2147483647 h 166"/>
              <a:gd name="T16" fmla="*/ 2147483647 w 351"/>
              <a:gd name="T17" fmla="*/ 2147483647 h 166"/>
              <a:gd name="T18" fmla="*/ 2147483647 w 351"/>
              <a:gd name="T19" fmla="*/ 2147483647 h 166"/>
              <a:gd name="T20" fmla="*/ 2147483647 w 351"/>
              <a:gd name="T21" fmla="*/ 2147483647 h 166"/>
              <a:gd name="T22" fmla="*/ 2147483647 w 351"/>
              <a:gd name="T23" fmla="*/ 2147483647 h 166"/>
              <a:gd name="T24" fmla="*/ 2147483647 w 351"/>
              <a:gd name="T25" fmla="*/ 2147483647 h 166"/>
              <a:gd name="T26" fmla="*/ 2147483647 w 351"/>
              <a:gd name="T27" fmla="*/ 2147483647 h 166"/>
              <a:gd name="T28" fmla="*/ 2147483647 w 351"/>
              <a:gd name="T29" fmla="*/ 2147483647 h 166"/>
              <a:gd name="T30" fmla="*/ 2147483647 w 351"/>
              <a:gd name="T31" fmla="*/ 2147483647 h 166"/>
              <a:gd name="T32" fmla="*/ 2147483647 w 351"/>
              <a:gd name="T33" fmla="*/ 2147483647 h 166"/>
              <a:gd name="T34" fmla="*/ 2147483647 w 351"/>
              <a:gd name="T35" fmla="*/ 2147483647 h 166"/>
              <a:gd name="T36" fmla="*/ 2147483647 w 351"/>
              <a:gd name="T37" fmla="*/ 2147483647 h 166"/>
              <a:gd name="T38" fmla="*/ 2147483647 w 351"/>
              <a:gd name="T39" fmla="*/ 2147483647 h 166"/>
              <a:gd name="T40" fmla="*/ 2147483647 w 351"/>
              <a:gd name="T41" fmla="*/ 2147483647 h 166"/>
              <a:gd name="T42" fmla="*/ 2147483647 w 351"/>
              <a:gd name="T43" fmla="*/ 2147483647 h 166"/>
              <a:gd name="T44" fmla="*/ 2147483647 w 351"/>
              <a:gd name="T45" fmla="*/ 2147483647 h 166"/>
              <a:gd name="T46" fmla="*/ 2147483647 w 351"/>
              <a:gd name="T47" fmla="*/ 2147483647 h 166"/>
              <a:gd name="T48" fmla="*/ 2147483647 w 351"/>
              <a:gd name="T49" fmla="*/ 2147483647 h 166"/>
              <a:gd name="T50" fmla="*/ 2147483647 w 351"/>
              <a:gd name="T51" fmla="*/ 2147483647 h 166"/>
              <a:gd name="T52" fmla="*/ 2147483647 w 351"/>
              <a:gd name="T53" fmla="*/ 2147483647 h 166"/>
              <a:gd name="T54" fmla="*/ 2147483647 w 351"/>
              <a:gd name="T55" fmla="*/ 2147483647 h 166"/>
              <a:gd name="T56" fmla="*/ 2147483647 w 351"/>
              <a:gd name="T57" fmla="*/ 2147483647 h 166"/>
              <a:gd name="T58" fmla="*/ 2147483647 w 351"/>
              <a:gd name="T59" fmla="*/ 2147483647 h 166"/>
              <a:gd name="T60" fmla="*/ 2147483647 w 351"/>
              <a:gd name="T61" fmla="*/ 2147483647 h 166"/>
              <a:gd name="T62" fmla="*/ 2147483647 w 351"/>
              <a:gd name="T63" fmla="*/ 2147483647 h 166"/>
              <a:gd name="T64" fmla="*/ 2147483647 w 351"/>
              <a:gd name="T65" fmla="*/ 2147483647 h 166"/>
              <a:gd name="T66" fmla="*/ 2147483647 w 351"/>
              <a:gd name="T67" fmla="*/ 2147483647 h 166"/>
              <a:gd name="T68" fmla="*/ 2147483647 w 351"/>
              <a:gd name="T69" fmla="*/ 2147483647 h 166"/>
              <a:gd name="T70" fmla="*/ 2147483647 w 351"/>
              <a:gd name="T71" fmla="*/ 2147483647 h 166"/>
              <a:gd name="T72" fmla="*/ 2147483647 w 351"/>
              <a:gd name="T73" fmla="*/ 2147483647 h 166"/>
              <a:gd name="T74" fmla="*/ 2147483647 w 351"/>
              <a:gd name="T75" fmla="*/ 0 h 166"/>
              <a:gd name="T76" fmla="*/ 2147483647 w 351"/>
              <a:gd name="T77" fmla="*/ 2147483647 h 166"/>
              <a:gd name="T78" fmla="*/ 2147483647 w 351"/>
              <a:gd name="T79" fmla="*/ 2147483647 h 166"/>
              <a:gd name="T80" fmla="*/ 2147483647 w 351"/>
              <a:gd name="T81" fmla="*/ 2147483647 h 166"/>
              <a:gd name="T82" fmla="*/ 2147483647 w 351"/>
              <a:gd name="T83" fmla="*/ 2147483647 h 166"/>
              <a:gd name="T84" fmla="*/ 2147483647 w 351"/>
              <a:gd name="T85" fmla="*/ 2147483647 h 166"/>
              <a:gd name="T86" fmla="*/ 2147483647 w 351"/>
              <a:gd name="T87" fmla="*/ 2147483647 h 166"/>
              <a:gd name="T88" fmla="*/ 2147483647 w 351"/>
              <a:gd name="T89" fmla="*/ 2147483647 h 166"/>
              <a:gd name="T90" fmla="*/ 2147483647 w 351"/>
              <a:gd name="T91" fmla="*/ 2147483647 h 166"/>
              <a:gd name="T92" fmla="*/ 2147483647 w 351"/>
              <a:gd name="T93" fmla="*/ 2147483647 h 166"/>
              <a:gd name="T94" fmla="*/ 2147483647 w 351"/>
              <a:gd name="T95" fmla="*/ 2147483647 h 166"/>
              <a:gd name="T96" fmla="*/ 2147483647 w 351"/>
              <a:gd name="T97" fmla="*/ 2147483647 h 166"/>
              <a:gd name="T98" fmla="*/ 2147483647 w 351"/>
              <a:gd name="T99" fmla="*/ 2147483647 h 166"/>
              <a:gd name="T100" fmla="*/ 2147483647 w 351"/>
              <a:gd name="T101" fmla="*/ 2147483647 h 166"/>
              <a:gd name="T102" fmla="*/ 2147483647 w 351"/>
              <a:gd name="T103" fmla="*/ 2147483647 h 166"/>
              <a:gd name="T104" fmla="*/ 2147483647 w 351"/>
              <a:gd name="T105" fmla="*/ 2147483647 h 166"/>
              <a:gd name="T106" fmla="*/ 2147483647 w 351"/>
              <a:gd name="T107" fmla="*/ 2147483647 h 166"/>
              <a:gd name="T108" fmla="*/ 0 w 351"/>
              <a:gd name="T109" fmla="*/ 2147483647 h 166"/>
              <a:gd name="T110" fmla="*/ 0 w 351"/>
              <a:gd name="T111" fmla="*/ 2147483647 h 166"/>
              <a:gd name="T112" fmla="*/ 2147483647 w 351"/>
              <a:gd name="T113" fmla="*/ 2147483647 h 16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351"/>
              <a:gd name="T172" fmla="*/ 0 h 166"/>
              <a:gd name="T173" fmla="*/ 351 w 351"/>
              <a:gd name="T174" fmla="*/ 166 h 166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351" h="166">
                <a:moveTo>
                  <a:pt x="63" y="147"/>
                </a:moveTo>
                <a:lnTo>
                  <a:pt x="71" y="145"/>
                </a:lnTo>
                <a:lnTo>
                  <a:pt x="79" y="142"/>
                </a:lnTo>
                <a:lnTo>
                  <a:pt x="87" y="139"/>
                </a:lnTo>
                <a:lnTo>
                  <a:pt x="97" y="136"/>
                </a:lnTo>
                <a:lnTo>
                  <a:pt x="102" y="136"/>
                </a:lnTo>
                <a:lnTo>
                  <a:pt x="108" y="136"/>
                </a:lnTo>
                <a:lnTo>
                  <a:pt x="114" y="137"/>
                </a:lnTo>
                <a:lnTo>
                  <a:pt x="119" y="136"/>
                </a:lnTo>
                <a:lnTo>
                  <a:pt x="135" y="134"/>
                </a:lnTo>
                <a:lnTo>
                  <a:pt x="149" y="139"/>
                </a:lnTo>
                <a:lnTo>
                  <a:pt x="156" y="144"/>
                </a:lnTo>
                <a:lnTo>
                  <a:pt x="162" y="151"/>
                </a:lnTo>
                <a:lnTo>
                  <a:pt x="169" y="159"/>
                </a:lnTo>
                <a:lnTo>
                  <a:pt x="176" y="164"/>
                </a:lnTo>
                <a:lnTo>
                  <a:pt x="215" y="166"/>
                </a:lnTo>
                <a:lnTo>
                  <a:pt x="244" y="165"/>
                </a:lnTo>
                <a:lnTo>
                  <a:pt x="270" y="153"/>
                </a:lnTo>
                <a:lnTo>
                  <a:pt x="278" y="147"/>
                </a:lnTo>
                <a:lnTo>
                  <a:pt x="287" y="143"/>
                </a:lnTo>
                <a:lnTo>
                  <a:pt x="294" y="142"/>
                </a:lnTo>
                <a:lnTo>
                  <a:pt x="301" y="142"/>
                </a:lnTo>
                <a:lnTo>
                  <a:pt x="307" y="143"/>
                </a:lnTo>
                <a:lnTo>
                  <a:pt x="313" y="144"/>
                </a:lnTo>
                <a:lnTo>
                  <a:pt x="332" y="150"/>
                </a:lnTo>
                <a:lnTo>
                  <a:pt x="338" y="97"/>
                </a:lnTo>
                <a:lnTo>
                  <a:pt x="338" y="95"/>
                </a:lnTo>
                <a:lnTo>
                  <a:pt x="351" y="67"/>
                </a:lnTo>
                <a:lnTo>
                  <a:pt x="350" y="69"/>
                </a:lnTo>
                <a:lnTo>
                  <a:pt x="348" y="32"/>
                </a:lnTo>
                <a:lnTo>
                  <a:pt x="328" y="26"/>
                </a:lnTo>
                <a:lnTo>
                  <a:pt x="316" y="18"/>
                </a:lnTo>
                <a:lnTo>
                  <a:pt x="304" y="11"/>
                </a:lnTo>
                <a:lnTo>
                  <a:pt x="291" y="4"/>
                </a:lnTo>
                <a:lnTo>
                  <a:pt x="278" y="0"/>
                </a:lnTo>
                <a:lnTo>
                  <a:pt x="253" y="5"/>
                </a:lnTo>
                <a:lnTo>
                  <a:pt x="232" y="18"/>
                </a:lnTo>
                <a:lnTo>
                  <a:pt x="220" y="28"/>
                </a:lnTo>
                <a:lnTo>
                  <a:pt x="208" y="31"/>
                </a:lnTo>
                <a:lnTo>
                  <a:pt x="203" y="36"/>
                </a:lnTo>
                <a:lnTo>
                  <a:pt x="198" y="39"/>
                </a:lnTo>
                <a:lnTo>
                  <a:pt x="191" y="43"/>
                </a:lnTo>
                <a:lnTo>
                  <a:pt x="186" y="48"/>
                </a:lnTo>
                <a:lnTo>
                  <a:pt x="180" y="60"/>
                </a:lnTo>
                <a:lnTo>
                  <a:pt x="174" y="72"/>
                </a:lnTo>
                <a:lnTo>
                  <a:pt x="167" y="84"/>
                </a:lnTo>
                <a:lnTo>
                  <a:pt x="157" y="92"/>
                </a:lnTo>
                <a:lnTo>
                  <a:pt x="121" y="108"/>
                </a:lnTo>
                <a:lnTo>
                  <a:pt x="83" y="101"/>
                </a:lnTo>
                <a:lnTo>
                  <a:pt x="41" y="102"/>
                </a:lnTo>
                <a:lnTo>
                  <a:pt x="0" y="116"/>
                </a:lnTo>
                <a:lnTo>
                  <a:pt x="63" y="147"/>
                </a:lnTo>
                <a:close/>
              </a:path>
            </a:pathLst>
          </a:custGeom>
          <a:solidFill>
            <a:srgbClr val="007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6" name="Freeform 68"/>
          <xdr:cNvSpPr>
            <a:spLocks/>
          </xdr:cNvSpPr>
        </xdr:nvSpPr>
        <xdr:spPr bwMode="auto">
          <a:xfrm>
            <a:off x="11220123" y="1162050"/>
            <a:ext cx="50129" cy="66675"/>
          </a:xfrm>
          <a:custGeom>
            <a:avLst/>
            <a:gdLst>
              <a:gd name="T0" fmla="*/ 2147483647 w 136"/>
              <a:gd name="T1" fmla="*/ 2147483647 h 152"/>
              <a:gd name="T2" fmla="*/ 2147483647 w 136"/>
              <a:gd name="T3" fmla="*/ 2147483647 h 152"/>
              <a:gd name="T4" fmla="*/ 2147483647 w 136"/>
              <a:gd name="T5" fmla="*/ 2147483647 h 152"/>
              <a:gd name="T6" fmla="*/ 0 w 136"/>
              <a:gd name="T7" fmla="*/ 2147483647 h 152"/>
              <a:gd name="T8" fmla="*/ 2147483647 w 136"/>
              <a:gd name="T9" fmla="*/ 2147483647 h 152"/>
              <a:gd name="T10" fmla="*/ 2147483647 w 136"/>
              <a:gd name="T11" fmla="*/ 2147483647 h 152"/>
              <a:gd name="T12" fmla="*/ 2147483647 w 136"/>
              <a:gd name="T13" fmla="*/ 2147483647 h 152"/>
              <a:gd name="T14" fmla="*/ 2147483647 w 136"/>
              <a:gd name="T15" fmla="*/ 2147483647 h 152"/>
              <a:gd name="T16" fmla="*/ 2147483647 w 136"/>
              <a:gd name="T17" fmla="*/ 2147483647 h 152"/>
              <a:gd name="T18" fmla="*/ 2147483647 w 136"/>
              <a:gd name="T19" fmla="*/ 2147483647 h 152"/>
              <a:gd name="T20" fmla="*/ 2147483647 w 136"/>
              <a:gd name="T21" fmla="*/ 2147483647 h 152"/>
              <a:gd name="T22" fmla="*/ 2147483647 w 136"/>
              <a:gd name="T23" fmla="*/ 0 h 152"/>
              <a:gd name="T24" fmla="*/ 2147483647 w 136"/>
              <a:gd name="T25" fmla="*/ 0 h 152"/>
              <a:gd name="T26" fmla="*/ 2147483647 w 136"/>
              <a:gd name="T27" fmla="*/ 2147483647 h 152"/>
              <a:gd name="T28" fmla="*/ 2147483647 w 136"/>
              <a:gd name="T29" fmla="*/ 2147483647 h 152"/>
              <a:gd name="T30" fmla="*/ 2147483647 w 136"/>
              <a:gd name="T31" fmla="*/ 2147483647 h 152"/>
              <a:gd name="T32" fmla="*/ 2147483647 w 136"/>
              <a:gd name="T33" fmla="*/ 2147483647 h 152"/>
              <a:gd name="T34" fmla="*/ 2147483647 w 136"/>
              <a:gd name="T35" fmla="*/ 2147483647 h 152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w 136"/>
              <a:gd name="T55" fmla="*/ 0 h 152"/>
              <a:gd name="T56" fmla="*/ 136 w 136"/>
              <a:gd name="T57" fmla="*/ 152 h 152"/>
            </a:gdLst>
            <a:ahLst/>
            <a:cxnLst>
              <a:cxn ang="T36">
                <a:pos x="T0" y="T1"/>
              </a:cxn>
              <a:cxn ang="T37">
                <a:pos x="T2" y="T3"/>
              </a:cxn>
              <a:cxn ang="T38">
                <a:pos x="T4" y="T5"/>
              </a:cxn>
              <a:cxn ang="T39">
                <a:pos x="T6" y="T7"/>
              </a:cxn>
              <a:cxn ang="T40">
                <a:pos x="T8" y="T9"/>
              </a:cxn>
              <a:cxn ang="T41">
                <a:pos x="T10" y="T11"/>
              </a:cxn>
              <a:cxn ang="T42">
                <a:pos x="T12" y="T13"/>
              </a:cxn>
              <a:cxn ang="T43">
                <a:pos x="T14" y="T15"/>
              </a:cxn>
              <a:cxn ang="T44">
                <a:pos x="T16" y="T17"/>
              </a:cxn>
              <a:cxn ang="T45">
                <a:pos x="T18" y="T19"/>
              </a:cxn>
              <a:cxn ang="T46">
                <a:pos x="T20" y="T21"/>
              </a:cxn>
              <a:cxn ang="T47">
                <a:pos x="T22" y="T23"/>
              </a:cxn>
              <a:cxn ang="T48">
                <a:pos x="T24" y="T25"/>
              </a:cxn>
              <a:cxn ang="T49">
                <a:pos x="T26" y="T27"/>
              </a:cxn>
              <a:cxn ang="T50">
                <a:pos x="T28" y="T29"/>
              </a:cxn>
              <a:cxn ang="T51">
                <a:pos x="T30" y="T31"/>
              </a:cxn>
              <a:cxn ang="T52">
                <a:pos x="T32" y="T33"/>
              </a:cxn>
              <a:cxn ang="T53">
                <a:pos x="T34" y="T35"/>
              </a:cxn>
            </a:cxnLst>
            <a:rect l="T54" t="T55" r="T56" b="T57"/>
            <a:pathLst>
              <a:path w="136" h="152">
                <a:moveTo>
                  <a:pt x="83" y="152"/>
                </a:moveTo>
                <a:lnTo>
                  <a:pt x="66" y="117"/>
                </a:lnTo>
                <a:lnTo>
                  <a:pt x="26" y="78"/>
                </a:lnTo>
                <a:lnTo>
                  <a:pt x="0" y="30"/>
                </a:lnTo>
                <a:lnTo>
                  <a:pt x="12" y="29"/>
                </a:lnTo>
                <a:lnTo>
                  <a:pt x="25" y="31"/>
                </a:lnTo>
                <a:lnTo>
                  <a:pt x="54" y="33"/>
                </a:lnTo>
                <a:lnTo>
                  <a:pt x="81" y="28"/>
                </a:lnTo>
                <a:lnTo>
                  <a:pt x="95" y="21"/>
                </a:lnTo>
                <a:lnTo>
                  <a:pt x="106" y="13"/>
                </a:lnTo>
                <a:lnTo>
                  <a:pt x="115" y="6"/>
                </a:lnTo>
                <a:lnTo>
                  <a:pt x="126" y="0"/>
                </a:lnTo>
                <a:lnTo>
                  <a:pt x="132" y="28"/>
                </a:lnTo>
                <a:lnTo>
                  <a:pt x="136" y="99"/>
                </a:lnTo>
                <a:lnTo>
                  <a:pt x="126" y="131"/>
                </a:lnTo>
                <a:lnTo>
                  <a:pt x="83" y="152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7" name="Croatia"/>
          <xdr:cNvSpPr>
            <a:spLocks/>
          </xdr:cNvSpPr>
        </xdr:nvSpPr>
        <xdr:spPr bwMode="auto">
          <a:xfrm>
            <a:off x="11169995" y="1133475"/>
            <a:ext cx="91903" cy="95250"/>
          </a:xfrm>
          <a:custGeom>
            <a:avLst/>
            <a:gdLst>
              <a:gd name="T0" fmla="*/ 2147483647 w 258"/>
              <a:gd name="T1" fmla="*/ 2147483647 h 229"/>
              <a:gd name="T2" fmla="*/ 2147483647 w 258"/>
              <a:gd name="T3" fmla="*/ 2147483647 h 229"/>
              <a:gd name="T4" fmla="*/ 2147483647 w 258"/>
              <a:gd name="T5" fmla="*/ 2147483647 h 229"/>
              <a:gd name="T6" fmla="*/ 2147483647 w 258"/>
              <a:gd name="T7" fmla="*/ 2147483647 h 229"/>
              <a:gd name="T8" fmla="*/ 2147483647 w 258"/>
              <a:gd name="T9" fmla="*/ 0 h 229"/>
              <a:gd name="T10" fmla="*/ 2147483647 w 258"/>
              <a:gd name="T11" fmla="*/ 2147483647 h 229"/>
              <a:gd name="T12" fmla="*/ 2147483647 w 258"/>
              <a:gd name="T13" fmla="*/ 2147483647 h 229"/>
              <a:gd name="T14" fmla="*/ 2147483647 w 258"/>
              <a:gd name="T15" fmla="*/ 2147483647 h 229"/>
              <a:gd name="T16" fmla="*/ 2147483647 w 258"/>
              <a:gd name="T17" fmla="*/ 2147483647 h 229"/>
              <a:gd name="T18" fmla="*/ 2147483647 w 258"/>
              <a:gd name="T19" fmla="*/ 2147483647 h 229"/>
              <a:gd name="T20" fmla="*/ 2147483647 w 258"/>
              <a:gd name="T21" fmla="*/ 2147483647 h 229"/>
              <a:gd name="T22" fmla="*/ 2147483647 w 258"/>
              <a:gd name="T23" fmla="*/ 2147483647 h 229"/>
              <a:gd name="T24" fmla="*/ 2147483647 w 258"/>
              <a:gd name="T25" fmla="*/ 2147483647 h 229"/>
              <a:gd name="T26" fmla="*/ 0 w 258"/>
              <a:gd name="T27" fmla="*/ 2147483647 h 229"/>
              <a:gd name="T28" fmla="*/ 2147483647 w 258"/>
              <a:gd name="T29" fmla="*/ 2147483647 h 229"/>
              <a:gd name="T30" fmla="*/ 2147483647 w 258"/>
              <a:gd name="T31" fmla="*/ 2147483647 h 229"/>
              <a:gd name="T32" fmla="*/ 2147483647 w 258"/>
              <a:gd name="T33" fmla="*/ 2147483647 h 229"/>
              <a:gd name="T34" fmla="*/ 2147483647 w 258"/>
              <a:gd name="T35" fmla="*/ 2147483647 h 229"/>
              <a:gd name="T36" fmla="*/ 2147483647 w 258"/>
              <a:gd name="T37" fmla="*/ 2147483647 h 229"/>
              <a:gd name="T38" fmla="*/ 2147483647 w 258"/>
              <a:gd name="T39" fmla="*/ 2147483647 h 229"/>
              <a:gd name="T40" fmla="*/ 2147483647 w 258"/>
              <a:gd name="T41" fmla="*/ 2147483647 h 229"/>
              <a:gd name="T42" fmla="*/ 2147483647 w 258"/>
              <a:gd name="T43" fmla="*/ 2147483647 h 229"/>
              <a:gd name="T44" fmla="*/ 2147483647 w 258"/>
              <a:gd name="T45" fmla="*/ 2147483647 h 229"/>
              <a:gd name="T46" fmla="*/ 2147483647 w 258"/>
              <a:gd name="T47" fmla="*/ 2147483647 h 229"/>
              <a:gd name="T48" fmla="*/ 2147483647 w 258"/>
              <a:gd name="T49" fmla="*/ 2147483647 h 229"/>
              <a:gd name="T50" fmla="*/ 2147483647 w 258"/>
              <a:gd name="T51" fmla="*/ 2147483647 h 229"/>
              <a:gd name="T52" fmla="*/ 2147483647 w 258"/>
              <a:gd name="T53" fmla="*/ 2147483647 h 229"/>
              <a:gd name="T54" fmla="*/ 2147483647 w 258"/>
              <a:gd name="T55" fmla="*/ 2147483647 h 229"/>
              <a:gd name="T56" fmla="*/ 2147483647 w 258"/>
              <a:gd name="T57" fmla="*/ 2147483647 h 229"/>
              <a:gd name="T58" fmla="*/ 2147483647 w 258"/>
              <a:gd name="T59" fmla="*/ 2147483647 h 229"/>
              <a:gd name="T60" fmla="*/ 2147483647 w 258"/>
              <a:gd name="T61" fmla="*/ 2147483647 h 229"/>
              <a:gd name="T62" fmla="*/ 2147483647 w 258"/>
              <a:gd name="T63" fmla="*/ 2147483647 h 229"/>
              <a:gd name="T64" fmla="*/ 2147483647 w 258"/>
              <a:gd name="T65" fmla="*/ 2147483647 h 229"/>
              <a:gd name="T66" fmla="*/ 2147483647 w 258"/>
              <a:gd name="T67" fmla="*/ 2147483647 h 229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258"/>
              <a:gd name="T103" fmla="*/ 0 h 229"/>
              <a:gd name="T104" fmla="*/ 258 w 258"/>
              <a:gd name="T105" fmla="*/ 229 h 229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258" h="229">
                <a:moveTo>
                  <a:pt x="258" y="77"/>
                </a:moveTo>
                <a:lnTo>
                  <a:pt x="248" y="44"/>
                </a:lnTo>
                <a:lnTo>
                  <a:pt x="218" y="46"/>
                </a:lnTo>
                <a:lnTo>
                  <a:pt x="189" y="39"/>
                </a:lnTo>
                <a:lnTo>
                  <a:pt x="160" y="27"/>
                </a:lnTo>
                <a:lnTo>
                  <a:pt x="149" y="21"/>
                </a:lnTo>
                <a:lnTo>
                  <a:pt x="139" y="13"/>
                </a:lnTo>
                <a:lnTo>
                  <a:pt x="129" y="6"/>
                </a:lnTo>
                <a:lnTo>
                  <a:pt x="119" y="0"/>
                </a:lnTo>
                <a:lnTo>
                  <a:pt x="115" y="7"/>
                </a:lnTo>
                <a:lnTo>
                  <a:pt x="110" y="14"/>
                </a:lnTo>
                <a:lnTo>
                  <a:pt x="106" y="20"/>
                </a:lnTo>
                <a:lnTo>
                  <a:pt x="104" y="26"/>
                </a:lnTo>
                <a:lnTo>
                  <a:pt x="99" y="31"/>
                </a:lnTo>
                <a:lnTo>
                  <a:pt x="94" y="39"/>
                </a:lnTo>
                <a:lnTo>
                  <a:pt x="88" y="44"/>
                </a:lnTo>
                <a:lnTo>
                  <a:pt x="81" y="49"/>
                </a:lnTo>
                <a:lnTo>
                  <a:pt x="67" y="57"/>
                </a:lnTo>
                <a:lnTo>
                  <a:pt x="52" y="62"/>
                </a:lnTo>
                <a:lnTo>
                  <a:pt x="42" y="61"/>
                </a:lnTo>
                <a:lnTo>
                  <a:pt x="34" y="62"/>
                </a:lnTo>
                <a:lnTo>
                  <a:pt x="6" y="59"/>
                </a:lnTo>
                <a:lnTo>
                  <a:pt x="10" y="68"/>
                </a:lnTo>
                <a:lnTo>
                  <a:pt x="4" y="78"/>
                </a:lnTo>
                <a:lnTo>
                  <a:pt x="0" y="91"/>
                </a:lnTo>
                <a:lnTo>
                  <a:pt x="12" y="101"/>
                </a:lnTo>
                <a:lnTo>
                  <a:pt x="15" y="105"/>
                </a:lnTo>
                <a:lnTo>
                  <a:pt x="19" y="109"/>
                </a:lnTo>
                <a:lnTo>
                  <a:pt x="22" y="114"/>
                </a:lnTo>
                <a:lnTo>
                  <a:pt x="25" y="118"/>
                </a:lnTo>
                <a:lnTo>
                  <a:pt x="32" y="122"/>
                </a:lnTo>
                <a:lnTo>
                  <a:pt x="37" y="112"/>
                </a:lnTo>
                <a:lnTo>
                  <a:pt x="43" y="92"/>
                </a:lnTo>
                <a:lnTo>
                  <a:pt x="65" y="93"/>
                </a:lnTo>
                <a:lnTo>
                  <a:pt x="77" y="111"/>
                </a:lnTo>
                <a:lnTo>
                  <a:pt x="81" y="132"/>
                </a:lnTo>
                <a:lnTo>
                  <a:pt x="81" y="133"/>
                </a:lnTo>
                <a:lnTo>
                  <a:pt x="82" y="133"/>
                </a:lnTo>
                <a:lnTo>
                  <a:pt x="91" y="137"/>
                </a:lnTo>
                <a:lnTo>
                  <a:pt x="99" y="141"/>
                </a:lnTo>
                <a:lnTo>
                  <a:pt x="99" y="152"/>
                </a:lnTo>
                <a:lnTo>
                  <a:pt x="95" y="163"/>
                </a:lnTo>
                <a:lnTo>
                  <a:pt x="95" y="168"/>
                </a:lnTo>
                <a:lnTo>
                  <a:pt x="98" y="174"/>
                </a:lnTo>
                <a:lnTo>
                  <a:pt x="102" y="178"/>
                </a:lnTo>
                <a:lnTo>
                  <a:pt x="104" y="182"/>
                </a:lnTo>
                <a:lnTo>
                  <a:pt x="108" y="185"/>
                </a:lnTo>
                <a:lnTo>
                  <a:pt x="112" y="189"/>
                </a:lnTo>
                <a:lnTo>
                  <a:pt x="116" y="194"/>
                </a:lnTo>
                <a:lnTo>
                  <a:pt x="122" y="196"/>
                </a:lnTo>
                <a:lnTo>
                  <a:pt x="144" y="204"/>
                </a:lnTo>
                <a:lnTo>
                  <a:pt x="173" y="206"/>
                </a:lnTo>
                <a:lnTo>
                  <a:pt x="195" y="215"/>
                </a:lnTo>
                <a:lnTo>
                  <a:pt x="214" y="229"/>
                </a:lnTo>
                <a:lnTo>
                  <a:pt x="198" y="194"/>
                </a:lnTo>
                <a:lnTo>
                  <a:pt x="158" y="155"/>
                </a:lnTo>
                <a:lnTo>
                  <a:pt x="132" y="107"/>
                </a:lnTo>
                <a:lnTo>
                  <a:pt x="144" y="106"/>
                </a:lnTo>
                <a:lnTo>
                  <a:pt x="157" y="108"/>
                </a:lnTo>
                <a:lnTo>
                  <a:pt x="186" y="110"/>
                </a:lnTo>
                <a:lnTo>
                  <a:pt x="213" y="105"/>
                </a:lnTo>
                <a:lnTo>
                  <a:pt x="227" y="98"/>
                </a:lnTo>
                <a:lnTo>
                  <a:pt x="238" y="90"/>
                </a:lnTo>
                <a:lnTo>
                  <a:pt x="247" y="83"/>
                </a:lnTo>
                <a:lnTo>
                  <a:pt x="258" y="77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8" name="Bulgaria"/>
          <xdr:cNvSpPr>
            <a:spLocks/>
          </xdr:cNvSpPr>
        </xdr:nvSpPr>
        <xdr:spPr bwMode="auto">
          <a:xfrm>
            <a:off x="11328736" y="1181100"/>
            <a:ext cx="108612" cy="85725"/>
          </a:xfrm>
          <a:custGeom>
            <a:avLst/>
            <a:gdLst>
              <a:gd name="T0" fmla="*/ 2147483647 w 304"/>
              <a:gd name="T1" fmla="*/ 2147483647 h 209"/>
              <a:gd name="T2" fmla="*/ 2147483647 w 304"/>
              <a:gd name="T3" fmla="*/ 2147483647 h 209"/>
              <a:gd name="T4" fmla="*/ 2147483647 w 304"/>
              <a:gd name="T5" fmla="*/ 2147483647 h 209"/>
              <a:gd name="T6" fmla="*/ 2147483647 w 304"/>
              <a:gd name="T7" fmla="*/ 2147483647 h 209"/>
              <a:gd name="T8" fmla="*/ 2147483647 w 304"/>
              <a:gd name="T9" fmla="*/ 2147483647 h 209"/>
              <a:gd name="T10" fmla="*/ 2147483647 w 304"/>
              <a:gd name="T11" fmla="*/ 2147483647 h 209"/>
              <a:gd name="T12" fmla="*/ 2147483647 w 304"/>
              <a:gd name="T13" fmla="*/ 2147483647 h 209"/>
              <a:gd name="T14" fmla="*/ 2147483647 w 304"/>
              <a:gd name="T15" fmla="*/ 2147483647 h 209"/>
              <a:gd name="T16" fmla="*/ 2147483647 w 304"/>
              <a:gd name="T17" fmla="*/ 2147483647 h 209"/>
              <a:gd name="T18" fmla="*/ 2147483647 w 304"/>
              <a:gd name="T19" fmla="*/ 2147483647 h 209"/>
              <a:gd name="T20" fmla="*/ 2147483647 w 304"/>
              <a:gd name="T21" fmla="*/ 2147483647 h 209"/>
              <a:gd name="T22" fmla="*/ 2147483647 w 304"/>
              <a:gd name="T23" fmla="*/ 2147483647 h 209"/>
              <a:gd name="T24" fmla="*/ 2147483647 w 304"/>
              <a:gd name="T25" fmla="*/ 2147483647 h 209"/>
              <a:gd name="T26" fmla="*/ 2147483647 w 304"/>
              <a:gd name="T27" fmla="*/ 2147483647 h 209"/>
              <a:gd name="T28" fmla="*/ 2147483647 w 304"/>
              <a:gd name="T29" fmla="*/ 2147483647 h 209"/>
              <a:gd name="T30" fmla="*/ 2147483647 w 304"/>
              <a:gd name="T31" fmla="*/ 2147483647 h 209"/>
              <a:gd name="T32" fmla="*/ 2147483647 w 304"/>
              <a:gd name="T33" fmla="*/ 2147483647 h 209"/>
              <a:gd name="T34" fmla="*/ 2147483647 w 304"/>
              <a:gd name="T35" fmla="*/ 2147483647 h 209"/>
              <a:gd name="T36" fmla="*/ 2147483647 w 304"/>
              <a:gd name="T37" fmla="*/ 2147483647 h 209"/>
              <a:gd name="T38" fmla="*/ 2147483647 w 304"/>
              <a:gd name="T39" fmla="*/ 2147483647 h 209"/>
              <a:gd name="T40" fmla="*/ 2147483647 w 304"/>
              <a:gd name="T41" fmla="*/ 2147483647 h 209"/>
              <a:gd name="T42" fmla="*/ 2147483647 w 304"/>
              <a:gd name="T43" fmla="*/ 2147483647 h 209"/>
              <a:gd name="T44" fmla="*/ 2147483647 w 304"/>
              <a:gd name="T45" fmla="*/ 2147483647 h 209"/>
              <a:gd name="T46" fmla="*/ 2147483647 w 304"/>
              <a:gd name="T47" fmla="*/ 2147483647 h 209"/>
              <a:gd name="T48" fmla="*/ 2147483647 w 304"/>
              <a:gd name="T49" fmla="*/ 2147483647 h 209"/>
              <a:gd name="T50" fmla="*/ 2147483647 w 304"/>
              <a:gd name="T51" fmla="*/ 0 h 209"/>
              <a:gd name="T52" fmla="*/ 2147483647 w 304"/>
              <a:gd name="T53" fmla="*/ 2147483647 h 209"/>
              <a:gd name="T54" fmla="*/ 2147483647 w 304"/>
              <a:gd name="T55" fmla="*/ 2147483647 h 209"/>
              <a:gd name="T56" fmla="*/ 2147483647 w 304"/>
              <a:gd name="T57" fmla="*/ 2147483647 h 209"/>
              <a:gd name="T58" fmla="*/ 2147483647 w 304"/>
              <a:gd name="T59" fmla="*/ 2147483647 h 209"/>
              <a:gd name="T60" fmla="*/ 2147483647 w 304"/>
              <a:gd name="T61" fmla="*/ 2147483647 h 209"/>
              <a:gd name="T62" fmla="*/ 2147483647 w 304"/>
              <a:gd name="T63" fmla="*/ 2147483647 h 209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304"/>
              <a:gd name="T97" fmla="*/ 0 h 209"/>
              <a:gd name="T98" fmla="*/ 304 w 304"/>
              <a:gd name="T99" fmla="*/ 209 h 209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304" h="209">
                <a:moveTo>
                  <a:pt x="64" y="209"/>
                </a:moveTo>
                <a:lnTo>
                  <a:pt x="84" y="205"/>
                </a:lnTo>
                <a:lnTo>
                  <a:pt x="101" y="198"/>
                </a:lnTo>
                <a:lnTo>
                  <a:pt x="116" y="194"/>
                </a:lnTo>
                <a:lnTo>
                  <a:pt x="129" y="197"/>
                </a:lnTo>
                <a:lnTo>
                  <a:pt x="154" y="203"/>
                </a:lnTo>
                <a:lnTo>
                  <a:pt x="179" y="205"/>
                </a:lnTo>
                <a:lnTo>
                  <a:pt x="200" y="200"/>
                </a:lnTo>
                <a:lnTo>
                  <a:pt x="214" y="185"/>
                </a:lnTo>
                <a:lnTo>
                  <a:pt x="231" y="182"/>
                </a:lnTo>
                <a:lnTo>
                  <a:pt x="254" y="164"/>
                </a:lnTo>
                <a:lnTo>
                  <a:pt x="278" y="168"/>
                </a:lnTo>
                <a:lnTo>
                  <a:pt x="304" y="173"/>
                </a:lnTo>
                <a:lnTo>
                  <a:pt x="281" y="150"/>
                </a:lnTo>
                <a:lnTo>
                  <a:pt x="273" y="129"/>
                </a:lnTo>
                <a:lnTo>
                  <a:pt x="275" y="127"/>
                </a:lnTo>
                <a:lnTo>
                  <a:pt x="277" y="124"/>
                </a:lnTo>
                <a:lnTo>
                  <a:pt x="280" y="122"/>
                </a:lnTo>
                <a:lnTo>
                  <a:pt x="281" y="120"/>
                </a:lnTo>
                <a:lnTo>
                  <a:pt x="281" y="114"/>
                </a:lnTo>
                <a:lnTo>
                  <a:pt x="281" y="106"/>
                </a:lnTo>
                <a:lnTo>
                  <a:pt x="283" y="100"/>
                </a:lnTo>
                <a:lnTo>
                  <a:pt x="287" y="94"/>
                </a:lnTo>
                <a:lnTo>
                  <a:pt x="297" y="76"/>
                </a:lnTo>
                <a:lnTo>
                  <a:pt x="302" y="47"/>
                </a:lnTo>
                <a:lnTo>
                  <a:pt x="291" y="42"/>
                </a:lnTo>
                <a:lnTo>
                  <a:pt x="278" y="39"/>
                </a:lnTo>
                <a:lnTo>
                  <a:pt x="266" y="35"/>
                </a:lnTo>
                <a:lnTo>
                  <a:pt x="256" y="31"/>
                </a:lnTo>
                <a:lnTo>
                  <a:pt x="249" y="27"/>
                </a:lnTo>
                <a:lnTo>
                  <a:pt x="243" y="25"/>
                </a:lnTo>
                <a:lnTo>
                  <a:pt x="219" y="24"/>
                </a:lnTo>
                <a:lnTo>
                  <a:pt x="202" y="39"/>
                </a:lnTo>
                <a:lnTo>
                  <a:pt x="193" y="43"/>
                </a:lnTo>
                <a:lnTo>
                  <a:pt x="185" y="42"/>
                </a:lnTo>
                <a:lnTo>
                  <a:pt x="175" y="40"/>
                </a:lnTo>
                <a:lnTo>
                  <a:pt x="166" y="43"/>
                </a:lnTo>
                <a:lnTo>
                  <a:pt x="157" y="51"/>
                </a:lnTo>
                <a:lnTo>
                  <a:pt x="144" y="50"/>
                </a:lnTo>
                <a:lnTo>
                  <a:pt x="127" y="42"/>
                </a:lnTo>
                <a:lnTo>
                  <a:pt x="108" y="40"/>
                </a:lnTo>
                <a:lnTo>
                  <a:pt x="95" y="42"/>
                </a:lnTo>
                <a:lnTo>
                  <a:pt x="83" y="46"/>
                </a:lnTo>
                <a:lnTo>
                  <a:pt x="69" y="50"/>
                </a:lnTo>
                <a:lnTo>
                  <a:pt x="56" y="51"/>
                </a:lnTo>
                <a:lnTo>
                  <a:pt x="34" y="40"/>
                </a:lnTo>
                <a:lnTo>
                  <a:pt x="22" y="21"/>
                </a:lnTo>
                <a:lnTo>
                  <a:pt x="5" y="0"/>
                </a:lnTo>
                <a:lnTo>
                  <a:pt x="0" y="40"/>
                </a:lnTo>
                <a:lnTo>
                  <a:pt x="4" y="57"/>
                </a:lnTo>
                <a:lnTo>
                  <a:pt x="11" y="70"/>
                </a:lnTo>
                <a:lnTo>
                  <a:pt x="21" y="79"/>
                </a:lnTo>
                <a:lnTo>
                  <a:pt x="32" y="84"/>
                </a:lnTo>
                <a:lnTo>
                  <a:pt x="34" y="85"/>
                </a:lnTo>
                <a:lnTo>
                  <a:pt x="35" y="87"/>
                </a:lnTo>
                <a:lnTo>
                  <a:pt x="37" y="101"/>
                </a:lnTo>
                <a:lnTo>
                  <a:pt x="35" y="118"/>
                </a:lnTo>
                <a:lnTo>
                  <a:pt x="24" y="137"/>
                </a:lnTo>
                <a:lnTo>
                  <a:pt x="64" y="209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49" name="Montenegro"/>
          <xdr:cNvSpPr>
            <a:spLocks/>
          </xdr:cNvSpPr>
        </xdr:nvSpPr>
        <xdr:spPr bwMode="auto">
          <a:xfrm>
            <a:off x="11245188" y="1200150"/>
            <a:ext cx="50129" cy="57150"/>
          </a:xfrm>
          <a:custGeom>
            <a:avLst/>
            <a:gdLst>
              <a:gd name="T0" fmla="*/ 0 w 137"/>
              <a:gd name="T1" fmla="*/ 2147483647 h 119"/>
              <a:gd name="T2" fmla="*/ 2147483647 w 137"/>
              <a:gd name="T3" fmla="*/ 2147483647 h 119"/>
              <a:gd name="T4" fmla="*/ 2147483647 w 137"/>
              <a:gd name="T5" fmla="*/ 0 h 119"/>
              <a:gd name="T6" fmla="*/ 2147483647 w 137"/>
              <a:gd name="T7" fmla="*/ 0 h 119"/>
              <a:gd name="T8" fmla="*/ 2147483647 w 137"/>
              <a:gd name="T9" fmla="*/ 2147483647 h 119"/>
              <a:gd name="T10" fmla="*/ 2147483647 w 137"/>
              <a:gd name="T11" fmla="*/ 2147483647 h 119"/>
              <a:gd name="T12" fmla="*/ 2147483647 w 137"/>
              <a:gd name="T13" fmla="*/ 2147483647 h 119"/>
              <a:gd name="T14" fmla="*/ 2147483647 w 137"/>
              <a:gd name="T15" fmla="*/ 2147483647 h 119"/>
              <a:gd name="T16" fmla="*/ 2147483647 w 137"/>
              <a:gd name="T17" fmla="*/ 2147483647 h 119"/>
              <a:gd name="T18" fmla="*/ 2147483647 w 137"/>
              <a:gd name="T19" fmla="*/ 2147483647 h 119"/>
              <a:gd name="T20" fmla="*/ 2147483647 w 137"/>
              <a:gd name="T21" fmla="*/ 2147483647 h 119"/>
              <a:gd name="T22" fmla="*/ 2147483647 w 137"/>
              <a:gd name="T23" fmla="*/ 2147483647 h 119"/>
              <a:gd name="T24" fmla="*/ 2147483647 w 137"/>
              <a:gd name="T25" fmla="*/ 2147483647 h 119"/>
              <a:gd name="T26" fmla="*/ 2147483647 w 137"/>
              <a:gd name="T27" fmla="*/ 2147483647 h 119"/>
              <a:gd name="T28" fmla="*/ 2147483647 w 137"/>
              <a:gd name="T29" fmla="*/ 2147483647 h 119"/>
              <a:gd name="T30" fmla="*/ 2147483647 w 137"/>
              <a:gd name="T31" fmla="*/ 2147483647 h 119"/>
              <a:gd name="T32" fmla="*/ 2147483647 w 137"/>
              <a:gd name="T33" fmla="*/ 2147483647 h 119"/>
              <a:gd name="T34" fmla="*/ 2147483647 w 137"/>
              <a:gd name="T35" fmla="*/ 2147483647 h 119"/>
              <a:gd name="T36" fmla="*/ 2147483647 w 137"/>
              <a:gd name="T37" fmla="*/ 2147483647 h 119"/>
              <a:gd name="T38" fmla="*/ 2147483647 w 137"/>
              <a:gd name="T39" fmla="*/ 2147483647 h 119"/>
              <a:gd name="T40" fmla="*/ 0 w 137"/>
              <a:gd name="T41" fmla="*/ 2147483647 h 119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137"/>
              <a:gd name="T64" fmla="*/ 0 h 119"/>
              <a:gd name="T65" fmla="*/ 137 w 137"/>
              <a:gd name="T66" fmla="*/ 119 h 119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137" h="119">
                <a:moveTo>
                  <a:pt x="0" y="53"/>
                </a:moveTo>
                <a:lnTo>
                  <a:pt x="43" y="32"/>
                </a:lnTo>
                <a:lnTo>
                  <a:pt x="53" y="0"/>
                </a:lnTo>
                <a:lnTo>
                  <a:pt x="137" y="56"/>
                </a:lnTo>
                <a:lnTo>
                  <a:pt x="129" y="78"/>
                </a:lnTo>
                <a:lnTo>
                  <a:pt x="107" y="73"/>
                </a:lnTo>
                <a:lnTo>
                  <a:pt x="84" y="119"/>
                </a:lnTo>
                <a:lnTo>
                  <a:pt x="66" y="105"/>
                </a:lnTo>
                <a:lnTo>
                  <a:pt x="55" y="86"/>
                </a:lnTo>
                <a:lnTo>
                  <a:pt x="44" y="85"/>
                </a:lnTo>
                <a:lnTo>
                  <a:pt x="32" y="81"/>
                </a:lnTo>
                <a:lnTo>
                  <a:pt x="23" y="78"/>
                </a:lnTo>
                <a:lnTo>
                  <a:pt x="14" y="76"/>
                </a:lnTo>
                <a:lnTo>
                  <a:pt x="8" y="74"/>
                </a:lnTo>
                <a:lnTo>
                  <a:pt x="6" y="68"/>
                </a:lnTo>
                <a:lnTo>
                  <a:pt x="3" y="60"/>
                </a:lnTo>
                <a:lnTo>
                  <a:pt x="0" y="53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0" name="Freeform 72"/>
          <xdr:cNvSpPr>
            <a:spLocks/>
          </xdr:cNvSpPr>
        </xdr:nvSpPr>
        <xdr:spPr bwMode="auto">
          <a:xfrm>
            <a:off x="11295316" y="1219200"/>
            <a:ext cx="25064" cy="28575"/>
          </a:xfrm>
          <a:custGeom>
            <a:avLst/>
            <a:gdLst>
              <a:gd name="T0" fmla="*/ 2147483647 w 78"/>
              <a:gd name="T1" fmla="*/ 2147483647 h 73"/>
              <a:gd name="T2" fmla="*/ 2147483647 w 78"/>
              <a:gd name="T3" fmla="*/ 2147483647 h 73"/>
              <a:gd name="T4" fmla="*/ 2147483647 w 78"/>
              <a:gd name="T5" fmla="*/ 2147483647 h 73"/>
              <a:gd name="T6" fmla="*/ 2147483647 w 78"/>
              <a:gd name="T7" fmla="*/ 0 h 73"/>
              <a:gd name="T8" fmla="*/ 2147483647 w 78"/>
              <a:gd name="T9" fmla="*/ 0 h 73"/>
              <a:gd name="T10" fmla="*/ 2147483647 w 78"/>
              <a:gd name="T11" fmla="*/ 2147483647 h 73"/>
              <a:gd name="T12" fmla="*/ 2147483647 w 78"/>
              <a:gd name="T13" fmla="*/ 2147483647 h 73"/>
              <a:gd name="T14" fmla="*/ 0 w 78"/>
              <a:gd name="T15" fmla="*/ 2147483647 h 73"/>
              <a:gd name="T16" fmla="*/ 0 w 78"/>
              <a:gd name="T17" fmla="*/ 2147483647 h 73"/>
              <a:gd name="T18" fmla="*/ 2147483647 w 78"/>
              <a:gd name="T19" fmla="*/ 2147483647 h 73"/>
              <a:gd name="T20" fmla="*/ 2147483647 w 78"/>
              <a:gd name="T21" fmla="*/ 2147483647 h 73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w 78"/>
              <a:gd name="T34" fmla="*/ 0 h 73"/>
              <a:gd name="T35" fmla="*/ 78 w 78"/>
              <a:gd name="T36" fmla="*/ 73 h 73"/>
            </a:gdLst>
            <a:ahLst/>
            <a:cxnLst>
              <a:cxn ang="T22">
                <a:pos x="T0" y="T1"/>
              </a:cxn>
              <a:cxn ang="T23">
                <a:pos x="T2" y="T3"/>
              </a:cxn>
              <a:cxn ang="T24">
                <a:pos x="T4" y="T5"/>
              </a:cxn>
              <a:cxn ang="T25">
                <a:pos x="T6" y="T7"/>
              </a:cxn>
              <a:cxn ang="T26">
                <a:pos x="T8" y="T9"/>
              </a:cxn>
              <a:cxn ang="T27">
                <a:pos x="T10" y="T11"/>
              </a:cxn>
              <a:cxn ang="T28">
                <a:pos x="T12" y="T13"/>
              </a:cxn>
              <a:cxn ang="T29">
                <a:pos x="T14" y="T15"/>
              </a:cxn>
              <a:cxn ang="T30">
                <a:pos x="T16" y="T17"/>
              </a:cxn>
              <a:cxn ang="T31">
                <a:pos x="T18" y="T19"/>
              </a:cxn>
              <a:cxn ang="T32">
                <a:pos x="T20" y="T21"/>
              </a:cxn>
            </a:cxnLst>
            <a:rect l="T33" t="T34" r="T35" b="T36"/>
            <a:pathLst>
              <a:path w="78" h="73">
                <a:moveTo>
                  <a:pt x="22" y="73"/>
                </a:moveTo>
                <a:lnTo>
                  <a:pt x="78" y="55"/>
                </a:lnTo>
                <a:lnTo>
                  <a:pt x="55" y="0"/>
                </a:lnTo>
                <a:lnTo>
                  <a:pt x="8" y="19"/>
                </a:lnTo>
                <a:lnTo>
                  <a:pt x="0" y="41"/>
                </a:lnTo>
                <a:lnTo>
                  <a:pt x="17" y="50"/>
                </a:lnTo>
                <a:lnTo>
                  <a:pt x="22" y="73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1" name="Freeform 73"/>
          <xdr:cNvSpPr>
            <a:spLocks/>
          </xdr:cNvSpPr>
        </xdr:nvSpPr>
        <xdr:spPr bwMode="auto">
          <a:xfrm>
            <a:off x="11303671" y="1238250"/>
            <a:ext cx="50129" cy="47625"/>
          </a:xfrm>
          <a:custGeom>
            <a:avLst/>
            <a:gdLst>
              <a:gd name="T0" fmla="*/ 0 w 138"/>
              <a:gd name="T1" fmla="*/ 2147483647 h 114"/>
              <a:gd name="T2" fmla="*/ 2147483647 w 138"/>
              <a:gd name="T3" fmla="*/ 2147483647 h 114"/>
              <a:gd name="T4" fmla="*/ 2147483647 w 138"/>
              <a:gd name="T5" fmla="*/ 2147483647 h 114"/>
              <a:gd name="T6" fmla="*/ 2147483647 w 138"/>
              <a:gd name="T7" fmla="*/ 0 h 114"/>
              <a:gd name="T8" fmla="*/ 2147483647 w 138"/>
              <a:gd name="T9" fmla="*/ 0 h 114"/>
              <a:gd name="T10" fmla="*/ 2147483647 w 138"/>
              <a:gd name="T11" fmla="*/ 2147483647 h 114"/>
              <a:gd name="T12" fmla="*/ 2147483647 w 138"/>
              <a:gd name="T13" fmla="*/ 2147483647 h 114"/>
              <a:gd name="T14" fmla="*/ 2147483647 w 138"/>
              <a:gd name="T15" fmla="*/ 2147483647 h 114"/>
              <a:gd name="T16" fmla="*/ 2147483647 w 138"/>
              <a:gd name="T17" fmla="*/ 2147483647 h 114"/>
              <a:gd name="T18" fmla="*/ 2147483647 w 138"/>
              <a:gd name="T19" fmla="*/ 2147483647 h 114"/>
              <a:gd name="T20" fmla="*/ 2147483647 w 138"/>
              <a:gd name="T21" fmla="*/ 2147483647 h 114"/>
              <a:gd name="T22" fmla="*/ 2147483647 w 138"/>
              <a:gd name="T23" fmla="*/ 2147483647 h 114"/>
              <a:gd name="T24" fmla="*/ 2147483647 w 138"/>
              <a:gd name="T25" fmla="*/ 2147483647 h 114"/>
              <a:gd name="T26" fmla="*/ 2147483647 w 138"/>
              <a:gd name="T27" fmla="*/ 2147483647 h 114"/>
              <a:gd name="T28" fmla="*/ 0 w 138"/>
              <a:gd name="T29" fmla="*/ 2147483647 h 114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138"/>
              <a:gd name="T46" fmla="*/ 0 h 114"/>
              <a:gd name="T47" fmla="*/ 138 w 138"/>
              <a:gd name="T48" fmla="*/ 114 h 114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138" h="114">
                <a:moveTo>
                  <a:pt x="0" y="22"/>
                </a:moveTo>
                <a:lnTo>
                  <a:pt x="56" y="4"/>
                </a:lnTo>
                <a:lnTo>
                  <a:pt x="98" y="0"/>
                </a:lnTo>
                <a:lnTo>
                  <a:pt x="138" y="72"/>
                </a:lnTo>
                <a:lnTo>
                  <a:pt x="49" y="114"/>
                </a:lnTo>
                <a:lnTo>
                  <a:pt x="43" y="103"/>
                </a:lnTo>
                <a:lnTo>
                  <a:pt x="36" y="93"/>
                </a:lnTo>
                <a:lnTo>
                  <a:pt x="26" y="85"/>
                </a:lnTo>
                <a:lnTo>
                  <a:pt x="15" y="78"/>
                </a:lnTo>
                <a:lnTo>
                  <a:pt x="1" y="52"/>
                </a:lnTo>
                <a:lnTo>
                  <a:pt x="0" y="22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2" name="Albania"/>
          <xdr:cNvSpPr>
            <a:spLocks/>
          </xdr:cNvSpPr>
        </xdr:nvSpPr>
        <xdr:spPr bwMode="auto">
          <a:xfrm>
            <a:off x="11278607" y="1238250"/>
            <a:ext cx="41774" cy="76200"/>
          </a:xfrm>
          <a:custGeom>
            <a:avLst/>
            <a:gdLst>
              <a:gd name="T0" fmla="*/ 2147483647 w 116"/>
              <a:gd name="T1" fmla="*/ 2147483647 h 194"/>
              <a:gd name="T2" fmla="*/ 2147483647 w 116"/>
              <a:gd name="T3" fmla="*/ 2147483647 h 194"/>
              <a:gd name="T4" fmla="*/ 2147483647 w 116"/>
              <a:gd name="T5" fmla="*/ 2147483647 h 194"/>
              <a:gd name="T6" fmla="*/ 2147483647 w 116"/>
              <a:gd name="T7" fmla="*/ 2147483647 h 194"/>
              <a:gd name="T8" fmla="*/ 2147483647 w 116"/>
              <a:gd name="T9" fmla="*/ 2147483647 h 194"/>
              <a:gd name="T10" fmla="*/ 2147483647 w 116"/>
              <a:gd name="T11" fmla="*/ 2147483647 h 194"/>
              <a:gd name="T12" fmla="*/ 2147483647 w 116"/>
              <a:gd name="T13" fmla="*/ 2147483647 h 194"/>
              <a:gd name="T14" fmla="*/ 2147483647 w 116"/>
              <a:gd name="T15" fmla="*/ 2147483647 h 194"/>
              <a:gd name="T16" fmla="*/ 2147483647 w 116"/>
              <a:gd name="T17" fmla="*/ 2147483647 h 194"/>
              <a:gd name="T18" fmla="*/ 2147483647 w 116"/>
              <a:gd name="T19" fmla="*/ 2147483647 h 194"/>
              <a:gd name="T20" fmla="*/ 2147483647 w 116"/>
              <a:gd name="T21" fmla="*/ 2147483647 h 194"/>
              <a:gd name="T22" fmla="*/ 2147483647 w 116"/>
              <a:gd name="T23" fmla="*/ 2147483647 h 194"/>
              <a:gd name="T24" fmla="*/ 2147483647 w 116"/>
              <a:gd name="T25" fmla="*/ 2147483647 h 194"/>
              <a:gd name="T26" fmla="*/ 2147483647 w 116"/>
              <a:gd name="T27" fmla="*/ 2147483647 h 194"/>
              <a:gd name="T28" fmla="*/ 2147483647 w 116"/>
              <a:gd name="T29" fmla="*/ 2147483647 h 194"/>
              <a:gd name="T30" fmla="*/ 2147483647 w 116"/>
              <a:gd name="T31" fmla="*/ 2147483647 h 194"/>
              <a:gd name="T32" fmla="*/ 2147483647 w 116"/>
              <a:gd name="T33" fmla="*/ 2147483647 h 194"/>
              <a:gd name="T34" fmla="*/ 2147483647 w 116"/>
              <a:gd name="T35" fmla="*/ 2147483647 h 194"/>
              <a:gd name="T36" fmla="*/ 2147483647 w 116"/>
              <a:gd name="T37" fmla="*/ 2147483647 h 194"/>
              <a:gd name="T38" fmla="*/ 2147483647 w 116"/>
              <a:gd name="T39" fmla="*/ 2147483647 h 194"/>
              <a:gd name="T40" fmla="*/ 2147483647 w 116"/>
              <a:gd name="T41" fmla="*/ 2147483647 h 194"/>
              <a:gd name="T42" fmla="*/ 2147483647 w 116"/>
              <a:gd name="T43" fmla="*/ 2147483647 h 194"/>
              <a:gd name="T44" fmla="*/ 0 w 116"/>
              <a:gd name="T45" fmla="*/ 2147483647 h 194"/>
              <a:gd name="T46" fmla="*/ 0 w 116"/>
              <a:gd name="T47" fmla="*/ 2147483647 h 194"/>
              <a:gd name="T48" fmla="*/ 2147483647 w 116"/>
              <a:gd name="T49" fmla="*/ 0 h 194"/>
              <a:gd name="T50" fmla="*/ 2147483647 w 116"/>
              <a:gd name="T51" fmla="*/ 2147483647 h 194"/>
              <a:gd name="T52" fmla="*/ 2147483647 w 116"/>
              <a:gd name="T53" fmla="*/ 2147483647 h 194"/>
              <a:gd name="T54" fmla="*/ 2147483647 w 116"/>
              <a:gd name="T55" fmla="*/ 2147483647 h 194"/>
              <a:gd name="T56" fmla="*/ 2147483647 w 116"/>
              <a:gd name="T57" fmla="*/ 2147483647 h 194"/>
              <a:gd name="T58" fmla="*/ 2147483647 w 116"/>
              <a:gd name="T59" fmla="*/ 2147483647 h 194"/>
              <a:gd name="T60" fmla="*/ 2147483647 w 116"/>
              <a:gd name="T61" fmla="*/ 2147483647 h 194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w 116"/>
              <a:gd name="T94" fmla="*/ 0 h 194"/>
              <a:gd name="T95" fmla="*/ 116 w 116"/>
              <a:gd name="T96" fmla="*/ 194 h 194"/>
            </a:gdLst>
            <a:ahLst/>
            <a:cxnLst>
              <a:cxn ang="T62">
                <a:pos x="T0" y="T1"/>
              </a:cxn>
              <a:cxn ang="T63">
                <a:pos x="T2" y="T3"/>
              </a:cxn>
              <a:cxn ang="T64">
                <a:pos x="T4" y="T5"/>
              </a:cxn>
              <a:cxn ang="T65">
                <a:pos x="T6" y="T7"/>
              </a:cxn>
              <a:cxn ang="T66">
                <a:pos x="T8" y="T9"/>
              </a:cxn>
              <a:cxn ang="T67">
                <a:pos x="T10" y="T11"/>
              </a:cxn>
              <a:cxn ang="T68">
                <a:pos x="T12" y="T13"/>
              </a:cxn>
              <a:cxn ang="T69">
                <a:pos x="T14" y="T15"/>
              </a:cxn>
              <a:cxn ang="T70">
                <a:pos x="T16" y="T17"/>
              </a:cxn>
              <a:cxn ang="T71">
                <a:pos x="T18" y="T19"/>
              </a:cxn>
              <a:cxn ang="T72">
                <a:pos x="T20" y="T21"/>
              </a:cxn>
              <a:cxn ang="T73">
                <a:pos x="T22" y="T23"/>
              </a:cxn>
              <a:cxn ang="T74">
                <a:pos x="T24" y="T25"/>
              </a:cxn>
              <a:cxn ang="T75">
                <a:pos x="T26" y="T27"/>
              </a:cxn>
              <a:cxn ang="T76">
                <a:pos x="T28" y="T29"/>
              </a:cxn>
              <a:cxn ang="T77">
                <a:pos x="T30" y="T31"/>
              </a:cxn>
              <a:cxn ang="T78">
                <a:pos x="T32" y="T33"/>
              </a:cxn>
              <a:cxn ang="T79">
                <a:pos x="T34" y="T35"/>
              </a:cxn>
              <a:cxn ang="T80">
                <a:pos x="T36" y="T37"/>
              </a:cxn>
              <a:cxn ang="T81">
                <a:pos x="T38" y="T39"/>
              </a:cxn>
              <a:cxn ang="T82">
                <a:pos x="T40" y="T41"/>
              </a:cxn>
              <a:cxn ang="T83">
                <a:pos x="T42" y="T43"/>
              </a:cxn>
              <a:cxn ang="T84">
                <a:pos x="T44" y="T45"/>
              </a:cxn>
              <a:cxn ang="T85">
                <a:pos x="T46" y="T47"/>
              </a:cxn>
              <a:cxn ang="T86">
                <a:pos x="T48" y="T49"/>
              </a:cxn>
              <a:cxn ang="T87">
                <a:pos x="T50" y="T51"/>
              </a:cxn>
              <a:cxn ang="T88">
                <a:pos x="T52" y="T53"/>
              </a:cxn>
              <a:cxn ang="T89">
                <a:pos x="T54" y="T55"/>
              </a:cxn>
              <a:cxn ang="T90">
                <a:pos x="T56" y="T57"/>
              </a:cxn>
              <a:cxn ang="T91">
                <a:pos x="T58" y="T59"/>
              </a:cxn>
              <a:cxn ang="T92">
                <a:pos x="T60" y="T61"/>
              </a:cxn>
            </a:cxnLst>
            <a:rect l="T93" t="T94" r="T95" b="T96"/>
            <a:pathLst>
              <a:path w="116" h="194">
                <a:moveTo>
                  <a:pt x="67" y="37"/>
                </a:moveTo>
                <a:lnTo>
                  <a:pt x="68" y="67"/>
                </a:lnTo>
                <a:lnTo>
                  <a:pt x="82" y="93"/>
                </a:lnTo>
                <a:lnTo>
                  <a:pt x="93" y="100"/>
                </a:lnTo>
                <a:lnTo>
                  <a:pt x="103" y="108"/>
                </a:lnTo>
                <a:lnTo>
                  <a:pt x="110" y="118"/>
                </a:lnTo>
                <a:lnTo>
                  <a:pt x="116" y="129"/>
                </a:lnTo>
                <a:lnTo>
                  <a:pt x="89" y="155"/>
                </a:lnTo>
                <a:lnTo>
                  <a:pt x="70" y="194"/>
                </a:lnTo>
                <a:lnTo>
                  <a:pt x="63" y="194"/>
                </a:lnTo>
                <a:lnTo>
                  <a:pt x="60" y="194"/>
                </a:lnTo>
                <a:lnTo>
                  <a:pt x="58" y="188"/>
                </a:lnTo>
                <a:lnTo>
                  <a:pt x="58" y="174"/>
                </a:lnTo>
                <a:lnTo>
                  <a:pt x="52" y="168"/>
                </a:lnTo>
                <a:lnTo>
                  <a:pt x="41" y="164"/>
                </a:lnTo>
                <a:lnTo>
                  <a:pt x="29" y="159"/>
                </a:lnTo>
                <a:lnTo>
                  <a:pt x="18" y="145"/>
                </a:lnTo>
                <a:lnTo>
                  <a:pt x="23" y="102"/>
                </a:lnTo>
                <a:lnTo>
                  <a:pt x="18" y="63"/>
                </a:lnTo>
                <a:lnTo>
                  <a:pt x="9" y="54"/>
                </a:lnTo>
                <a:lnTo>
                  <a:pt x="0" y="46"/>
                </a:lnTo>
                <a:lnTo>
                  <a:pt x="23" y="0"/>
                </a:lnTo>
                <a:lnTo>
                  <a:pt x="45" y="5"/>
                </a:lnTo>
                <a:lnTo>
                  <a:pt x="62" y="14"/>
                </a:lnTo>
                <a:lnTo>
                  <a:pt x="67" y="37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3" name="Freeform 75"/>
          <xdr:cNvSpPr>
            <a:spLocks/>
          </xdr:cNvSpPr>
        </xdr:nvSpPr>
        <xdr:spPr bwMode="auto">
          <a:xfrm>
            <a:off x="11261897" y="1143000"/>
            <a:ext cx="83548" cy="95250"/>
          </a:xfrm>
          <a:custGeom>
            <a:avLst/>
            <a:gdLst>
              <a:gd name="T0" fmla="*/ 2147483647 w 229"/>
              <a:gd name="T1" fmla="*/ 2147483647 h 246"/>
              <a:gd name="T2" fmla="*/ 2147483647 w 229"/>
              <a:gd name="T3" fmla="*/ 2147483647 h 246"/>
              <a:gd name="T4" fmla="*/ 2147483647 w 229"/>
              <a:gd name="T5" fmla="*/ 2147483647 h 246"/>
              <a:gd name="T6" fmla="*/ 2147483647 w 229"/>
              <a:gd name="T7" fmla="*/ 2147483647 h 246"/>
              <a:gd name="T8" fmla="*/ 2147483647 w 229"/>
              <a:gd name="T9" fmla="*/ 2147483647 h 246"/>
              <a:gd name="T10" fmla="*/ 2147483647 w 229"/>
              <a:gd name="T11" fmla="*/ 2147483647 h 246"/>
              <a:gd name="T12" fmla="*/ 2147483647 w 229"/>
              <a:gd name="T13" fmla="*/ 2147483647 h 246"/>
              <a:gd name="T14" fmla="*/ 2147483647 w 229"/>
              <a:gd name="T15" fmla="*/ 2147483647 h 246"/>
              <a:gd name="T16" fmla="*/ 2147483647 w 229"/>
              <a:gd name="T17" fmla="*/ 2147483647 h 246"/>
              <a:gd name="T18" fmla="*/ 2147483647 w 229"/>
              <a:gd name="T19" fmla="*/ 2147483647 h 246"/>
              <a:gd name="T20" fmla="*/ 2147483647 w 229"/>
              <a:gd name="T21" fmla="*/ 2147483647 h 246"/>
              <a:gd name="T22" fmla="*/ 2147483647 w 229"/>
              <a:gd name="T23" fmla="*/ 2147483647 h 246"/>
              <a:gd name="T24" fmla="*/ 2147483647 w 229"/>
              <a:gd name="T25" fmla="*/ 2147483647 h 246"/>
              <a:gd name="T26" fmla="*/ 2147483647 w 229"/>
              <a:gd name="T27" fmla="*/ 2147483647 h 246"/>
              <a:gd name="T28" fmla="*/ 2147483647 w 229"/>
              <a:gd name="T29" fmla="*/ 2147483647 h 246"/>
              <a:gd name="T30" fmla="*/ 2147483647 w 229"/>
              <a:gd name="T31" fmla="*/ 2147483647 h 246"/>
              <a:gd name="T32" fmla="*/ 2147483647 w 229"/>
              <a:gd name="T33" fmla="*/ 2147483647 h 246"/>
              <a:gd name="T34" fmla="*/ 2147483647 w 229"/>
              <a:gd name="T35" fmla="*/ 2147483647 h 246"/>
              <a:gd name="T36" fmla="*/ 2147483647 w 229"/>
              <a:gd name="T37" fmla="*/ 2147483647 h 246"/>
              <a:gd name="T38" fmla="*/ 2147483647 w 229"/>
              <a:gd name="T39" fmla="*/ 2147483647 h 246"/>
              <a:gd name="T40" fmla="*/ 2147483647 w 229"/>
              <a:gd name="T41" fmla="*/ 2147483647 h 246"/>
              <a:gd name="T42" fmla="*/ 2147483647 w 229"/>
              <a:gd name="T43" fmla="*/ 2147483647 h 246"/>
              <a:gd name="T44" fmla="*/ 2147483647 w 229"/>
              <a:gd name="T45" fmla="*/ 2147483647 h 246"/>
              <a:gd name="T46" fmla="*/ 2147483647 w 229"/>
              <a:gd name="T47" fmla="*/ 0 h 246"/>
              <a:gd name="T48" fmla="*/ 2147483647 w 229"/>
              <a:gd name="T49" fmla="*/ 2147483647 h 246"/>
              <a:gd name="T50" fmla="*/ 2147483647 w 229"/>
              <a:gd name="T51" fmla="*/ 2147483647 h 246"/>
              <a:gd name="T52" fmla="*/ 2147483647 w 229"/>
              <a:gd name="T53" fmla="*/ 2147483647 h 246"/>
              <a:gd name="T54" fmla="*/ 2147483647 w 229"/>
              <a:gd name="T55" fmla="*/ 2147483647 h 246"/>
              <a:gd name="T56" fmla="*/ 0 w 229"/>
              <a:gd name="T57" fmla="*/ 2147483647 h 246"/>
              <a:gd name="T58" fmla="*/ 0 w 229"/>
              <a:gd name="T59" fmla="*/ 2147483647 h 246"/>
              <a:gd name="T60" fmla="*/ 2147483647 w 229"/>
              <a:gd name="T61" fmla="*/ 2147483647 h 246"/>
              <a:gd name="T62" fmla="*/ 2147483647 w 229"/>
              <a:gd name="T63" fmla="*/ 2147483647 h 246"/>
              <a:gd name="T64" fmla="*/ 2147483647 w 229"/>
              <a:gd name="T65" fmla="*/ 2147483647 h 246"/>
              <a:gd name="T66" fmla="*/ 2147483647 w 229"/>
              <a:gd name="T67" fmla="*/ 2147483647 h 246"/>
              <a:gd name="T68" fmla="*/ 2147483647 w 229"/>
              <a:gd name="T69" fmla="*/ 2147483647 h 246"/>
              <a:gd name="T70" fmla="*/ 2147483647 w 229"/>
              <a:gd name="T71" fmla="*/ 2147483647 h 246"/>
              <a:gd name="T72" fmla="*/ 2147483647 w 229"/>
              <a:gd name="T73" fmla="*/ 2147483647 h 246"/>
              <a:gd name="T74" fmla="*/ 2147483647 w 229"/>
              <a:gd name="T75" fmla="*/ 2147483647 h 246"/>
              <a:gd name="T76" fmla="*/ 2147483647 w 229"/>
              <a:gd name="T77" fmla="*/ 2147483647 h 246"/>
              <a:gd name="T78" fmla="*/ 2147483647 w 229"/>
              <a:gd name="T79" fmla="*/ 2147483647 h 24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w 229"/>
              <a:gd name="T121" fmla="*/ 0 h 246"/>
              <a:gd name="T122" fmla="*/ 229 w 229"/>
              <a:gd name="T123" fmla="*/ 246 h 246"/>
            </a:gdLst>
            <a:ahLst/>
            <a:cxnLst>
              <a:cxn ang="T80">
                <a:pos x="T0" y="T1"/>
              </a:cxn>
              <a:cxn ang="T81">
                <a:pos x="T2" y="T3"/>
              </a:cxn>
              <a:cxn ang="T82">
                <a:pos x="T4" y="T5"/>
              </a:cxn>
              <a:cxn ang="T83">
                <a:pos x="T6" y="T7"/>
              </a:cxn>
              <a:cxn ang="T84">
                <a:pos x="T8" y="T9"/>
              </a:cxn>
              <a:cxn ang="T85">
                <a:pos x="T10" y="T11"/>
              </a:cxn>
              <a:cxn ang="T86">
                <a:pos x="T12" y="T13"/>
              </a:cxn>
              <a:cxn ang="T87">
                <a:pos x="T14" y="T15"/>
              </a:cxn>
              <a:cxn ang="T88">
                <a:pos x="T16" y="T17"/>
              </a:cxn>
              <a:cxn ang="T89">
                <a:pos x="T18" y="T19"/>
              </a:cxn>
              <a:cxn ang="T90">
                <a:pos x="T20" y="T21"/>
              </a:cxn>
              <a:cxn ang="T91">
                <a:pos x="T22" y="T23"/>
              </a:cxn>
              <a:cxn ang="T92">
                <a:pos x="T24" y="T25"/>
              </a:cxn>
              <a:cxn ang="T93">
                <a:pos x="T26" y="T27"/>
              </a:cxn>
              <a:cxn ang="T94">
                <a:pos x="T28" y="T29"/>
              </a:cxn>
              <a:cxn ang="T95">
                <a:pos x="T30" y="T31"/>
              </a:cxn>
              <a:cxn ang="T96">
                <a:pos x="T32" y="T33"/>
              </a:cxn>
              <a:cxn ang="T97">
                <a:pos x="T34" y="T35"/>
              </a:cxn>
              <a:cxn ang="T98">
                <a:pos x="T36" y="T37"/>
              </a:cxn>
              <a:cxn ang="T99">
                <a:pos x="T38" y="T39"/>
              </a:cxn>
              <a:cxn ang="T100">
                <a:pos x="T40" y="T41"/>
              </a:cxn>
              <a:cxn ang="T101">
                <a:pos x="T42" y="T43"/>
              </a:cxn>
              <a:cxn ang="T102">
                <a:pos x="T44" y="T45"/>
              </a:cxn>
              <a:cxn ang="T103">
                <a:pos x="T46" y="T47"/>
              </a:cxn>
              <a:cxn ang="T104">
                <a:pos x="T48" y="T49"/>
              </a:cxn>
              <a:cxn ang="T105">
                <a:pos x="T50" y="T51"/>
              </a:cxn>
              <a:cxn ang="T106">
                <a:pos x="T52" y="T53"/>
              </a:cxn>
              <a:cxn ang="T107">
                <a:pos x="T54" y="T55"/>
              </a:cxn>
              <a:cxn ang="T108">
                <a:pos x="T56" y="T57"/>
              </a:cxn>
              <a:cxn ang="T109">
                <a:pos x="T58" y="T59"/>
              </a:cxn>
              <a:cxn ang="T110">
                <a:pos x="T60" y="T61"/>
              </a:cxn>
              <a:cxn ang="T111">
                <a:pos x="T62" y="T63"/>
              </a:cxn>
              <a:cxn ang="T112">
                <a:pos x="T64" y="T65"/>
              </a:cxn>
              <a:cxn ang="T113">
                <a:pos x="T66" y="T67"/>
              </a:cxn>
              <a:cxn ang="T114">
                <a:pos x="T68" y="T69"/>
              </a:cxn>
              <a:cxn ang="T115">
                <a:pos x="T70" y="T71"/>
              </a:cxn>
              <a:cxn ang="T116">
                <a:pos x="T72" y="T73"/>
              </a:cxn>
              <a:cxn ang="T117">
                <a:pos x="T74" y="T75"/>
              </a:cxn>
              <a:cxn ang="T118">
                <a:pos x="T76" y="T77"/>
              </a:cxn>
              <a:cxn ang="T119">
                <a:pos x="T78" y="T79"/>
              </a:cxn>
            </a:cxnLst>
            <a:rect l="T120" t="T121" r="T122" b="T123"/>
            <a:pathLst>
              <a:path w="229" h="246">
                <a:moveTo>
                  <a:pt x="174" y="246"/>
                </a:moveTo>
                <a:lnTo>
                  <a:pt x="216" y="242"/>
                </a:lnTo>
                <a:lnTo>
                  <a:pt x="227" y="223"/>
                </a:lnTo>
                <a:lnTo>
                  <a:pt x="229" y="206"/>
                </a:lnTo>
                <a:lnTo>
                  <a:pt x="227" y="192"/>
                </a:lnTo>
                <a:lnTo>
                  <a:pt x="225" y="190"/>
                </a:lnTo>
                <a:lnTo>
                  <a:pt x="224" y="189"/>
                </a:lnTo>
                <a:lnTo>
                  <a:pt x="213" y="184"/>
                </a:lnTo>
                <a:lnTo>
                  <a:pt x="203" y="175"/>
                </a:lnTo>
                <a:lnTo>
                  <a:pt x="196" y="162"/>
                </a:lnTo>
                <a:lnTo>
                  <a:pt x="192" y="145"/>
                </a:lnTo>
                <a:lnTo>
                  <a:pt x="197" y="105"/>
                </a:lnTo>
                <a:lnTo>
                  <a:pt x="180" y="102"/>
                </a:lnTo>
                <a:lnTo>
                  <a:pt x="163" y="98"/>
                </a:lnTo>
                <a:lnTo>
                  <a:pt x="149" y="87"/>
                </a:lnTo>
                <a:lnTo>
                  <a:pt x="136" y="72"/>
                </a:lnTo>
                <a:lnTo>
                  <a:pt x="126" y="62"/>
                </a:lnTo>
                <a:lnTo>
                  <a:pt x="117" y="50"/>
                </a:lnTo>
                <a:lnTo>
                  <a:pt x="98" y="25"/>
                </a:lnTo>
                <a:lnTo>
                  <a:pt x="76" y="4"/>
                </a:lnTo>
                <a:lnTo>
                  <a:pt x="57" y="0"/>
                </a:lnTo>
                <a:lnTo>
                  <a:pt x="39" y="2"/>
                </a:lnTo>
                <a:lnTo>
                  <a:pt x="28" y="6"/>
                </a:lnTo>
                <a:lnTo>
                  <a:pt x="19" y="12"/>
                </a:lnTo>
                <a:lnTo>
                  <a:pt x="10" y="18"/>
                </a:lnTo>
                <a:lnTo>
                  <a:pt x="0" y="22"/>
                </a:lnTo>
                <a:lnTo>
                  <a:pt x="10" y="55"/>
                </a:lnTo>
                <a:lnTo>
                  <a:pt x="16" y="83"/>
                </a:lnTo>
                <a:lnTo>
                  <a:pt x="20" y="154"/>
                </a:lnTo>
                <a:lnTo>
                  <a:pt x="104" y="210"/>
                </a:lnTo>
                <a:lnTo>
                  <a:pt x="151" y="191"/>
                </a:lnTo>
                <a:lnTo>
                  <a:pt x="174" y="24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4" name="Freeform 76"/>
          <xdr:cNvSpPr>
            <a:spLocks/>
          </xdr:cNvSpPr>
        </xdr:nvSpPr>
        <xdr:spPr bwMode="auto">
          <a:xfrm>
            <a:off x="11387219" y="1076325"/>
            <a:ext cx="58484" cy="76200"/>
          </a:xfrm>
          <a:custGeom>
            <a:avLst/>
            <a:gdLst>
              <a:gd name="T0" fmla="*/ 0 w 148"/>
              <a:gd name="T1" fmla="*/ 2147483647 h 186"/>
              <a:gd name="T2" fmla="*/ 2147483647 w 148"/>
              <a:gd name="T3" fmla="*/ 2147483647 h 186"/>
              <a:gd name="T4" fmla="*/ 2147483647 w 148"/>
              <a:gd name="T5" fmla="*/ 2147483647 h 186"/>
              <a:gd name="T6" fmla="*/ 2147483647 w 148"/>
              <a:gd name="T7" fmla="*/ 2147483647 h 186"/>
              <a:gd name="T8" fmla="*/ 2147483647 w 148"/>
              <a:gd name="T9" fmla="*/ 2147483647 h 186"/>
              <a:gd name="T10" fmla="*/ 2147483647 w 148"/>
              <a:gd name="T11" fmla="*/ 2147483647 h 186"/>
              <a:gd name="T12" fmla="*/ 2147483647 w 148"/>
              <a:gd name="T13" fmla="*/ 2147483647 h 186"/>
              <a:gd name="T14" fmla="*/ 2147483647 w 148"/>
              <a:gd name="T15" fmla="*/ 2147483647 h 186"/>
              <a:gd name="T16" fmla="*/ 2147483647 w 148"/>
              <a:gd name="T17" fmla="*/ 2147483647 h 186"/>
              <a:gd name="T18" fmla="*/ 2147483647 w 148"/>
              <a:gd name="T19" fmla="*/ 2147483647 h 186"/>
              <a:gd name="T20" fmla="*/ 2147483647 w 148"/>
              <a:gd name="T21" fmla="*/ 2147483647 h 186"/>
              <a:gd name="T22" fmla="*/ 2147483647 w 148"/>
              <a:gd name="T23" fmla="*/ 2147483647 h 186"/>
              <a:gd name="T24" fmla="*/ 2147483647 w 148"/>
              <a:gd name="T25" fmla="*/ 2147483647 h 186"/>
              <a:gd name="T26" fmla="*/ 2147483647 w 148"/>
              <a:gd name="T27" fmla="*/ 2147483647 h 186"/>
              <a:gd name="T28" fmla="*/ 2147483647 w 148"/>
              <a:gd name="T29" fmla="*/ 2147483647 h 186"/>
              <a:gd name="T30" fmla="*/ 2147483647 w 148"/>
              <a:gd name="T31" fmla="*/ 2147483647 h 186"/>
              <a:gd name="T32" fmla="*/ 2147483647 w 148"/>
              <a:gd name="T33" fmla="*/ 2147483647 h 186"/>
              <a:gd name="T34" fmla="*/ 2147483647 w 148"/>
              <a:gd name="T35" fmla="*/ 2147483647 h 186"/>
              <a:gd name="T36" fmla="*/ 2147483647 w 148"/>
              <a:gd name="T37" fmla="*/ 2147483647 h 186"/>
              <a:gd name="T38" fmla="*/ 2147483647 w 148"/>
              <a:gd name="T39" fmla="*/ 2147483647 h 186"/>
              <a:gd name="T40" fmla="*/ 2147483647 w 148"/>
              <a:gd name="T41" fmla="*/ 2147483647 h 186"/>
              <a:gd name="T42" fmla="*/ 2147483647 w 148"/>
              <a:gd name="T43" fmla="*/ 2147483647 h 186"/>
              <a:gd name="T44" fmla="*/ 2147483647 w 148"/>
              <a:gd name="T45" fmla="*/ 2147483647 h 186"/>
              <a:gd name="T46" fmla="*/ 2147483647 w 148"/>
              <a:gd name="T47" fmla="*/ 2147483647 h 186"/>
              <a:gd name="T48" fmla="*/ 2147483647 w 148"/>
              <a:gd name="T49" fmla="*/ 2147483647 h 186"/>
              <a:gd name="T50" fmla="*/ 2147483647 w 148"/>
              <a:gd name="T51" fmla="*/ 2147483647 h 186"/>
              <a:gd name="T52" fmla="*/ 2147483647 w 148"/>
              <a:gd name="T53" fmla="*/ 2147483647 h 186"/>
              <a:gd name="T54" fmla="*/ 2147483647 w 148"/>
              <a:gd name="T55" fmla="*/ 2147483647 h 186"/>
              <a:gd name="T56" fmla="*/ 2147483647 w 148"/>
              <a:gd name="T57" fmla="*/ 2147483647 h 186"/>
              <a:gd name="T58" fmla="*/ 2147483647 w 148"/>
              <a:gd name="T59" fmla="*/ 2147483647 h 186"/>
              <a:gd name="T60" fmla="*/ 2147483647 w 148"/>
              <a:gd name="T61" fmla="*/ 2147483647 h 186"/>
              <a:gd name="T62" fmla="*/ 2147483647 w 148"/>
              <a:gd name="T63" fmla="*/ 2147483647 h 186"/>
              <a:gd name="T64" fmla="*/ 2147483647 w 148"/>
              <a:gd name="T65" fmla="*/ 2147483647 h 186"/>
              <a:gd name="T66" fmla="*/ 2147483647 w 148"/>
              <a:gd name="T67" fmla="*/ 2147483647 h 186"/>
              <a:gd name="T68" fmla="*/ 2147483647 w 148"/>
              <a:gd name="T69" fmla="*/ 2147483647 h 186"/>
              <a:gd name="T70" fmla="*/ 2147483647 w 148"/>
              <a:gd name="T71" fmla="*/ 0 h 186"/>
              <a:gd name="T72" fmla="*/ 2147483647 w 148"/>
              <a:gd name="T73" fmla="*/ 2147483647 h 186"/>
              <a:gd name="T74" fmla="*/ 0 w 148"/>
              <a:gd name="T75" fmla="*/ 2147483647 h 186"/>
              <a:gd name="T76" fmla="*/ 0 w 148"/>
              <a:gd name="T77" fmla="*/ 2147483647 h 186"/>
              <a:gd name="T78" fmla="*/ 2147483647 w 148"/>
              <a:gd name="T79" fmla="*/ 2147483647 h 186"/>
              <a:gd name="T80" fmla="*/ 0 w 148"/>
              <a:gd name="T81" fmla="*/ 2147483647 h 18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148"/>
              <a:gd name="T124" fmla="*/ 0 h 186"/>
              <a:gd name="T125" fmla="*/ 148 w 148"/>
              <a:gd name="T126" fmla="*/ 186 h 186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148" h="186">
                <a:moveTo>
                  <a:pt x="0" y="33"/>
                </a:moveTo>
                <a:lnTo>
                  <a:pt x="14" y="43"/>
                </a:lnTo>
                <a:lnTo>
                  <a:pt x="22" y="58"/>
                </a:lnTo>
                <a:lnTo>
                  <a:pt x="27" y="73"/>
                </a:lnTo>
                <a:lnTo>
                  <a:pt x="37" y="84"/>
                </a:lnTo>
                <a:lnTo>
                  <a:pt x="49" y="91"/>
                </a:lnTo>
                <a:lnTo>
                  <a:pt x="62" y="97"/>
                </a:lnTo>
                <a:lnTo>
                  <a:pt x="73" y="105"/>
                </a:lnTo>
                <a:lnTo>
                  <a:pt x="82" y="116"/>
                </a:lnTo>
                <a:lnTo>
                  <a:pt x="86" y="129"/>
                </a:lnTo>
                <a:lnTo>
                  <a:pt x="88" y="143"/>
                </a:lnTo>
                <a:lnTo>
                  <a:pt x="90" y="156"/>
                </a:lnTo>
                <a:lnTo>
                  <a:pt x="94" y="169"/>
                </a:lnTo>
                <a:lnTo>
                  <a:pt x="94" y="173"/>
                </a:lnTo>
                <a:lnTo>
                  <a:pt x="101" y="186"/>
                </a:lnTo>
                <a:lnTo>
                  <a:pt x="109" y="175"/>
                </a:lnTo>
                <a:lnTo>
                  <a:pt x="118" y="164"/>
                </a:lnTo>
                <a:lnTo>
                  <a:pt x="129" y="154"/>
                </a:lnTo>
                <a:lnTo>
                  <a:pt x="138" y="144"/>
                </a:lnTo>
                <a:lnTo>
                  <a:pt x="148" y="122"/>
                </a:lnTo>
                <a:lnTo>
                  <a:pt x="147" y="102"/>
                </a:lnTo>
                <a:lnTo>
                  <a:pt x="144" y="95"/>
                </a:lnTo>
                <a:lnTo>
                  <a:pt x="137" y="88"/>
                </a:lnTo>
                <a:lnTo>
                  <a:pt x="129" y="81"/>
                </a:lnTo>
                <a:lnTo>
                  <a:pt x="122" y="75"/>
                </a:lnTo>
                <a:lnTo>
                  <a:pt x="111" y="58"/>
                </a:lnTo>
                <a:lnTo>
                  <a:pt x="98" y="47"/>
                </a:lnTo>
                <a:lnTo>
                  <a:pt x="81" y="45"/>
                </a:lnTo>
                <a:lnTo>
                  <a:pt x="70" y="33"/>
                </a:lnTo>
                <a:lnTo>
                  <a:pt x="65" y="25"/>
                </a:lnTo>
                <a:lnTo>
                  <a:pt x="56" y="22"/>
                </a:lnTo>
                <a:lnTo>
                  <a:pt x="48" y="20"/>
                </a:lnTo>
                <a:lnTo>
                  <a:pt x="39" y="16"/>
                </a:lnTo>
                <a:lnTo>
                  <a:pt x="32" y="7"/>
                </a:lnTo>
                <a:lnTo>
                  <a:pt x="26" y="0"/>
                </a:lnTo>
                <a:lnTo>
                  <a:pt x="2" y="10"/>
                </a:lnTo>
                <a:lnTo>
                  <a:pt x="0" y="14"/>
                </a:lnTo>
                <a:lnTo>
                  <a:pt x="0" y="20"/>
                </a:lnTo>
                <a:lnTo>
                  <a:pt x="1" y="27"/>
                </a:lnTo>
                <a:lnTo>
                  <a:pt x="0" y="33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5" name="Ukraine"/>
          <xdr:cNvSpPr>
            <a:spLocks/>
          </xdr:cNvSpPr>
        </xdr:nvSpPr>
        <xdr:spPr bwMode="auto">
          <a:xfrm>
            <a:off x="11312026" y="981075"/>
            <a:ext cx="292418" cy="200025"/>
          </a:xfrm>
          <a:custGeom>
            <a:avLst/>
            <a:gdLst>
              <a:gd name="T0" fmla="*/ 2147483647 w 810"/>
              <a:gd name="T1" fmla="*/ 2147483647 h 499"/>
              <a:gd name="T2" fmla="*/ 2147483647 w 810"/>
              <a:gd name="T3" fmla="*/ 2147483647 h 499"/>
              <a:gd name="T4" fmla="*/ 2147483647 w 810"/>
              <a:gd name="T5" fmla="*/ 2147483647 h 499"/>
              <a:gd name="T6" fmla="*/ 2147483647 w 810"/>
              <a:gd name="T7" fmla="*/ 2147483647 h 499"/>
              <a:gd name="T8" fmla="*/ 2147483647 w 810"/>
              <a:gd name="T9" fmla="*/ 2147483647 h 499"/>
              <a:gd name="T10" fmla="*/ 2147483647 w 810"/>
              <a:gd name="T11" fmla="*/ 2147483647 h 499"/>
              <a:gd name="T12" fmla="*/ 2147483647 w 810"/>
              <a:gd name="T13" fmla="*/ 2147483647 h 499"/>
              <a:gd name="T14" fmla="*/ 2147483647 w 810"/>
              <a:gd name="T15" fmla="*/ 2147483647 h 499"/>
              <a:gd name="T16" fmla="*/ 2147483647 w 810"/>
              <a:gd name="T17" fmla="*/ 2147483647 h 499"/>
              <a:gd name="T18" fmla="*/ 2147483647 w 810"/>
              <a:gd name="T19" fmla="*/ 2147483647 h 499"/>
              <a:gd name="T20" fmla="*/ 2147483647 w 810"/>
              <a:gd name="T21" fmla="*/ 2147483647 h 499"/>
              <a:gd name="T22" fmla="*/ 2147483647 w 810"/>
              <a:gd name="T23" fmla="*/ 2147483647 h 499"/>
              <a:gd name="T24" fmla="*/ 2147483647 w 810"/>
              <a:gd name="T25" fmla="*/ 2147483647 h 499"/>
              <a:gd name="T26" fmla="*/ 2147483647 w 810"/>
              <a:gd name="T27" fmla="*/ 2147483647 h 499"/>
              <a:gd name="T28" fmla="*/ 2147483647 w 810"/>
              <a:gd name="T29" fmla="*/ 2147483647 h 499"/>
              <a:gd name="T30" fmla="*/ 2147483647 w 810"/>
              <a:gd name="T31" fmla="*/ 2147483647 h 499"/>
              <a:gd name="T32" fmla="*/ 2147483647 w 810"/>
              <a:gd name="T33" fmla="*/ 2147483647 h 499"/>
              <a:gd name="T34" fmla="*/ 2147483647 w 810"/>
              <a:gd name="T35" fmla="*/ 2147483647 h 499"/>
              <a:gd name="T36" fmla="*/ 2147483647 w 810"/>
              <a:gd name="T37" fmla="*/ 2147483647 h 499"/>
              <a:gd name="T38" fmla="*/ 2147483647 w 810"/>
              <a:gd name="T39" fmla="*/ 2147483647 h 499"/>
              <a:gd name="T40" fmla="*/ 2147483647 w 810"/>
              <a:gd name="T41" fmla="*/ 2147483647 h 499"/>
              <a:gd name="T42" fmla="*/ 2147483647 w 810"/>
              <a:gd name="T43" fmla="*/ 2147483647 h 499"/>
              <a:gd name="T44" fmla="*/ 2147483647 w 810"/>
              <a:gd name="T45" fmla="*/ 2147483647 h 499"/>
              <a:gd name="T46" fmla="*/ 2147483647 w 810"/>
              <a:gd name="T47" fmla="*/ 2147483647 h 499"/>
              <a:gd name="T48" fmla="*/ 2147483647 w 810"/>
              <a:gd name="T49" fmla="*/ 2147483647 h 499"/>
              <a:gd name="T50" fmla="*/ 2147483647 w 810"/>
              <a:gd name="T51" fmla="*/ 2147483647 h 499"/>
              <a:gd name="T52" fmla="*/ 2147483647 w 810"/>
              <a:gd name="T53" fmla="*/ 2147483647 h 499"/>
              <a:gd name="T54" fmla="*/ 2147483647 w 810"/>
              <a:gd name="T55" fmla="*/ 2147483647 h 499"/>
              <a:gd name="T56" fmla="*/ 2147483647 w 810"/>
              <a:gd name="T57" fmla="*/ 2147483647 h 499"/>
              <a:gd name="T58" fmla="*/ 2147483647 w 810"/>
              <a:gd name="T59" fmla="*/ 2147483647 h 499"/>
              <a:gd name="T60" fmla="*/ 2147483647 w 810"/>
              <a:gd name="T61" fmla="*/ 2147483647 h 499"/>
              <a:gd name="T62" fmla="*/ 2147483647 w 810"/>
              <a:gd name="T63" fmla="*/ 2147483647 h 499"/>
              <a:gd name="T64" fmla="*/ 2147483647 w 810"/>
              <a:gd name="T65" fmla="*/ 2147483647 h 499"/>
              <a:gd name="T66" fmla="*/ 2147483647 w 810"/>
              <a:gd name="T67" fmla="*/ 0 h 499"/>
              <a:gd name="T68" fmla="*/ 2147483647 w 810"/>
              <a:gd name="T69" fmla="*/ 2147483647 h 499"/>
              <a:gd name="T70" fmla="*/ 2147483647 w 810"/>
              <a:gd name="T71" fmla="*/ 2147483647 h 499"/>
              <a:gd name="T72" fmla="*/ 2147483647 w 810"/>
              <a:gd name="T73" fmla="*/ 2147483647 h 499"/>
              <a:gd name="T74" fmla="*/ 2147483647 w 810"/>
              <a:gd name="T75" fmla="*/ 2147483647 h 499"/>
              <a:gd name="T76" fmla="*/ 2147483647 w 810"/>
              <a:gd name="T77" fmla="*/ 2147483647 h 499"/>
              <a:gd name="T78" fmla="*/ 2147483647 w 810"/>
              <a:gd name="T79" fmla="*/ 2147483647 h 499"/>
              <a:gd name="T80" fmla="*/ 2147483647 w 810"/>
              <a:gd name="T81" fmla="*/ 2147483647 h 499"/>
              <a:gd name="T82" fmla="*/ 2147483647 w 810"/>
              <a:gd name="T83" fmla="*/ 2147483647 h 499"/>
              <a:gd name="T84" fmla="*/ 2147483647 w 810"/>
              <a:gd name="T85" fmla="*/ 2147483647 h 499"/>
              <a:gd name="T86" fmla="*/ 2147483647 w 810"/>
              <a:gd name="T87" fmla="*/ 2147483647 h 499"/>
              <a:gd name="T88" fmla="*/ 0 w 810"/>
              <a:gd name="T89" fmla="*/ 2147483647 h 499"/>
              <a:gd name="T90" fmla="*/ 2147483647 w 810"/>
              <a:gd name="T91" fmla="*/ 2147483647 h 499"/>
              <a:gd name="T92" fmla="*/ 2147483647 w 810"/>
              <a:gd name="T93" fmla="*/ 2147483647 h 499"/>
              <a:gd name="T94" fmla="*/ 2147483647 w 810"/>
              <a:gd name="T95" fmla="*/ 2147483647 h 499"/>
              <a:gd name="T96" fmla="*/ 2147483647 w 810"/>
              <a:gd name="T97" fmla="*/ 2147483647 h 499"/>
              <a:gd name="T98" fmla="*/ 2147483647 w 810"/>
              <a:gd name="T99" fmla="*/ 2147483647 h 499"/>
              <a:gd name="T100" fmla="*/ 2147483647 w 810"/>
              <a:gd name="T101" fmla="*/ 2147483647 h 499"/>
              <a:gd name="T102" fmla="*/ 2147483647 w 810"/>
              <a:gd name="T103" fmla="*/ 2147483647 h 499"/>
              <a:gd name="T104" fmla="*/ 2147483647 w 810"/>
              <a:gd name="T105" fmla="*/ 2147483647 h 499"/>
              <a:gd name="T106" fmla="*/ 2147483647 w 810"/>
              <a:gd name="T107" fmla="*/ 2147483647 h 499"/>
              <a:gd name="T108" fmla="*/ 2147483647 w 810"/>
              <a:gd name="T109" fmla="*/ 2147483647 h 499"/>
              <a:gd name="T110" fmla="*/ 2147483647 w 810"/>
              <a:gd name="T111" fmla="*/ 2147483647 h 499"/>
              <a:gd name="T112" fmla="*/ 2147483647 w 810"/>
              <a:gd name="T113" fmla="*/ 2147483647 h 499"/>
              <a:gd name="T114" fmla="*/ 2147483647 w 810"/>
              <a:gd name="T115" fmla="*/ 2147483647 h 499"/>
              <a:gd name="T116" fmla="*/ 2147483647 w 810"/>
              <a:gd name="T117" fmla="*/ 2147483647 h 499"/>
              <a:gd name="T118" fmla="*/ 2147483647 w 810"/>
              <a:gd name="T119" fmla="*/ 2147483647 h 499"/>
              <a:gd name="T120" fmla="*/ 2147483647 w 810"/>
              <a:gd name="T121" fmla="*/ 2147483647 h 499"/>
              <a:gd name="T122" fmla="*/ 2147483647 w 810"/>
              <a:gd name="T123" fmla="*/ 2147483647 h 499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810"/>
              <a:gd name="T187" fmla="*/ 0 h 499"/>
              <a:gd name="T188" fmla="*/ 810 w 810"/>
              <a:gd name="T189" fmla="*/ 499 h 499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810" h="499">
                <a:moveTo>
                  <a:pt x="386" y="435"/>
                </a:moveTo>
                <a:lnTo>
                  <a:pt x="381" y="421"/>
                </a:lnTo>
                <a:lnTo>
                  <a:pt x="390" y="413"/>
                </a:lnTo>
                <a:lnTo>
                  <a:pt x="401" y="403"/>
                </a:lnTo>
                <a:lnTo>
                  <a:pt x="400" y="391"/>
                </a:lnTo>
                <a:lnTo>
                  <a:pt x="391" y="373"/>
                </a:lnTo>
                <a:lnTo>
                  <a:pt x="395" y="366"/>
                </a:lnTo>
                <a:lnTo>
                  <a:pt x="412" y="377"/>
                </a:lnTo>
                <a:lnTo>
                  <a:pt x="424" y="375"/>
                </a:lnTo>
                <a:lnTo>
                  <a:pt x="458" y="347"/>
                </a:lnTo>
                <a:lnTo>
                  <a:pt x="493" y="355"/>
                </a:lnTo>
                <a:lnTo>
                  <a:pt x="491" y="362"/>
                </a:lnTo>
                <a:lnTo>
                  <a:pt x="488" y="370"/>
                </a:lnTo>
                <a:lnTo>
                  <a:pt x="486" y="377"/>
                </a:lnTo>
                <a:lnTo>
                  <a:pt x="486" y="383"/>
                </a:lnTo>
                <a:lnTo>
                  <a:pt x="514" y="395"/>
                </a:lnTo>
                <a:lnTo>
                  <a:pt x="548" y="393"/>
                </a:lnTo>
                <a:lnTo>
                  <a:pt x="562" y="409"/>
                </a:lnTo>
                <a:lnTo>
                  <a:pt x="521" y="433"/>
                </a:lnTo>
                <a:lnTo>
                  <a:pt x="533" y="437"/>
                </a:lnTo>
                <a:lnTo>
                  <a:pt x="551" y="439"/>
                </a:lnTo>
                <a:lnTo>
                  <a:pt x="567" y="445"/>
                </a:lnTo>
                <a:lnTo>
                  <a:pt x="574" y="455"/>
                </a:lnTo>
                <a:lnTo>
                  <a:pt x="581" y="483"/>
                </a:lnTo>
                <a:lnTo>
                  <a:pt x="597" y="499"/>
                </a:lnTo>
                <a:lnTo>
                  <a:pt x="605" y="493"/>
                </a:lnTo>
                <a:lnTo>
                  <a:pt x="613" y="487"/>
                </a:lnTo>
                <a:lnTo>
                  <a:pt x="620" y="481"/>
                </a:lnTo>
                <a:lnTo>
                  <a:pt x="629" y="477"/>
                </a:lnTo>
                <a:lnTo>
                  <a:pt x="644" y="470"/>
                </a:lnTo>
                <a:lnTo>
                  <a:pt x="655" y="462"/>
                </a:lnTo>
                <a:lnTo>
                  <a:pt x="663" y="456"/>
                </a:lnTo>
                <a:lnTo>
                  <a:pt x="666" y="453"/>
                </a:lnTo>
                <a:lnTo>
                  <a:pt x="684" y="455"/>
                </a:lnTo>
                <a:lnTo>
                  <a:pt x="698" y="449"/>
                </a:lnTo>
                <a:lnTo>
                  <a:pt x="702" y="436"/>
                </a:lnTo>
                <a:lnTo>
                  <a:pt x="695" y="430"/>
                </a:lnTo>
                <a:lnTo>
                  <a:pt x="676" y="432"/>
                </a:lnTo>
                <a:lnTo>
                  <a:pt x="655" y="433"/>
                </a:lnTo>
                <a:lnTo>
                  <a:pt x="645" y="429"/>
                </a:lnTo>
                <a:lnTo>
                  <a:pt x="638" y="421"/>
                </a:lnTo>
                <a:lnTo>
                  <a:pt x="632" y="411"/>
                </a:lnTo>
                <a:lnTo>
                  <a:pt x="623" y="402"/>
                </a:lnTo>
                <a:lnTo>
                  <a:pt x="609" y="398"/>
                </a:lnTo>
                <a:lnTo>
                  <a:pt x="591" y="396"/>
                </a:lnTo>
                <a:lnTo>
                  <a:pt x="586" y="394"/>
                </a:lnTo>
                <a:lnTo>
                  <a:pt x="584" y="392"/>
                </a:lnTo>
                <a:lnTo>
                  <a:pt x="587" y="389"/>
                </a:lnTo>
                <a:lnTo>
                  <a:pt x="597" y="385"/>
                </a:lnTo>
                <a:lnTo>
                  <a:pt x="630" y="372"/>
                </a:lnTo>
                <a:lnTo>
                  <a:pt x="661" y="354"/>
                </a:lnTo>
                <a:lnTo>
                  <a:pt x="677" y="344"/>
                </a:lnTo>
                <a:lnTo>
                  <a:pt x="692" y="338"/>
                </a:lnTo>
                <a:lnTo>
                  <a:pt x="709" y="334"/>
                </a:lnTo>
                <a:lnTo>
                  <a:pt x="727" y="328"/>
                </a:lnTo>
                <a:lnTo>
                  <a:pt x="731" y="326"/>
                </a:lnTo>
                <a:lnTo>
                  <a:pt x="736" y="324"/>
                </a:lnTo>
                <a:lnTo>
                  <a:pt x="744" y="320"/>
                </a:lnTo>
                <a:lnTo>
                  <a:pt x="752" y="317"/>
                </a:lnTo>
                <a:lnTo>
                  <a:pt x="756" y="291"/>
                </a:lnTo>
                <a:lnTo>
                  <a:pt x="778" y="269"/>
                </a:lnTo>
                <a:lnTo>
                  <a:pt x="806" y="270"/>
                </a:lnTo>
                <a:lnTo>
                  <a:pt x="810" y="258"/>
                </a:lnTo>
                <a:lnTo>
                  <a:pt x="807" y="247"/>
                </a:lnTo>
                <a:lnTo>
                  <a:pt x="802" y="241"/>
                </a:lnTo>
                <a:lnTo>
                  <a:pt x="795" y="237"/>
                </a:lnTo>
                <a:lnTo>
                  <a:pt x="796" y="231"/>
                </a:lnTo>
                <a:lnTo>
                  <a:pt x="797" y="226"/>
                </a:lnTo>
                <a:lnTo>
                  <a:pt x="798" y="221"/>
                </a:lnTo>
                <a:lnTo>
                  <a:pt x="797" y="214"/>
                </a:lnTo>
                <a:lnTo>
                  <a:pt x="796" y="213"/>
                </a:lnTo>
                <a:lnTo>
                  <a:pt x="795" y="211"/>
                </a:lnTo>
                <a:lnTo>
                  <a:pt x="794" y="201"/>
                </a:lnTo>
                <a:lnTo>
                  <a:pt x="800" y="184"/>
                </a:lnTo>
                <a:lnTo>
                  <a:pt x="799" y="169"/>
                </a:lnTo>
                <a:lnTo>
                  <a:pt x="778" y="168"/>
                </a:lnTo>
                <a:lnTo>
                  <a:pt x="769" y="164"/>
                </a:lnTo>
                <a:lnTo>
                  <a:pt x="758" y="153"/>
                </a:lnTo>
                <a:lnTo>
                  <a:pt x="743" y="142"/>
                </a:lnTo>
                <a:lnTo>
                  <a:pt x="725" y="136"/>
                </a:lnTo>
                <a:lnTo>
                  <a:pt x="715" y="138"/>
                </a:lnTo>
                <a:lnTo>
                  <a:pt x="704" y="142"/>
                </a:lnTo>
                <a:lnTo>
                  <a:pt x="695" y="144"/>
                </a:lnTo>
                <a:lnTo>
                  <a:pt x="686" y="143"/>
                </a:lnTo>
                <a:lnTo>
                  <a:pt x="680" y="138"/>
                </a:lnTo>
                <a:lnTo>
                  <a:pt x="675" y="130"/>
                </a:lnTo>
                <a:lnTo>
                  <a:pt x="668" y="122"/>
                </a:lnTo>
                <a:lnTo>
                  <a:pt x="659" y="117"/>
                </a:lnTo>
                <a:lnTo>
                  <a:pt x="647" y="118"/>
                </a:lnTo>
                <a:lnTo>
                  <a:pt x="635" y="123"/>
                </a:lnTo>
                <a:lnTo>
                  <a:pt x="629" y="121"/>
                </a:lnTo>
                <a:lnTo>
                  <a:pt x="621" y="115"/>
                </a:lnTo>
                <a:lnTo>
                  <a:pt x="612" y="110"/>
                </a:lnTo>
                <a:lnTo>
                  <a:pt x="601" y="110"/>
                </a:lnTo>
                <a:lnTo>
                  <a:pt x="584" y="118"/>
                </a:lnTo>
                <a:lnTo>
                  <a:pt x="566" y="120"/>
                </a:lnTo>
                <a:lnTo>
                  <a:pt x="565" y="94"/>
                </a:lnTo>
                <a:lnTo>
                  <a:pt x="545" y="82"/>
                </a:lnTo>
                <a:lnTo>
                  <a:pt x="509" y="60"/>
                </a:lnTo>
                <a:lnTo>
                  <a:pt x="490" y="19"/>
                </a:lnTo>
                <a:lnTo>
                  <a:pt x="450" y="0"/>
                </a:lnTo>
                <a:lnTo>
                  <a:pt x="406" y="16"/>
                </a:lnTo>
                <a:lnTo>
                  <a:pt x="380" y="13"/>
                </a:lnTo>
                <a:lnTo>
                  <a:pt x="345" y="32"/>
                </a:lnTo>
                <a:lnTo>
                  <a:pt x="340" y="37"/>
                </a:lnTo>
                <a:lnTo>
                  <a:pt x="334" y="45"/>
                </a:lnTo>
                <a:lnTo>
                  <a:pt x="329" y="51"/>
                </a:lnTo>
                <a:lnTo>
                  <a:pt x="325" y="53"/>
                </a:lnTo>
                <a:lnTo>
                  <a:pt x="284" y="50"/>
                </a:lnTo>
                <a:lnTo>
                  <a:pt x="243" y="54"/>
                </a:lnTo>
                <a:lnTo>
                  <a:pt x="213" y="53"/>
                </a:lnTo>
                <a:lnTo>
                  <a:pt x="185" y="44"/>
                </a:lnTo>
                <a:lnTo>
                  <a:pt x="160" y="40"/>
                </a:lnTo>
                <a:lnTo>
                  <a:pt x="137" y="45"/>
                </a:lnTo>
                <a:lnTo>
                  <a:pt x="116" y="46"/>
                </a:lnTo>
                <a:lnTo>
                  <a:pt x="98" y="36"/>
                </a:lnTo>
                <a:lnTo>
                  <a:pt x="65" y="49"/>
                </a:lnTo>
                <a:lnTo>
                  <a:pt x="37" y="81"/>
                </a:lnTo>
                <a:lnTo>
                  <a:pt x="52" y="96"/>
                </a:lnTo>
                <a:lnTo>
                  <a:pt x="54" y="110"/>
                </a:lnTo>
                <a:lnTo>
                  <a:pt x="48" y="121"/>
                </a:lnTo>
                <a:lnTo>
                  <a:pt x="25" y="136"/>
                </a:lnTo>
                <a:lnTo>
                  <a:pt x="12" y="158"/>
                </a:lnTo>
                <a:lnTo>
                  <a:pt x="13" y="164"/>
                </a:lnTo>
                <a:lnTo>
                  <a:pt x="14" y="171"/>
                </a:lnTo>
                <a:lnTo>
                  <a:pt x="16" y="178"/>
                </a:lnTo>
                <a:lnTo>
                  <a:pt x="17" y="185"/>
                </a:lnTo>
                <a:lnTo>
                  <a:pt x="16" y="200"/>
                </a:lnTo>
                <a:lnTo>
                  <a:pt x="10" y="215"/>
                </a:lnTo>
                <a:lnTo>
                  <a:pt x="0" y="259"/>
                </a:lnTo>
                <a:lnTo>
                  <a:pt x="37" y="275"/>
                </a:lnTo>
                <a:lnTo>
                  <a:pt x="44" y="275"/>
                </a:lnTo>
                <a:lnTo>
                  <a:pt x="51" y="276"/>
                </a:lnTo>
                <a:lnTo>
                  <a:pt x="57" y="277"/>
                </a:lnTo>
                <a:lnTo>
                  <a:pt x="64" y="278"/>
                </a:lnTo>
                <a:lnTo>
                  <a:pt x="84" y="277"/>
                </a:lnTo>
                <a:lnTo>
                  <a:pt x="104" y="279"/>
                </a:lnTo>
                <a:lnTo>
                  <a:pt x="112" y="283"/>
                </a:lnTo>
                <a:lnTo>
                  <a:pt x="118" y="287"/>
                </a:lnTo>
                <a:lnTo>
                  <a:pt x="125" y="290"/>
                </a:lnTo>
                <a:lnTo>
                  <a:pt x="133" y="292"/>
                </a:lnTo>
                <a:lnTo>
                  <a:pt x="145" y="290"/>
                </a:lnTo>
                <a:lnTo>
                  <a:pt x="155" y="287"/>
                </a:lnTo>
                <a:lnTo>
                  <a:pt x="165" y="285"/>
                </a:lnTo>
                <a:lnTo>
                  <a:pt x="176" y="282"/>
                </a:lnTo>
                <a:lnTo>
                  <a:pt x="195" y="278"/>
                </a:lnTo>
                <a:lnTo>
                  <a:pt x="213" y="270"/>
                </a:lnTo>
                <a:lnTo>
                  <a:pt x="214" y="264"/>
                </a:lnTo>
                <a:lnTo>
                  <a:pt x="213" y="257"/>
                </a:lnTo>
                <a:lnTo>
                  <a:pt x="213" y="251"/>
                </a:lnTo>
                <a:lnTo>
                  <a:pt x="215" y="247"/>
                </a:lnTo>
                <a:lnTo>
                  <a:pt x="239" y="237"/>
                </a:lnTo>
                <a:lnTo>
                  <a:pt x="245" y="244"/>
                </a:lnTo>
                <a:lnTo>
                  <a:pt x="252" y="253"/>
                </a:lnTo>
                <a:lnTo>
                  <a:pt x="261" y="257"/>
                </a:lnTo>
                <a:lnTo>
                  <a:pt x="269" y="259"/>
                </a:lnTo>
                <a:lnTo>
                  <a:pt x="278" y="262"/>
                </a:lnTo>
                <a:lnTo>
                  <a:pt x="283" y="270"/>
                </a:lnTo>
                <a:lnTo>
                  <a:pt x="294" y="282"/>
                </a:lnTo>
                <a:lnTo>
                  <a:pt x="311" y="284"/>
                </a:lnTo>
                <a:lnTo>
                  <a:pt x="324" y="295"/>
                </a:lnTo>
                <a:lnTo>
                  <a:pt x="335" y="312"/>
                </a:lnTo>
                <a:lnTo>
                  <a:pt x="342" y="318"/>
                </a:lnTo>
                <a:lnTo>
                  <a:pt x="350" y="325"/>
                </a:lnTo>
                <a:lnTo>
                  <a:pt x="358" y="332"/>
                </a:lnTo>
                <a:lnTo>
                  <a:pt x="361" y="339"/>
                </a:lnTo>
                <a:lnTo>
                  <a:pt x="361" y="359"/>
                </a:lnTo>
                <a:lnTo>
                  <a:pt x="351" y="381"/>
                </a:lnTo>
                <a:lnTo>
                  <a:pt x="342" y="391"/>
                </a:lnTo>
                <a:lnTo>
                  <a:pt x="331" y="401"/>
                </a:lnTo>
                <a:lnTo>
                  <a:pt x="322" y="412"/>
                </a:lnTo>
                <a:lnTo>
                  <a:pt x="314" y="423"/>
                </a:lnTo>
                <a:lnTo>
                  <a:pt x="317" y="433"/>
                </a:lnTo>
                <a:lnTo>
                  <a:pt x="330" y="444"/>
                </a:lnTo>
                <a:lnTo>
                  <a:pt x="347" y="448"/>
                </a:lnTo>
                <a:lnTo>
                  <a:pt x="357" y="448"/>
                </a:lnTo>
                <a:lnTo>
                  <a:pt x="366" y="444"/>
                </a:lnTo>
                <a:lnTo>
                  <a:pt x="386" y="435"/>
                </a:lnTo>
                <a:close/>
              </a:path>
            </a:pathLst>
          </a:custGeom>
          <a:solidFill>
            <a:srgbClr val="0096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6" name="Freeform 78"/>
          <xdr:cNvSpPr>
            <a:spLocks/>
          </xdr:cNvSpPr>
        </xdr:nvSpPr>
        <xdr:spPr bwMode="auto">
          <a:xfrm>
            <a:off x="11612798" y="1495425"/>
            <a:ext cx="75193" cy="114300"/>
          </a:xfrm>
          <a:custGeom>
            <a:avLst/>
            <a:gdLst>
              <a:gd name="T0" fmla="*/ 2147483647 w 206"/>
              <a:gd name="T1" fmla="*/ 2147483647 h 295"/>
              <a:gd name="T2" fmla="*/ 2147483647 w 206"/>
              <a:gd name="T3" fmla="*/ 2147483647 h 295"/>
              <a:gd name="T4" fmla="*/ 2147483647 w 206"/>
              <a:gd name="T5" fmla="*/ 2147483647 h 295"/>
              <a:gd name="T6" fmla="*/ 2147483647 w 206"/>
              <a:gd name="T7" fmla="*/ 2147483647 h 295"/>
              <a:gd name="T8" fmla="*/ 2147483647 w 206"/>
              <a:gd name="T9" fmla="*/ 2147483647 h 295"/>
              <a:gd name="T10" fmla="*/ 2147483647 w 206"/>
              <a:gd name="T11" fmla="*/ 2147483647 h 295"/>
              <a:gd name="T12" fmla="*/ 2147483647 w 206"/>
              <a:gd name="T13" fmla="*/ 2147483647 h 295"/>
              <a:gd name="T14" fmla="*/ 2147483647 w 206"/>
              <a:gd name="T15" fmla="*/ 2147483647 h 295"/>
              <a:gd name="T16" fmla="*/ 2147483647 w 206"/>
              <a:gd name="T17" fmla="*/ 2147483647 h 295"/>
              <a:gd name="T18" fmla="*/ 2147483647 w 206"/>
              <a:gd name="T19" fmla="*/ 2147483647 h 295"/>
              <a:gd name="T20" fmla="*/ 2147483647 w 206"/>
              <a:gd name="T21" fmla="*/ 2147483647 h 295"/>
              <a:gd name="T22" fmla="*/ 2147483647 w 206"/>
              <a:gd name="T23" fmla="*/ 2147483647 h 295"/>
              <a:gd name="T24" fmla="*/ 2147483647 w 206"/>
              <a:gd name="T25" fmla="*/ 2147483647 h 295"/>
              <a:gd name="T26" fmla="*/ 2147483647 w 206"/>
              <a:gd name="T27" fmla="*/ 2147483647 h 295"/>
              <a:gd name="T28" fmla="*/ 2147483647 w 206"/>
              <a:gd name="T29" fmla="*/ 2147483647 h 295"/>
              <a:gd name="T30" fmla="*/ 2147483647 w 206"/>
              <a:gd name="T31" fmla="*/ 2147483647 h 295"/>
              <a:gd name="T32" fmla="*/ 2147483647 w 206"/>
              <a:gd name="T33" fmla="*/ 2147483647 h 295"/>
              <a:gd name="T34" fmla="*/ 2147483647 w 206"/>
              <a:gd name="T35" fmla="*/ 2147483647 h 295"/>
              <a:gd name="T36" fmla="*/ 2147483647 w 206"/>
              <a:gd name="T37" fmla="*/ 2147483647 h 295"/>
              <a:gd name="T38" fmla="*/ 2147483647 w 206"/>
              <a:gd name="T39" fmla="*/ 2147483647 h 295"/>
              <a:gd name="T40" fmla="*/ 2147483647 w 206"/>
              <a:gd name="T41" fmla="*/ 2147483647 h 295"/>
              <a:gd name="T42" fmla="*/ 2147483647 w 206"/>
              <a:gd name="T43" fmla="*/ 2147483647 h 295"/>
              <a:gd name="T44" fmla="*/ 2147483647 w 206"/>
              <a:gd name="T45" fmla="*/ 2147483647 h 295"/>
              <a:gd name="T46" fmla="*/ 2147483647 w 206"/>
              <a:gd name="T47" fmla="*/ 2147483647 h 295"/>
              <a:gd name="T48" fmla="*/ 2147483647 w 206"/>
              <a:gd name="T49" fmla="*/ 2147483647 h 295"/>
              <a:gd name="T50" fmla="*/ 2147483647 w 206"/>
              <a:gd name="T51" fmla="*/ 2147483647 h 295"/>
              <a:gd name="T52" fmla="*/ 2147483647 w 206"/>
              <a:gd name="T53" fmla="*/ 0 h 295"/>
              <a:gd name="T54" fmla="*/ 2147483647 w 206"/>
              <a:gd name="T55" fmla="*/ 0 h 295"/>
              <a:gd name="T56" fmla="*/ 2147483647 w 206"/>
              <a:gd name="T57" fmla="*/ 2147483647 h 295"/>
              <a:gd name="T58" fmla="*/ 2147483647 w 206"/>
              <a:gd name="T59" fmla="*/ 2147483647 h 295"/>
              <a:gd name="T60" fmla="*/ 2147483647 w 206"/>
              <a:gd name="T61" fmla="*/ 2147483647 h 295"/>
              <a:gd name="T62" fmla="*/ 2147483647 w 206"/>
              <a:gd name="T63" fmla="*/ 2147483647 h 295"/>
              <a:gd name="T64" fmla="*/ 0 w 206"/>
              <a:gd name="T65" fmla="*/ 2147483647 h 295"/>
              <a:gd name="T66" fmla="*/ 0 w 206"/>
              <a:gd name="T67" fmla="*/ 2147483647 h 295"/>
              <a:gd name="T68" fmla="*/ 2147483647 w 206"/>
              <a:gd name="T69" fmla="*/ 2147483647 h 295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06"/>
              <a:gd name="T106" fmla="*/ 0 h 295"/>
              <a:gd name="T107" fmla="*/ 206 w 206"/>
              <a:gd name="T108" fmla="*/ 295 h 295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06" h="295">
                <a:moveTo>
                  <a:pt x="8" y="281"/>
                </a:moveTo>
                <a:lnTo>
                  <a:pt x="37" y="295"/>
                </a:lnTo>
                <a:lnTo>
                  <a:pt x="61" y="294"/>
                </a:lnTo>
                <a:lnTo>
                  <a:pt x="84" y="290"/>
                </a:lnTo>
                <a:lnTo>
                  <a:pt x="90" y="284"/>
                </a:lnTo>
                <a:lnTo>
                  <a:pt x="94" y="275"/>
                </a:lnTo>
                <a:lnTo>
                  <a:pt x="97" y="265"/>
                </a:lnTo>
                <a:lnTo>
                  <a:pt x="102" y="257"/>
                </a:lnTo>
                <a:lnTo>
                  <a:pt x="115" y="249"/>
                </a:lnTo>
                <a:lnTo>
                  <a:pt x="128" y="243"/>
                </a:lnTo>
                <a:lnTo>
                  <a:pt x="140" y="235"/>
                </a:lnTo>
                <a:lnTo>
                  <a:pt x="152" y="222"/>
                </a:lnTo>
                <a:lnTo>
                  <a:pt x="162" y="202"/>
                </a:lnTo>
                <a:lnTo>
                  <a:pt x="157" y="183"/>
                </a:lnTo>
                <a:lnTo>
                  <a:pt x="151" y="176"/>
                </a:lnTo>
                <a:lnTo>
                  <a:pt x="143" y="168"/>
                </a:lnTo>
                <a:lnTo>
                  <a:pt x="135" y="160"/>
                </a:lnTo>
                <a:lnTo>
                  <a:pt x="127" y="152"/>
                </a:lnTo>
                <a:lnTo>
                  <a:pt x="114" y="135"/>
                </a:lnTo>
                <a:lnTo>
                  <a:pt x="108" y="118"/>
                </a:lnTo>
                <a:lnTo>
                  <a:pt x="119" y="109"/>
                </a:lnTo>
                <a:lnTo>
                  <a:pt x="139" y="104"/>
                </a:lnTo>
                <a:lnTo>
                  <a:pt x="162" y="103"/>
                </a:lnTo>
                <a:lnTo>
                  <a:pt x="179" y="101"/>
                </a:lnTo>
                <a:lnTo>
                  <a:pt x="206" y="83"/>
                </a:lnTo>
                <a:lnTo>
                  <a:pt x="164" y="0"/>
                </a:lnTo>
                <a:lnTo>
                  <a:pt x="65" y="71"/>
                </a:lnTo>
                <a:lnTo>
                  <a:pt x="20" y="56"/>
                </a:lnTo>
                <a:lnTo>
                  <a:pt x="18" y="142"/>
                </a:lnTo>
                <a:lnTo>
                  <a:pt x="0" y="258"/>
                </a:lnTo>
                <a:lnTo>
                  <a:pt x="8" y="281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7" name="Freeform 79"/>
          <xdr:cNvSpPr>
            <a:spLocks/>
          </xdr:cNvSpPr>
        </xdr:nvSpPr>
        <xdr:spPr bwMode="auto">
          <a:xfrm>
            <a:off x="11604444" y="1447800"/>
            <a:ext cx="25064" cy="57150"/>
          </a:xfrm>
          <a:custGeom>
            <a:avLst/>
            <a:gdLst>
              <a:gd name="T0" fmla="*/ 2147483647 w 48"/>
              <a:gd name="T1" fmla="*/ 0 h 131"/>
              <a:gd name="T2" fmla="*/ 2147483647 w 48"/>
              <a:gd name="T3" fmla="*/ 2147483647 h 131"/>
              <a:gd name="T4" fmla="*/ 2147483647 w 48"/>
              <a:gd name="T5" fmla="*/ 2147483647 h 131"/>
              <a:gd name="T6" fmla="*/ 2147483647 w 48"/>
              <a:gd name="T7" fmla="*/ 2147483647 h 131"/>
              <a:gd name="T8" fmla="*/ 2147483647 w 48"/>
              <a:gd name="T9" fmla="*/ 2147483647 h 131"/>
              <a:gd name="T10" fmla="*/ 0 w 48"/>
              <a:gd name="T11" fmla="*/ 2147483647 h 131"/>
              <a:gd name="T12" fmla="*/ 0 w 48"/>
              <a:gd name="T13" fmla="*/ 2147483647 h 131"/>
              <a:gd name="T14" fmla="*/ 0 w 48"/>
              <a:gd name="T15" fmla="*/ 2147483647 h 131"/>
              <a:gd name="T16" fmla="*/ 0 w 48"/>
              <a:gd name="T17" fmla="*/ 2147483647 h 131"/>
              <a:gd name="T18" fmla="*/ 0 w 48"/>
              <a:gd name="T19" fmla="*/ 2147483647 h 131"/>
              <a:gd name="T20" fmla="*/ 0 w 48"/>
              <a:gd name="T21" fmla="*/ 2147483647 h 131"/>
              <a:gd name="T22" fmla="*/ 2147483647 w 48"/>
              <a:gd name="T23" fmla="*/ 2147483647 h 131"/>
              <a:gd name="T24" fmla="*/ 2147483647 w 48"/>
              <a:gd name="T25" fmla="*/ 2147483647 h 131"/>
              <a:gd name="T26" fmla="*/ 2147483647 w 48"/>
              <a:gd name="T27" fmla="*/ 2147483647 h 131"/>
              <a:gd name="T28" fmla="*/ 2147483647 w 48"/>
              <a:gd name="T29" fmla="*/ 2147483647 h 131"/>
              <a:gd name="T30" fmla="*/ 2147483647 w 48"/>
              <a:gd name="T31" fmla="*/ 2147483647 h 131"/>
              <a:gd name="T32" fmla="*/ 2147483647 w 48"/>
              <a:gd name="T33" fmla="*/ 2147483647 h 131"/>
              <a:gd name="T34" fmla="*/ 2147483647 w 48"/>
              <a:gd name="T35" fmla="*/ 2147483647 h 131"/>
              <a:gd name="T36" fmla="*/ 2147483647 w 48"/>
              <a:gd name="T37" fmla="*/ 2147483647 h 131"/>
              <a:gd name="T38" fmla="*/ 2147483647 w 48"/>
              <a:gd name="T39" fmla="*/ 2147483647 h 131"/>
              <a:gd name="T40" fmla="*/ 2147483647 w 48"/>
              <a:gd name="T41" fmla="*/ 2147483647 h 131"/>
              <a:gd name="T42" fmla="*/ 2147483647 w 48"/>
              <a:gd name="T43" fmla="*/ 2147483647 h 131"/>
              <a:gd name="T44" fmla="*/ 2147483647 w 48"/>
              <a:gd name="T45" fmla="*/ 0 h 131"/>
              <a:gd name="T46" fmla="*/ 2147483647 w 48"/>
              <a:gd name="T47" fmla="*/ 0 h 131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w 48"/>
              <a:gd name="T73" fmla="*/ 0 h 131"/>
              <a:gd name="T74" fmla="*/ 48 w 48"/>
              <a:gd name="T75" fmla="*/ 131 h 131"/>
            </a:gdLst>
            <a:ahLst/>
            <a:cxnLst>
              <a:cxn ang="T48">
                <a:pos x="T0" y="T1"/>
              </a:cxn>
              <a:cxn ang="T49">
                <a:pos x="T2" y="T3"/>
              </a:cxn>
              <a:cxn ang="T50">
                <a:pos x="T4" y="T5"/>
              </a:cxn>
              <a:cxn ang="T51">
                <a:pos x="T6" y="T7"/>
              </a:cxn>
              <a:cxn ang="T52">
                <a:pos x="T8" y="T9"/>
              </a:cxn>
              <a:cxn ang="T53">
                <a:pos x="T10" y="T11"/>
              </a:cxn>
              <a:cxn ang="T54">
                <a:pos x="T12" y="T13"/>
              </a:cxn>
              <a:cxn ang="T55">
                <a:pos x="T14" y="T15"/>
              </a:cxn>
              <a:cxn ang="T56">
                <a:pos x="T16" y="T17"/>
              </a:cxn>
              <a:cxn ang="T57">
                <a:pos x="T18" y="T19"/>
              </a:cxn>
              <a:cxn ang="T58">
                <a:pos x="T20" y="T21"/>
              </a:cxn>
              <a:cxn ang="T59">
                <a:pos x="T22" y="T23"/>
              </a:cxn>
              <a:cxn ang="T60">
                <a:pos x="T24" y="T25"/>
              </a:cxn>
              <a:cxn ang="T61">
                <a:pos x="T26" y="T27"/>
              </a:cxn>
              <a:cxn ang="T62">
                <a:pos x="T28" y="T29"/>
              </a:cxn>
              <a:cxn ang="T63">
                <a:pos x="T30" y="T31"/>
              </a:cxn>
              <a:cxn ang="T64">
                <a:pos x="T32" y="T33"/>
              </a:cxn>
              <a:cxn ang="T65">
                <a:pos x="T34" y="T35"/>
              </a:cxn>
              <a:cxn ang="T66">
                <a:pos x="T36" y="T37"/>
              </a:cxn>
              <a:cxn ang="T67">
                <a:pos x="T38" y="T39"/>
              </a:cxn>
              <a:cxn ang="T68">
                <a:pos x="T40" y="T41"/>
              </a:cxn>
              <a:cxn ang="T69">
                <a:pos x="T42" y="T43"/>
              </a:cxn>
              <a:cxn ang="T70">
                <a:pos x="T44" y="T45"/>
              </a:cxn>
              <a:cxn ang="T71">
                <a:pos x="T46" y="T47"/>
              </a:cxn>
            </a:cxnLst>
            <a:rect l="T72" t="T73" r="T74" b="T75"/>
            <a:pathLst>
              <a:path w="48" h="131">
                <a:moveTo>
                  <a:pt x="5" y="0"/>
                </a:moveTo>
                <a:lnTo>
                  <a:pt x="42" y="1"/>
                </a:lnTo>
                <a:lnTo>
                  <a:pt x="48" y="43"/>
                </a:lnTo>
                <a:lnTo>
                  <a:pt x="31" y="131"/>
                </a:lnTo>
                <a:lnTo>
                  <a:pt x="0" y="131"/>
                </a:lnTo>
                <a:lnTo>
                  <a:pt x="0" y="124"/>
                </a:lnTo>
                <a:lnTo>
                  <a:pt x="0" y="116"/>
                </a:lnTo>
                <a:lnTo>
                  <a:pt x="0" y="109"/>
                </a:lnTo>
                <a:lnTo>
                  <a:pt x="0" y="101"/>
                </a:lnTo>
                <a:lnTo>
                  <a:pt x="1" y="94"/>
                </a:lnTo>
                <a:lnTo>
                  <a:pt x="3" y="88"/>
                </a:lnTo>
                <a:lnTo>
                  <a:pt x="5" y="82"/>
                </a:lnTo>
                <a:lnTo>
                  <a:pt x="5" y="76"/>
                </a:lnTo>
                <a:lnTo>
                  <a:pt x="7" y="67"/>
                </a:lnTo>
                <a:lnTo>
                  <a:pt x="7" y="50"/>
                </a:lnTo>
                <a:lnTo>
                  <a:pt x="6" y="39"/>
                </a:lnTo>
                <a:lnTo>
                  <a:pt x="6" y="30"/>
                </a:lnTo>
                <a:lnTo>
                  <a:pt x="5" y="23"/>
                </a:lnTo>
                <a:lnTo>
                  <a:pt x="5" y="18"/>
                </a:lnTo>
                <a:lnTo>
                  <a:pt x="5" y="10"/>
                </a:lnTo>
                <a:lnTo>
                  <a:pt x="5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8" name="Israel"/>
          <xdr:cNvSpPr>
            <a:spLocks/>
          </xdr:cNvSpPr>
        </xdr:nvSpPr>
        <xdr:spPr bwMode="auto">
          <a:xfrm>
            <a:off x="11596089" y="1504950"/>
            <a:ext cx="25064" cy="95250"/>
          </a:xfrm>
          <a:custGeom>
            <a:avLst/>
            <a:gdLst>
              <a:gd name="T0" fmla="*/ 2147483647 w 65"/>
              <a:gd name="T1" fmla="*/ 2147483647 h 229"/>
              <a:gd name="T2" fmla="*/ 2147483647 w 65"/>
              <a:gd name="T3" fmla="*/ 2147483647 h 229"/>
              <a:gd name="T4" fmla="*/ 2147483647 w 65"/>
              <a:gd name="T5" fmla="*/ 2147483647 h 229"/>
              <a:gd name="T6" fmla="*/ 2147483647 w 65"/>
              <a:gd name="T7" fmla="*/ 2147483647 h 229"/>
              <a:gd name="T8" fmla="*/ 2147483647 w 65"/>
              <a:gd name="T9" fmla="*/ 0 h 229"/>
              <a:gd name="T10" fmla="*/ 2147483647 w 65"/>
              <a:gd name="T11" fmla="*/ 0 h 229"/>
              <a:gd name="T12" fmla="*/ 2147483647 w 65"/>
              <a:gd name="T13" fmla="*/ 0 h 229"/>
              <a:gd name="T14" fmla="*/ 2147483647 w 65"/>
              <a:gd name="T15" fmla="*/ 0 h 229"/>
              <a:gd name="T16" fmla="*/ 2147483647 w 65"/>
              <a:gd name="T17" fmla="*/ 2147483647 h 229"/>
              <a:gd name="T18" fmla="*/ 2147483647 w 65"/>
              <a:gd name="T19" fmla="*/ 2147483647 h 229"/>
              <a:gd name="T20" fmla="*/ 2147483647 w 65"/>
              <a:gd name="T21" fmla="*/ 2147483647 h 229"/>
              <a:gd name="T22" fmla="*/ 2147483647 w 65"/>
              <a:gd name="T23" fmla="*/ 2147483647 h 229"/>
              <a:gd name="T24" fmla="*/ 2147483647 w 65"/>
              <a:gd name="T25" fmla="*/ 2147483647 h 229"/>
              <a:gd name="T26" fmla="*/ 0 w 65"/>
              <a:gd name="T27" fmla="*/ 2147483647 h 229"/>
              <a:gd name="T28" fmla="*/ 0 w 65"/>
              <a:gd name="T29" fmla="*/ 2147483647 h 229"/>
              <a:gd name="T30" fmla="*/ 2147483647 w 65"/>
              <a:gd name="T31" fmla="*/ 2147483647 h 229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65"/>
              <a:gd name="T49" fmla="*/ 0 h 229"/>
              <a:gd name="T50" fmla="*/ 65 w 65"/>
              <a:gd name="T51" fmla="*/ 229 h 229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65" h="229">
                <a:moveTo>
                  <a:pt x="45" y="229"/>
                </a:moveTo>
                <a:lnTo>
                  <a:pt x="63" y="113"/>
                </a:lnTo>
                <a:lnTo>
                  <a:pt x="65" y="27"/>
                </a:lnTo>
                <a:lnTo>
                  <a:pt x="60" y="0"/>
                </a:lnTo>
                <a:lnTo>
                  <a:pt x="29" y="0"/>
                </a:lnTo>
                <a:lnTo>
                  <a:pt x="28" y="12"/>
                </a:lnTo>
                <a:lnTo>
                  <a:pt x="25" y="21"/>
                </a:lnTo>
                <a:lnTo>
                  <a:pt x="18" y="40"/>
                </a:lnTo>
                <a:lnTo>
                  <a:pt x="15" y="60"/>
                </a:lnTo>
                <a:lnTo>
                  <a:pt x="13" y="89"/>
                </a:lnTo>
                <a:lnTo>
                  <a:pt x="0" y="101"/>
                </a:lnTo>
                <a:lnTo>
                  <a:pt x="45" y="229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9" name="Freeform 81"/>
          <xdr:cNvSpPr>
            <a:spLocks/>
          </xdr:cNvSpPr>
        </xdr:nvSpPr>
        <xdr:spPr bwMode="auto">
          <a:xfrm>
            <a:off x="11604444" y="1381125"/>
            <a:ext cx="116967" cy="142875"/>
          </a:xfrm>
          <a:custGeom>
            <a:avLst/>
            <a:gdLst>
              <a:gd name="T0" fmla="*/ 2147483647 w 321"/>
              <a:gd name="T1" fmla="*/ 2147483647 h 328"/>
              <a:gd name="T2" fmla="*/ 2147483647 w 321"/>
              <a:gd name="T3" fmla="*/ 2147483647 h 328"/>
              <a:gd name="T4" fmla="*/ 2147483647 w 321"/>
              <a:gd name="T5" fmla="*/ 2147483647 h 328"/>
              <a:gd name="T6" fmla="*/ 2147483647 w 321"/>
              <a:gd name="T7" fmla="*/ 2147483647 h 328"/>
              <a:gd name="T8" fmla="*/ 2147483647 w 321"/>
              <a:gd name="T9" fmla="*/ 2147483647 h 328"/>
              <a:gd name="T10" fmla="*/ 2147483647 w 321"/>
              <a:gd name="T11" fmla="*/ 2147483647 h 328"/>
              <a:gd name="T12" fmla="*/ 2147483647 w 321"/>
              <a:gd name="T13" fmla="*/ 2147483647 h 328"/>
              <a:gd name="T14" fmla="*/ 2147483647 w 321"/>
              <a:gd name="T15" fmla="*/ 2147483647 h 328"/>
              <a:gd name="T16" fmla="*/ 2147483647 w 321"/>
              <a:gd name="T17" fmla="*/ 2147483647 h 328"/>
              <a:gd name="T18" fmla="*/ 2147483647 w 321"/>
              <a:gd name="T19" fmla="*/ 2147483647 h 328"/>
              <a:gd name="T20" fmla="*/ 2147483647 w 321"/>
              <a:gd name="T21" fmla="*/ 2147483647 h 328"/>
              <a:gd name="T22" fmla="*/ 2147483647 w 321"/>
              <a:gd name="T23" fmla="*/ 2147483647 h 328"/>
              <a:gd name="T24" fmla="*/ 2147483647 w 321"/>
              <a:gd name="T25" fmla="*/ 2147483647 h 328"/>
              <a:gd name="T26" fmla="*/ 2147483647 w 321"/>
              <a:gd name="T27" fmla="*/ 2147483647 h 328"/>
              <a:gd name="T28" fmla="*/ 2147483647 w 321"/>
              <a:gd name="T29" fmla="*/ 2147483647 h 328"/>
              <a:gd name="T30" fmla="*/ 2147483647 w 321"/>
              <a:gd name="T31" fmla="*/ 0 h 328"/>
              <a:gd name="T32" fmla="*/ 2147483647 w 321"/>
              <a:gd name="T33" fmla="*/ 0 h 328"/>
              <a:gd name="T34" fmla="*/ 2147483647 w 321"/>
              <a:gd name="T35" fmla="*/ 2147483647 h 328"/>
              <a:gd name="T36" fmla="*/ 2147483647 w 321"/>
              <a:gd name="T37" fmla="*/ 2147483647 h 328"/>
              <a:gd name="T38" fmla="*/ 2147483647 w 321"/>
              <a:gd name="T39" fmla="*/ 2147483647 h 328"/>
              <a:gd name="T40" fmla="*/ 2147483647 w 321"/>
              <a:gd name="T41" fmla="*/ 2147483647 h 328"/>
              <a:gd name="T42" fmla="*/ 2147483647 w 321"/>
              <a:gd name="T43" fmla="*/ 2147483647 h 328"/>
              <a:gd name="T44" fmla="*/ 2147483647 w 321"/>
              <a:gd name="T45" fmla="*/ 2147483647 h 328"/>
              <a:gd name="T46" fmla="*/ 2147483647 w 321"/>
              <a:gd name="T47" fmla="*/ 2147483647 h 328"/>
              <a:gd name="T48" fmla="*/ 2147483647 w 321"/>
              <a:gd name="T49" fmla="*/ 2147483647 h 328"/>
              <a:gd name="T50" fmla="*/ 2147483647 w 321"/>
              <a:gd name="T51" fmla="*/ 2147483647 h 328"/>
              <a:gd name="T52" fmla="*/ 2147483647 w 321"/>
              <a:gd name="T53" fmla="*/ 2147483647 h 328"/>
              <a:gd name="T54" fmla="*/ 2147483647 w 321"/>
              <a:gd name="T55" fmla="*/ 2147483647 h 328"/>
              <a:gd name="T56" fmla="*/ 2147483647 w 321"/>
              <a:gd name="T57" fmla="*/ 2147483647 h 328"/>
              <a:gd name="T58" fmla="*/ 2147483647 w 321"/>
              <a:gd name="T59" fmla="*/ 2147483647 h 328"/>
              <a:gd name="T60" fmla="*/ 2147483647 w 321"/>
              <a:gd name="T61" fmla="*/ 2147483647 h 328"/>
              <a:gd name="T62" fmla="*/ 2147483647 w 321"/>
              <a:gd name="T63" fmla="*/ 2147483647 h 328"/>
              <a:gd name="T64" fmla="*/ 2147483647 w 321"/>
              <a:gd name="T65" fmla="*/ 2147483647 h 328"/>
              <a:gd name="T66" fmla="*/ 2147483647 w 321"/>
              <a:gd name="T67" fmla="*/ 2147483647 h 328"/>
              <a:gd name="T68" fmla="*/ 2147483647 w 321"/>
              <a:gd name="T69" fmla="*/ 2147483647 h 328"/>
              <a:gd name="T70" fmla="*/ 2147483647 w 321"/>
              <a:gd name="T71" fmla="*/ 2147483647 h 328"/>
              <a:gd name="T72" fmla="*/ 2147483647 w 321"/>
              <a:gd name="T73" fmla="*/ 2147483647 h 328"/>
              <a:gd name="T74" fmla="*/ 2147483647 w 321"/>
              <a:gd name="T75" fmla="*/ 2147483647 h 328"/>
              <a:gd name="T76" fmla="*/ 0 w 321"/>
              <a:gd name="T77" fmla="*/ 2147483647 h 328"/>
              <a:gd name="T78" fmla="*/ 2147483647 w 321"/>
              <a:gd name="T79" fmla="*/ 2147483647 h 328"/>
              <a:gd name="T80" fmla="*/ 2147483647 w 321"/>
              <a:gd name="T81" fmla="*/ 2147483647 h 328"/>
              <a:gd name="T82" fmla="*/ 2147483647 w 321"/>
              <a:gd name="T83" fmla="*/ 2147483647 h 328"/>
              <a:gd name="T84" fmla="*/ 2147483647 w 321"/>
              <a:gd name="T85" fmla="*/ 2147483647 h 328"/>
              <a:gd name="T86" fmla="*/ 2147483647 w 321"/>
              <a:gd name="T87" fmla="*/ 2147483647 h 328"/>
              <a:gd name="T88" fmla="*/ 2147483647 w 321"/>
              <a:gd name="T89" fmla="*/ 2147483647 h 328"/>
              <a:gd name="T90" fmla="*/ 2147483647 w 321"/>
              <a:gd name="T91" fmla="*/ 2147483647 h 328"/>
              <a:gd name="T92" fmla="*/ 2147483647 w 321"/>
              <a:gd name="T93" fmla="*/ 2147483647 h 328"/>
              <a:gd name="T94" fmla="*/ 2147483647 w 321"/>
              <a:gd name="T95" fmla="*/ 2147483647 h 328"/>
              <a:gd name="T96" fmla="*/ 2147483647 w 321"/>
              <a:gd name="T97" fmla="*/ 2147483647 h 328"/>
              <a:gd name="T98" fmla="*/ 2147483647 w 321"/>
              <a:gd name="T99" fmla="*/ 2147483647 h 328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w 321"/>
              <a:gd name="T151" fmla="*/ 0 h 328"/>
              <a:gd name="T152" fmla="*/ 321 w 321"/>
              <a:gd name="T153" fmla="*/ 328 h 328"/>
            </a:gdLst>
            <a:ahLst/>
            <a:cxnLst>
              <a:cxn ang="T100">
                <a:pos x="T0" y="T1"/>
              </a:cxn>
              <a:cxn ang="T101">
                <a:pos x="T2" y="T3"/>
              </a:cxn>
              <a:cxn ang="T102">
                <a:pos x="T4" y="T5"/>
              </a:cxn>
              <a:cxn ang="T103">
                <a:pos x="T6" y="T7"/>
              </a:cxn>
              <a:cxn ang="T104">
                <a:pos x="T8" y="T9"/>
              </a:cxn>
              <a:cxn ang="T105">
                <a:pos x="T10" y="T11"/>
              </a:cxn>
              <a:cxn ang="T106">
                <a:pos x="T12" y="T13"/>
              </a:cxn>
              <a:cxn ang="T107">
                <a:pos x="T14" y="T15"/>
              </a:cxn>
              <a:cxn ang="T108">
                <a:pos x="T16" y="T17"/>
              </a:cxn>
              <a:cxn ang="T109">
                <a:pos x="T18" y="T19"/>
              </a:cxn>
              <a:cxn ang="T110">
                <a:pos x="T20" y="T21"/>
              </a:cxn>
              <a:cxn ang="T111">
                <a:pos x="T22" y="T23"/>
              </a:cxn>
              <a:cxn ang="T112">
                <a:pos x="T24" y="T25"/>
              </a:cxn>
              <a:cxn ang="T113">
                <a:pos x="T26" y="T27"/>
              </a:cxn>
              <a:cxn ang="T114">
                <a:pos x="T28" y="T29"/>
              </a:cxn>
              <a:cxn ang="T115">
                <a:pos x="T30" y="T31"/>
              </a:cxn>
              <a:cxn ang="T116">
                <a:pos x="T32" y="T33"/>
              </a:cxn>
              <a:cxn ang="T117">
                <a:pos x="T34" y="T35"/>
              </a:cxn>
              <a:cxn ang="T118">
                <a:pos x="T36" y="T37"/>
              </a:cxn>
              <a:cxn ang="T119">
                <a:pos x="T38" y="T39"/>
              </a:cxn>
              <a:cxn ang="T120">
                <a:pos x="T40" y="T41"/>
              </a:cxn>
              <a:cxn ang="T121">
                <a:pos x="T42" y="T43"/>
              </a:cxn>
              <a:cxn ang="T122">
                <a:pos x="T44" y="T45"/>
              </a:cxn>
              <a:cxn ang="T123">
                <a:pos x="T46" y="T47"/>
              </a:cxn>
              <a:cxn ang="T124">
                <a:pos x="T48" y="T49"/>
              </a:cxn>
              <a:cxn ang="T125">
                <a:pos x="T50" y="T51"/>
              </a:cxn>
              <a:cxn ang="T126">
                <a:pos x="T52" y="T53"/>
              </a:cxn>
              <a:cxn ang="T127">
                <a:pos x="T54" y="T55"/>
              </a:cxn>
              <a:cxn ang="T128">
                <a:pos x="T56" y="T57"/>
              </a:cxn>
              <a:cxn ang="T129">
                <a:pos x="T58" y="T59"/>
              </a:cxn>
              <a:cxn ang="T130">
                <a:pos x="T60" y="T61"/>
              </a:cxn>
              <a:cxn ang="T131">
                <a:pos x="T62" y="T63"/>
              </a:cxn>
              <a:cxn ang="T132">
                <a:pos x="T64" y="T65"/>
              </a:cxn>
              <a:cxn ang="T133">
                <a:pos x="T66" y="T67"/>
              </a:cxn>
              <a:cxn ang="T134">
                <a:pos x="T68" y="T69"/>
              </a:cxn>
              <a:cxn ang="T135">
                <a:pos x="T70" y="T71"/>
              </a:cxn>
              <a:cxn ang="T136">
                <a:pos x="T72" y="T73"/>
              </a:cxn>
              <a:cxn ang="T137">
                <a:pos x="T74" y="T75"/>
              </a:cxn>
              <a:cxn ang="T138">
                <a:pos x="T76" y="T77"/>
              </a:cxn>
              <a:cxn ang="T139">
                <a:pos x="T78" y="T79"/>
              </a:cxn>
              <a:cxn ang="T140">
                <a:pos x="T80" y="T81"/>
              </a:cxn>
              <a:cxn ang="T141">
                <a:pos x="T82" y="T83"/>
              </a:cxn>
              <a:cxn ang="T142">
                <a:pos x="T84" y="T85"/>
              </a:cxn>
              <a:cxn ang="T143">
                <a:pos x="T86" y="T87"/>
              </a:cxn>
              <a:cxn ang="T144">
                <a:pos x="T88" y="T89"/>
              </a:cxn>
              <a:cxn ang="T145">
                <a:pos x="T90" y="T91"/>
              </a:cxn>
              <a:cxn ang="T146">
                <a:pos x="T92" y="T93"/>
              </a:cxn>
              <a:cxn ang="T147">
                <a:pos x="T94" y="T95"/>
              </a:cxn>
              <a:cxn ang="T148">
                <a:pos x="T96" y="T97"/>
              </a:cxn>
              <a:cxn ang="T149">
                <a:pos x="T98" y="T99"/>
              </a:cxn>
            </a:cxnLst>
            <a:rect l="T150" t="T151" r="T152" b="T153"/>
            <a:pathLst>
              <a:path w="321" h="328">
                <a:moveTo>
                  <a:pt x="39" y="313"/>
                </a:moveTo>
                <a:lnTo>
                  <a:pt x="84" y="328"/>
                </a:lnTo>
                <a:lnTo>
                  <a:pt x="183" y="257"/>
                </a:lnTo>
                <a:lnTo>
                  <a:pt x="285" y="186"/>
                </a:lnTo>
                <a:lnTo>
                  <a:pt x="301" y="141"/>
                </a:lnTo>
                <a:lnTo>
                  <a:pt x="281" y="96"/>
                </a:lnTo>
                <a:lnTo>
                  <a:pt x="273" y="75"/>
                </a:lnTo>
                <a:lnTo>
                  <a:pt x="278" y="54"/>
                </a:lnTo>
                <a:lnTo>
                  <a:pt x="285" y="46"/>
                </a:lnTo>
                <a:lnTo>
                  <a:pt x="295" y="40"/>
                </a:lnTo>
                <a:lnTo>
                  <a:pt x="305" y="35"/>
                </a:lnTo>
                <a:lnTo>
                  <a:pt x="314" y="26"/>
                </a:lnTo>
                <a:lnTo>
                  <a:pt x="321" y="5"/>
                </a:lnTo>
                <a:lnTo>
                  <a:pt x="305" y="0"/>
                </a:lnTo>
                <a:lnTo>
                  <a:pt x="292" y="0"/>
                </a:lnTo>
                <a:lnTo>
                  <a:pt x="281" y="3"/>
                </a:lnTo>
                <a:lnTo>
                  <a:pt x="269" y="8"/>
                </a:lnTo>
                <a:lnTo>
                  <a:pt x="257" y="11"/>
                </a:lnTo>
                <a:lnTo>
                  <a:pt x="244" y="13"/>
                </a:lnTo>
                <a:lnTo>
                  <a:pt x="230" y="14"/>
                </a:lnTo>
                <a:lnTo>
                  <a:pt x="216" y="15"/>
                </a:lnTo>
                <a:lnTo>
                  <a:pt x="203" y="17"/>
                </a:lnTo>
                <a:lnTo>
                  <a:pt x="175" y="20"/>
                </a:lnTo>
                <a:lnTo>
                  <a:pt x="146" y="19"/>
                </a:lnTo>
                <a:lnTo>
                  <a:pt x="117" y="19"/>
                </a:lnTo>
                <a:lnTo>
                  <a:pt x="92" y="25"/>
                </a:lnTo>
                <a:lnTo>
                  <a:pt x="76" y="30"/>
                </a:lnTo>
                <a:lnTo>
                  <a:pt x="59" y="30"/>
                </a:lnTo>
                <a:lnTo>
                  <a:pt x="44" y="26"/>
                </a:lnTo>
                <a:lnTo>
                  <a:pt x="28" y="24"/>
                </a:lnTo>
                <a:lnTo>
                  <a:pt x="26" y="37"/>
                </a:lnTo>
                <a:lnTo>
                  <a:pt x="26" y="49"/>
                </a:lnTo>
                <a:lnTo>
                  <a:pt x="25" y="62"/>
                </a:lnTo>
                <a:lnTo>
                  <a:pt x="22" y="74"/>
                </a:lnTo>
                <a:lnTo>
                  <a:pt x="2" y="93"/>
                </a:lnTo>
                <a:lnTo>
                  <a:pt x="0" y="104"/>
                </a:lnTo>
                <a:lnTo>
                  <a:pt x="4" y="110"/>
                </a:lnTo>
                <a:lnTo>
                  <a:pt x="5" y="113"/>
                </a:lnTo>
                <a:lnTo>
                  <a:pt x="7" y="115"/>
                </a:lnTo>
                <a:lnTo>
                  <a:pt x="9" y="135"/>
                </a:lnTo>
                <a:lnTo>
                  <a:pt x="8" y="155"/>
                </a:lnTo>
                <a:lnTo>
                  <a:pt x="45" y="156"/>
                </a:lnTo>
                <a:lnTo>
                  <a:pt x="51" y="198"/>
                </a:lnTo>
                <a:lnTo>
                  <a:pt x="34" y="286"/>
                </a:lnTo>
                <a:lnTo>
                  <a:pt x="39" y="313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0" name="Kuwait"/>
          <xdr:cNvSpPr>
            <a:spLocks/>
          </xdr:cNvSpPr>
        </xdr:nvSpPr>
        <xdr:spPr bwMode="auto">
          <a:xfrm>
            <a:off x="11846732" y="1581150"/>
            <a:ext cx="33419" cy="38100"/>
          </a:xfrm>
          <a:custGeom>
            <a:avLst/>
            <a:gdLst>
              <a:gd name="T0" fmla="*/ 2147483647 w 93"/>
              <a:gd name="T1" fmla="*/ 2147483647 h 103"/>
              <a:gd name="T2" fmla="*/ 2147483647 w 93"/>
              <a:gd name="T3" fmla="*/ 2147483647 h 103"/>
              <a:gd name="T4" fmla="*/ 2147483647 w 93"/>
              <a:gd name="T5" fmla="*/ 2147483647 h 103"/>
              <a:gd name="T6" fmla="*/ 0 w 93"/>
              <a:gd name="T7" fmla="*/ 2147483647 h 103"/>
              <a:gd name="T8" fmla="*/ 0 w 93"/>
              <a:gd name="T9" fmla="*/ 2147483647 h 103"/>
              <a:gd name="T10" fmla="*/ 2147483647 w 93"/>
              <a:gd name="T11" fmla="*/ 2147483647 h 103"/>
              <a:gd name="T12" fmla="*/ 2147483647 w 93"/>
              <a:gd name="T13" fmla="*/ 2147483647 h 103"/>
              <a:gd name="T14" fmla="*/ 2147483647 w 93"/>
              <a:gd name="T15" fmla="*/ 2147483647 h 103"/>
              <a:gd name="T16" fmla="*/ 2147483647 w 93"/>
              <a:gd name="T17" fmla="*/ 2147483647 h 103"/>
              <a:gd name="T18" fmla="*/ 2147483647 w 93"/>
              <a:gd name="T19" fmla="*/ 2147483647 h 103"/>
              <a:gd name="T20" fmla="*/ 2147483647 w 93"/>
              <a:gd name="T21" fmla="*/ 2147483647 h 103"/>
              <a:gd name="T22" fmla="*/ 2147483647 w 93"/>
              <a:gd name="T23" fmla="*/ 0 h 103"/>
              <a:gd name="T24" fmla="*/ 2147483647 w 93"/>
              <a:gd name="T25" fmla="*/ 0 h 103"/>
              <a:gd name="T26" fmla="*/ 2147483647 w 93"/>
              <a:gd name="T27" fmla="*/ 2147483647 h 103"/>
              <a:gd name="T28" fmla="*/ 2147483647 w 93"/>
              <a:gd name="T29" fmla="*/ 2147483647 h 103"/>
              <a:gd name="T30" fmla="*/ 2147483647 w 93"/>
              <a:gd name="T31" fmla="*/ 2147483647 h 103"/>
              <a:gd name="T32" fmla="*/ 2147483647 w 93"/>
              <a:gd name="T33" fmla="*/ 2147483647 h 103"/>
              <a:gd name="T34" fmla="*/ 2147483647 w 93"/>
              <a:gd name="T35" fmla="*/ 2147483647 h 103"/>
              <a:gd name="T36" fmla="*/ 2147483647 w 93"/>
              <a:gd name="T37" fmla="*/ 2147483647 h 103"/>
              <a:gd name="T38" fmla="*/ 2147483647 w 93"/>
              <a:gd name="T39" fmla="*/ 2147483647 h 103"/>
              <a:gd name="T40" fmla="*/ 2147483647 w 93"/>
              <a:gd name="T41" fmla="*/ 2147483647 h 103"/>
              <a:gd name="T42" fmla="*/ 2147483647 w 93"/>
              <a:gd name="T43" fmla="*/ 2147483647 h 103"/>
              <a:gd name="T44" fmla="*/ 2147483647 w 93"/>
              <a:gd name="T45" fmla="*/ 2147483647 h 103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w 93"/>
              <a:gd name="T70" fmla="*/ 0 h 103"/>
              <a:gd name="T71" fmla="*/ 93 w 93"/>
              <a:gd name="T72" fmla="*/ 103 h 103"/>
            </a:gdLst>
            <a:ahLst/>
            <a:cxnLst>
              <a:cxn ang="T46">
                <a:pos x="T0" y="T1"/>
              </a:cxn>
              <a:cxn ang="T47">
                <a:pos x="T2" y="T3"/>
              </a:cxn>
              <a:cxn ang="T48">
                <a:pos x="T4" y="T5"/>
              </a:cxn>
              <a:cxn ang="T49">
                <a:pos x="T6" y="T7"/>
              </a:cxn>
              <a:cxn ang="T50">
                <a:pos x="T8" y="T9"/>
              </a:cxn>
              <a:cxn ang="T51">
                <a:pos x="T10" y="T11"/>
              </a:cxn>
              <a:cxn ang="T52">
                <a:pos x="T12" y="T13"/>
              </a:cxn>
              <a:cxn ang="T53">
                <a:pos x="T14" y="T15"/>
              </a:cxn>
              <a:cxn ang="T54">
                <a:pos x="T16" y="T17"/>
              </a:cxn>
              <a:cxn ang="T55">
                <a:pos x="T18" y="T19"/>
              </a:cxn>
              <a:cxn ang="T56">
                <a:pos x="T20" y="T21"/>
              </a:cxn>
              <a:cxn ang="T57">
                <a:pos x="T22" y="T23"/>
              </a:cxn>
              <a:cxn ang="T58">
                <a:pos x="T24" y="T25"/>
              </a:cxn>
              <a:cxn ang="T59">
                <a:pos x="T26" y="T27"/>
              </a:cxn>
              <a:cxn ang="T60">
                <a:pos x="T28" y="T29"/>
              </a:cxn>
              <a:cxn ang="T61">
                <a:pos x="T30" y="T31"/>
              </a:cxn>
              <a:cxn ang="T62">
                <a:pos x="T32" y="T33"/>
              </a:cxn>
              <a:cxn ang="T63">
                <a:pos x="T34" y="T35"/>
              </a:cxn>
              <a:cxn ang="T64">
                <a:pos x="T36" y="T37"/>
              </a:cxn>
              <a:cxn ang="T65">
                <a:pos x="T38" y="T39"/>
              </a:cxn>
              <a:cxn ang="T66">
                <a:pos x="T40" y="T41"/>
              </a:cxn>
              <a:cxn ang="T67">
                <a:pos x="T42" y="T43"/>
              </a:cxn>
              <a:cxn ang="T68">
                <a:pos x="T44" y="T45"/>
              </a:cxn>
            </a:cxnLst>
            <a:rect l="T69" t="T70" r="T71" b="T72"/>
            <a:pathLst>
              <a:path w="93" h="103">
                <a:moveTo>
                  <a:pt x="93" y="78"/>
                </a:moveTo>
                <a:lnTo>
                  <a:pt x="77" y="103"/>
                </a:lnTo>
                <a:lnTo>
                  <a:pt x="39" y="78"/>
                </a:lnTo>
                <a:lnTo>
                  <a:pt x="0" y="78"/>
                </a:lnTo>
                <a:lnTo>
                  <a:pt x="3" y="68"/>
                </a:lnTo>
                <a:lnTo>
                  <a:pt x="6" y="56"/>
                </a:lnTo>
                <a:lnTo>
                  <a:pt x="8" y="46"/>
                </a:lnTo>
                <a:lnTo>
                  <a:pt x="11" y="36"/>
                </a:lnTo>
                <a:lnTo>
                  <a:pt x="19" y="18"/>
                </a:lnTo>
                <a:lnTo>
                  <a:pt x="31" y="5"/>
                </a:lnTo>
                <a:lnTo>
                  <a:pt x="54" y="0"/>
                </a:lnTo>
                <a:lnTo>
                  <a:pt x="57" y="6"/>
                </a:lnTo>
                <a:lnTo>
                  <a:pt x="60" y="11"/>
                </a:lnTo>
                <a:lnTo>
                  <a:pt x="63" y="17"/>
                </a:lnTo>
                <a:lnTo>
                  <a:pt x="66" y="23"/>
                </a:lnTo>
                <a:lnTo>
                  <a:pt x="65" y="29"/>
                </a:lnTo>
                <a:lnTo>
                  <a:pt x="61" y="34"/>
                </a:lnTo>
                <a:lnTo>
                  <a:pt x="57" y="39"/>
                </a:lnTo>
                <a:lnTo>
                  <a:pt x="54" y="45"/>
                </a:lnTo>
                <a:lnTo>
                  <a:pt x="77" y="58"/>
                </a:lnTo>
                <a:lnTo>
                  <a:pt x="93" y="78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1" name="Freeform 83"/>
          <xdr:cNvSpPr>
            <a:spLocks/>
          </xdr:cNvSpPr>
        </xdr:nvSpPr>
        <xdr:spPr bwMode="auto">
          <a:xfrm>
            <a:off x="11671282" y="1371600"/>
            <a:ext cx="200515" cy="238125"/>
          </a:xfrm>
          <a:custGeom>
            <a:avLst/>
            <a:gdLst>
              <a:gd name="T0" fmla="*/ 2147483647 w 551"/>
              <a:gd name="T1" fmla="*/ 2147483647 h 576"/>
              <a:gd name="T2" fmla="*/ 2147483647 w 551"/>
              <a:gd name="T3" fmla="*/ 2147483647 h 576"/>
              <a:gd name="T4" fmla="*/ 2147483647 w 551"/>
              <a:gd name="T5" fmla="*/ 2147483647 h 576"/>
              <a:gd name="T6" fmla="*/ 2147483647 w 551"/>
              <a:gd name="T7" fmla="*/ 2147483647 h 576"/>
              <a:gd name="T8" fmla="*/ 2147483647 w 551"/>
              <a:gd name="T9" fmla="*/ 2147483647 h 576"/>
              <a:gd name="T10" fmla="*/ 2147483647 w 551"/>
              <a:gd name="T11" fmla="*/ 2147483647 h 576"/>
              <a:gd name="T12" fmla="*/ 2147483647 w 551"/>
              <a:gd name="T13" fmla="*/ 2147483647 h 576"/>
              <a:gd name="T14" fmla="*/ 2147483647 w 551"/>
              <a:gd name="T15" fmla="*/ 2147483647 h 576"/>
              <a:gd name="T16" fmla="*/ 2147483647 w 551"/>
              <a:gd name="T17" fmla="*/ 2147483647 h 576"/>
              <a:gd name="T18" fmla="*/ 2147483647 w 551"/>
              <a:gd name="T19" fmla="*/ 2147483647 h 576"/>
              <a:gd name="T20" fmla="*/ 2147483647 w 551"/>
              <a:gd name="T21" fmla="*/ 2147483647 h 576"/>
              <a:gd name="T22" fmla="*/ 2147483647 w 551"/>
              <a:gd name="T23" fmla="*/ 2147483647 h 576"/>
              <a:gd name="T24" fmla="*/ 2147483647 w 551"/>
              <a:gd name="T25" fmla="*/ 2147483647 h 576"/>
              <a:gd name="T26" fmla="*/ 2147483647 w 551"/>
              <a:gd name="T27" fmla="*/ 2147483647 h 576"/>
              <a:gd name="T28" fmla="*/ 2147483647 w 551"/>
              <a:gd name="T29" fmla="*/ 2147483647 h 576"/>
              <a:gd name="T30" fmla="*/ 2147483647 w 551"/>
              <a:gd name="T31" fmla="*/ 2147483647 h 576"/>
              <a:gd name="T32" fmla="*/ 2147483647 w 551"/>
              <a:gd name="T33" fmla="*/ 2147483647 h 576"/>
              <a:gd name="T34" fmla="*/ 2147483647 w 551"/>
              <a:gd name="T35" fmla="*/ 2147483647 h 576"/>
              <a:gd name="T36" fmla="*/ 2147483647 w 551"/>
              <a:gd name="T37" fmla="*/ 2147483647 h 576"/>
              <a:gd name="T38" fmla="*/ 2147483647 w 551"/>
              <a:gd name="T39" fmla="*/ 2147483647 h 576"/>
              <a:gd name="T40" fmla="*/ 2147483647 w 551"/>
              <a:gd name="T41" fmla="*/ 2147483647 h 576"/>
              <a:gd name="T42" fmla="*/ 2147483647 w 551"/>
              <a:gd name="T43" fmla="*/ 2147483647 h 576"/>
              <a:gd name="T44" fmla="*/ 2147483647 w 551"/>
              <a:gd name="T45" fmla="*/ 2147483647 h 576"/>
              <a:gd name="T46" fmla="*/ 2147483647 w 551"/>
              <a:gd name="T47" fmla="*/ 2147483647 h 576"/>
              <a:gd name="T48" fmla="*/ 2147483647 w 551"/>
              <a:gd name="T49" fmla="*/ 2147483647 h 576"/>
              <a:gd name="T50" fmla="*/ 2147483647 w 551"/>
              <a:gd name="T51" fmla="*/ 2147483647 h 576"/>
              <a:gd name="T52" fmla="*/ 2147483647 w 551"/>
              <a:gd name="T53" fmla="*/ 2147483647 h 576"/>
              <a:gd name="T54" fmla="*/ 2147483647 w 551"/>
              <a:gd name="T55" fmla="*/ 2147483647 h 576"/>
              <a:gd name="T56" fmla="*/ 2147483647 w 551"/>
              <a:gd name="T57" fmla="*/ 2147483647 h 576"/>
              <a:gd name="T58" fmla="*/ 2147483647 w 551"/>
              <a:gd name="T59" fmla="*/ 2147483647 h 576"/>
              <a:gd name="T60" fmla="*/ 2147483647 w 551"/>
              <a:gd name="T61" fmla="*/ 2147483647 h 576"/>
              <a:gd name="T62" fmla="*/ 2147483647 w 551"/>
              <a:gd name="T63" fmla="*/ 2147483647 h 576"/>
              <a:gd name="T64" fmla="*/ 2147483647 w 551"/>
              <a:gd name="T65" fmla="*/ 2147483647 h 576"/>
              <a:gd name="T66" fmla="*/ 2147483647 w 551"/>
              <a:gd name="T67" fmla="*/ 2147483647 h 576"/>
              <a:gd name="T68" fmla="*/ 2147483647 w 551"/>
              <a:gd name="T69" fmla="*/ 2147483647 h 576"/>
              <a:gd name="T70" fmla="*/ 2147483647 w 551"/>
              <a:gd name="T71" fmla="*/ 2147483647 h 576"/>
              <a:gd name="T72" fmla="*/ 2147483647 w 551"/>
              <a:gd name="T73" fmla="*/ 2147483647 h 576"/>
              <a:gd name="T74" fmla="*/ 2147483647 w 551"/>
              <a:gd name="T75" fmla="*/ 2147483647 h 576"/>
              <a:gd name="T76" fmla="*/ 2147483647 w 551"/>
              <a:gd name="T77" fmla="*/ 2147483647 h 576"/>
              <a:gd name="T78" fmla="*/ 2147483647 w 551"/>
              <a:gd name="T79" fmla="*/ 2147483647 h 576"/>
              <a:gd name="T80" fmla="*/ 2147483647 w 551"/>
              <a:gd name="T81" fmla="*/ 2147483647 h 576"/>
              <a:gd name="T82" fmla="*/ 2147483647 w 551"/>
              <a:gd name="T83" fmla="*/ 2147483647 h 576"/>
              <a:gd name="T84" fmla="*/ 2147483647 w 551"/>
              <a:gd name="T85" fmla="*/ 2147483647 h 576"/>
              <a:gd name="T86" fmla="*/ 2147483647 w 551"/>
              <a:gd name="T87" fmla="*/ 2147483647 h 576"/>
              <a:gd name="T88" fmla="*/ 2147483647 w 551"/>
              <a:gd name="T89" fmla="*/ 2147483647 h 576"/>
              <a:gd name="T90" fmla="*/ 2147483647 w 551"/>
              <a:gd name="T91" fmla="*/ 2147483647 h 576"/>
              <a:gd name="T92" fmla="*/ 0 w 551"/>
              <a:gd name="T93" fmla="*/ 2147483647 h 576"/>
              <a:gd name="T94" fmla="*/ 2147483647 w 551"/>
              <a:gd name="T95" fmla="*/ 2147483647 h 57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551"/>
              <a:gd name="T145" fmla="*/ 0 h 576"/>
              <a:gd name="T146" fmla="*/ 551 w 551"/>
              <a:gd name="T147" fmla="*/ 576 h 576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551" h="576">
                <a:moveTo>
                  <a:pt x="42" y="369"/>
                </a:moveTo>
                <a:lnTo>
                  <a:pt x="98" y="382"/>
                </a:lnTo>
                <a:lnTo>
                  <a:pt x="111" y="386"/>
                </a:lnTo>
                <a:lnTo>
                  <a:pt x="128" y="394"/>
                </a:lnTo>
                <a:lnTo>
                  <a:pt x="136" y="398"/>
                </a:lnTo>
                <a:lnTo>
                  <a:pt x="143" y="401"/>
                </a:lnTo>
                <a:lnTo>
                  <a:pt x="151" y="405"/>
                </a:lnTo>
                <a:lnTo>
                  <a:pt x="158" y="408"/>
                </a:lnTo>
                <a:lnTo>
                  <a:pt x="182" y="413"/>
                </a:lnTo>
                <a:lnTo>
                  <a:pt x="209" y="415"/>
                </a:lnTo>
                <a:lnTo>
                  <a:pt x="221" y="420"/>
                </a:lnTo>
                <a:lnTo>
                  <a:pt x="239" y="434"/>
                </a:lnTo>
                <a:lnTo>
                  <a:pt x="259" y="448"/>
                </a:lnTo>
                <a:lnTo>
                  <a:pt x="273" y="459"/>
                </a:lnTo>
                <a:lnTo>
                  <a:pt x="291" y="474"/>
                </a:lnTo>
                <a:lnTo>
                  <a:pt x="297" y="498"/>
                </a:lnTo>
                <a:lnTo>
                  <a:pt x="299" y="508"/>
                </a:lnTo>
                <a:lnTo>
                  <a:pt x="301" y="518"/>
                </a:lnTo>
                <a:lnTo>
                  <a:pt x="302" y="529"/>
                </a:lnTo>
                <a:lnTo>
                  <a:pt x="304" y="539"/>
                </a:lnTo>
                <a:lnTo>
                  <a:pt x="310" y="545"/>
                </a:lnTo>
                <a:lnTo>
                  <a:pt x="325" y="550"/>
                </a:lnTo>
                <a:lnTo>
                  <a:pt x="340" y="554"/>
                </a:lnTo>
                <a:lnTo>
                  <a:pt x="353" y="561"/>
                </a:lnTo>
                <a:lnTo>
                  <a:pt x="393" y="571"/>
                </a:lnTo>
                <a:lnTo>
                  <a:pt x="436" y="573"/>
                </a:lnTo>
                <a:lnTo>
                  <a:pt x="472" y="576"/>
                </a:lnTo>
                <a:lnTo>
                  <a:pt x="476" y="566"/>
                </a:lnTo>
                <a:lnTo>
                  <a:pt x="479" y="554"/>
                </a:lnTo>
                <a:lnTo>
                  <a:pt x="481" y="544"/>
                </a:lnTo>
                <a:lnTo>
                  <a:pt x="484" y="534"/>
                </a:lnTo>
                <a:lnTo>
                  <a:pt x="492" y="516"/>
                </a:lnTo>
                <a:lnTo>
                  <a:pt x="504" y="503"/>
                </a:lnTo>
                <a:lnTo>
                  <a:pt x="527" y="498"/>
                </a:lnTo>
                <a:lnTo>
                  <a:pt x="527" y="494"/>
                </a:lnTo>
                <a:lnTo>
                  <a:pt x="526" y="490"/>
                </a:lnTo>
                <a:lnTo>
                  <a:pt x="538" y="491"/>
                </a:lnTo>
                <a:lnTo>
                  <a:pt x="551" y="494"/>
                </a:lnTo>
                <a:lnTo>
                  <a:pt x="537" y="456"/>
                </a:lnTo>
                <a:lnTo>
                  <a:pt x="511" y="426"/>
                </a:lnTo>
                <a:lnTo>
                  <a:pt x="501" y="406"/>
                </a:lnTo>
                <a:lnTo>
                  <a:pt x="493" y="386"/>
                </a:lnTo>
                <a:lnTo>
                  <a:pt x="485" y="367"/>
                </a:lnTo>
                <a:lnTo>
                  <a:pt x="477" y="347"/>
                </a:lnTo>
                <a:lnTo>
                  <a:pt x="469" y="337"/>
                </a:lnTo>
                <a:lnTo>
                  <a:pt x="459" y="331"/>
                </a:lnTo>
                <a:lnTo>
                  <a:pt x="448" y="326"/>
                </a:lnTo>
                <a:lnTo>
                  <a:pt x="439" y="316"/>
                </a:lnTo>
                <a:lnTo>
                  <a:pt x="397" y="293"/>
                </a:lnTo>
                <a:lnTo>
                  <a:pt x="359" y="263"/>
                </a:lnTo>
                <a:lnTo>
                  <a:pt x="343" y="234"/>
                </a:lnTo>
                <a:lnTo>
                  <a:pt x="340" y="202"/>
                </a:lnTo>
                <a:lnTo>
                  <a:pt x="340" y="181"/>
                </a:lnTo>
                <a:lnTo>
                  <a:pt x="351" y="165"/>
                </a:lnTo>
                <a:lnTo>
                  <a:pt x="360" y="153"/>
                </a:lnTo>
                <a:lnTo>
                  <a:pt x="358" y="141"/>
                </a:lnTo>
                <a:lnTo>
                  <a:pt x="354" y="130"/>
                </a:lnTo>
                <a:lnTo>
                  <a:pt x="354" y="117"/>
                </a:lnTo>
                <a:lnTo>
                  <a:pt x="332" y="98"/>
                </a:lnTo>
                <a:lnTo>
                  <a:pt x="303" y="85"/>
                </a:lnTo>
                <a:lnTo>
                  <a:pt x="296" y="79"/>
                </a:lnTo>
                <a:lnTo>
                  <a:pt x="290" y="71"/>
                </a:lnTo>
                <a:lnTo>
                  <a:pt x="284" y="63"/>
                </a:lnTo>
                <a:lnTo>
                  <a:pt x="279" y="54"/>
                </a:lnTo>
                <a:lnTo>
                  <a:pt x="269" y="43"/>
                </a:lnTo>
                <a:lnTo>
                  <a:pt x="259" y="33"/>
                </a:lnTo>
                <a:lnTo>
                  <a:pt x="247" y="22"/>
                </a:lnTo>
                <a:lnTo>
                  <a:pt x="238" y="10"/>
                </a:lnTo>
                <a:lnTo>
                  <a:pt x="226" y="17"/>
                </a:lnTo>
                <a:lnTo>
                  <a:pt x="215" y="12"/>
                </a:lnTo>
                <a:lnTo>
                  <a:pt x="206" y="3"/>
                </a:lnTo>
                <a:lnTo>
                  <a:pt x="194" y="2"/>
                </a:lnTo>
                <a:lnTo>
                  <a:pt x="175" y="0"/>
                </a:lnTo>
                <a:lnTo>
                  <a:pt x="158" y="4"/>
                </a:lnTo>
                <a:lnTo>
                  <a:pt x="152" y="10"/>
                </a:lnTo>
                <a:lnTo>
                  <a:pt x="147" y="18"/>
                </a:lnTo>
                <a:lnTo>
                  <a:pt x="143" y="27"/>
                </a:lnTo>
                <a:lnTo>
                  <a:pt x="138" y="34"/>
                </a:lnTo>
                <a:lnTo>
                  <a:pt x="131" y="55"/>
                </a:lnTo>
                <a:lnTo>
                  <a:pt x="122" y="64"/>
                </a:lnTo>
                <a:lnTo>
                  <a:pt x="112" y="69"/>
                </a:lnTo>
                <a:lnTo>
                  <a:pt x="102" y="75"/>
                </a:lnTo>
                <a:lnTo>
                  <a:pt x="95" y="83"/>
                </a:lnTo>
                <a:lnTo>
                  <a:pt x="90" y="104"/>
                </a:lnTo>
                <a:lnTo>
                  <a:pt x="98" y="125"/>
                </a:lnTo>
                <a:lnTo>
                  <a:pt x="118" y="170"/>
                </a:lnTo>
                <a:lnTo>
                  <a:pt x="102" y="215"/>
                </a:lnTo>
                <a:lnTo>
                  <a:pt x="0" y="286"/>
                </a:lnTo>
                <a:lnTo>
                  <a:pt x="42" y="369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2" name="Oman"/>
          <xdr:cNvSpPr>
            <a:spLocks/>
          </xdr:cNvSpPr>
        </xdr:nvSpPr>
        <xdr:spPr bwMode="auto">
          <a:xfrm>
            <a:off x="11997118" y="1724025"/>
            <a:ext cx="142031" cy="266700"/>
          </a:xfrm>
          <a:custGeom>
            <a:avLst/>
            <a:gdLst>
              <a:gd name="T0" fmla="*/ 2147483647 w 392"/>
              <a:gd name="T1" fmla="*/ 2147483647 h 629"/>
              <a:gd name="T2" fmla="*/ 2147483647 w 392"/>
              <a:gd name="T3" fmla="*/ 2147483647 h 629"/>
              <a:gd name="T4" fmla="*/ 2147483647 w 392"/>
              <a:gd name="T5" fmla="*/ 2147483647 h 629"/>
              <a:gd name="T6" fmla="*/ 2147483647 w 392"/>
              <a:gd name="T7" fmla="*/ 2147483647 h 629"/>
              <a:gd name="T8" fmla="*/ 2147483647 w 392"/>
              <a:gd name="T9" fmla="*/ 2147483647 h 629"/>
              <a:gd name="T10" fmla="*/ 0 w 392"/>
              <a:gd name="T11" fmla="*/ 2147483647 h 629"/>
              <a:gd name="T12" fmla="*/ 2147483647 w 392"/>
              <a:gd name="T13" fmla="*/ 2147483647 h 629"/>
              <a:gd name="T14" fmla="*/ 2147483647 w 392"/>
              <a:gd name="T15" fmla="*/ 2147483647 h 629"/>
              <a:gd name="T16" fmla="*/ 2147483647 w 392"/>
              <a:gd name="T17" fmla="*/ 2147483647 h 629"/>
              <a:gd name="T18" fmla="*/ 2147483647 w 392"/>
              <a:gd name="T19" fmla="*/ 2147483647 h 629"/>
              <a:gd name="T20" fmla="*/ 2147483647 w 392"/>
              <a:gd name="T21" fmla="*/ 2147483647 h 629"/>
              <a:gd name="T22" fmla="*/ 2147483647 w 392"/>
              <a:gd name="T23" fmla="*/ 2147483647 h 629"/>
              <a:gd name="T24" fmla="*/ 2147483647 w 392"/>
              <a:gd name="T25" fmla="*/ 2147483647 h 629"/>
              <a:gd name="T26" fmla="*/ 2147483647 w 392"/>
              <a:gd name="T27" fmla="*/ 2147483647 h 629"/>
              <a:gd name="T28" fmla="*/ 2147483647 w 392"/>
              <a:gd name="T29" fmla="*/ 2147483647 h 629"/>
              <a:gd name="T30" fmla="*/ 2147483647 w 392"/>
              <a:gd name="T31" fmla="*/ 2147483647 h 629"/>
              <a:gd name="T32" fmla="*/ 2147483647 w 392"/>
              <a:gd name="T33" fmla="*/ 2147483647 h 629"/>
              <a:gd name="T34" fmla="*/ 2147483647 w 392"/>
              <a:gd name="T35" fmla="*/ 2147483647 h 629"/>
              <a:gd name="T36" fmla="*/ 2147483647 w 392"/>
              <a:gd name="T37" fmla="*/ 2147483647 h 629"/>
              <a:gd name="T38" fmla="*/ 2147483647 w 392"/>
              <a:gd name="T39" fmla="*/ 2147483647 h 629"/>
              <a:gd name="T40" fmla="*/ 2147483647 w 392"/>
              <a:gd name="T41" fmla="*/ 2147483647 h 629"/>
              <a:gd name="T42" fmla="*/ 2147483647 w 392"/>
              <a:gd name="T43" fmla="*/ 2147483647 h 629"/>
              <a:gd name="T44" fmla="*/ 2147483647 w 392"/>
              <a:gd name="T45" fmla="*/ 2147483647 h 629"/>
              <a:gd name="T46" fmla="*/ 2147483647 w 392"/>
              <a:gd name="T47" fmla="*/ 2147483647 h 629"/>
              <a:gd name="T48" fmla="*/ 2147483647 w 392"/>
              <a:gd name="T49" fmla="*/ 2147483647 h 629"/>
              <a:gd name="T50" fmla="*/ 2147483647 w 392"/>
              <a:gd name="T51" fmla="*/ 2147483647 h 629"/>
              <a:gd name="T52" fmla="*/ 2147483647 w 392"/>
              <a:gd name="T53" fmla="*/ 2147483647 h 629"/>
              <a:gd name="T54" fmla="*/ 2147483647 w 392"/>
              <a:gd name="T55" fmla="*/ 2147483647 h 629"/>
              <a:gd name="T56" fmla="*/ 2147483647 w 392"/>
              <a:gd name="T57" fmla="*/ 2147483647 h 629"/>
              <a:gd name="T58" fmla="*/ 2147483647 w 392"/>
              <a:gd name="T59" fmla="*/ 2147483647 h 629"/>
              <a:gd name="T60" fmla="*/ 2147483647 w 392"/>
              <a:gd name="T61" fmla="*/ 2147483647 h 629"/>
              <a:gd name="T62" fmla="*/ 2147483647 w 392"/>
              <a:gd name="T63" fmla="*/ 2147483647 h 629"/>
              <a:gd name="T64" fmla="*/ 2147483647 w 392"/>
              <a:gd name="T65" fmla="*/ 2147483647 h 62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392"/>
              <a:gd name="T100" fmla="*/ 0 h 629"/>
              <a:gd name="T101" fmla="*/ 392 w 392"/>
              <a:gd name="T102" fmla="*/ 629 h 62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392" h="629">
                <a:moveTo>
                  <a:pt x="170" y="0"/>
                </a:moveTo>
                <a:lnTo>
                  <a:pt x="125" y="15"/>
                </a:lnTo>
                <a:lnTo>
                  <a:pt x="146" y="66"/>
                </a:lnTo>
                <a:lnTo>
                  <a:pt x="110" y="156"/>
                </a:lnTo>
                <a:lnTo>
                  <a:pt x="142" y="173"/>
                </a:lnTo>
                <a:lnTo>
                  <a:pt x="152" y="178"/>
                </a:lnTo>
                <a:lnTo>
                  <a:pt x="162" y="185"/>
                </a:lnTo>
                <a:lnTo>
                  <a:pt x="174" y="202"/>
                </a:lnTo>
                <a:lnTo>
                  <a:pt x="174" y="223"/>
                </a:lnTo>
                <a:lnTo>
                  <a:pt x="140" y="428"/>
                </a:lnTo>
                <a:lnTo>
                  <a:pt x="0" y="469"/>
                </a:lnTo>
                <a:lnTo>
                  <a:pt x="88" y="629"/>
                </a:lnTo>
                <a:lnTo>
                  <a:pt x="109" y="623"/>
                </a:lnTo>
                <a:lnTo>
                  <a:pt x="127" y="619"/>
                </a:lnTo>
                <a:lnTo>
                  <a:pt x="137" y="614"/>
                </a:lnTo>
                <a:lnTo>
                  <a:pt x="141" y="606"/>
                </a:lnTo>
                <a:lnTo>
                  <a:pt x="146" y="600"/>
                </a:lnTo>
                <a:lnTo>
                  <a:pt x="157" y="598"/>
                </a:lnTo>
                <a:lnTo>
                  <a:pt x="181" y="586"/>
                </a:lnTo>
                <a:lnTo>
                  <a:pt x="195" y="560"/>
                </a:lnTo>
                <a:lnTo>
                  <a:pt x="203" y="535"/>
                </a:lnTo>
                <a:lnTo>
                  <a:pt x="213" y="526"/>
                </a:lnTo>
                <a:lnTo>
                  <a:pt x="244" y="530"/>
                </a:lnTo>
                <a:lnTo>
                  <a:pt x="269" y="519"/>
                </a:lnTo>
                <a:lnTo>
                  <a:pt x="278" y="488"/>
                </a:lnTo>
                <a:lnTo>
                  <a:pt x="282" y="456"/>
                </a:lnTo>
                <a:lnTo>
                  <a:pt x="296" y="452"/>
                </a:lnTo>
                <a:lnTo>
                  <a:pt x="309" y="443"/>
                </a:lnTo>
                <a:lnTo>
                  <a:pt x="320" y="434"/>
                </a:lnTo>
                <a:lnTo>
                  <a:pt x="330" y="429"/>
                </a:lnTo>
                <a:lnTo>
                  <a:pt x="327" y="419"/>
                </a:lnTo>
                <a:lnTo>
                  <a:pt x="323" y="405"/>
                </a:lnTo>
                <a:lnTo>
                  <a:pt x="318" y="390"/>
                </a:lnTo>
                <a:lnTo>
                  <a:pt x="314" y="378"/>
                </a:lnTo>
                <a:lnTo>
                  <a:pt x="313" y="350"/>
                </a:lnTo>
                <a:lnTo>
                  <a:pt x="314" y="324"/>
                </a:lnTo>
                <a:lnTo>
                  <a:pt x="321" y="324"/>
                </a:lnTo>
                <a:lnTo>
                  <a:pt x="330" y="326"/>
                </a:lnTo>
                <a:lnTo>
                  <a:pt x="338" y="328"/>
                </a:lnTo>
                <a:lnTo>
                  <a:pt x="347" y="327"/>
                </a:lnTo>
                <a:lnTo>
                  <a:pt x="351" y="320"/>
                </a:lnTo>
                <a:lnTo>
                  <a:pt x="358" y="311"/>
                </a:lnTo>
                <a:lnTo>
                  <a:pt x="366" y="300"/>
                </a:lnTo>
                <a:lnTo>
                  <a:pt x="371" y="291"/>
                </a:lnTo>
                <a:lnTo>
                  <a:pt x="381" y="268"/>
                </a:lnTo>
                <a:lnTo>
                  <a:pt x="388" y="245"/>
                </a:lnTo>
                <a:lnTo>
                  <a:pt x="392" y="194"/>
                </a:lnTo>
                <a:lnTo>
                  <a:pt x="375" y="155"/>
                </a:lnTo>
                <a:lnTo>
                  <a:pt x="375" y="154"/>
                </a:lnTo>
                <a:lnTo>
                  <a:pt x="373" y="153"/>
                </a:lnTo>
                <a:lnTo>
                  <a:pt x="368" y="143"/>
                </a:lnTo>
                <a:lnTo>
                  <a:pt x="359" y="131"/>
                </a:lnTo>
                <a:lnTo>
                  <a:pt x="355" y="125"/>
                </a:lnTo>
                <a:lnTo>
                  <a:pt x="351" y="119"/>
                </a:lnTo>
                <a:lnTo>
                  <a:pt x="347" y="114"/>
                </a:lnTo>
                <a:lnTo>
                  <a:pt x="344" y="110"/>
                </a:lnTo>
                <a:lnTo>
                  <a:pt x="331" y="99"/>
                </a:lnTo>
                <a:lnTo>
                  <a:pt x="316" y="98"/>
                </a:lnTo>
                <a:lnTo>
                  <a:pt x="301" y="101"/>
                </a:lnTo>
                <a:lnTo>
                  <a:pt x="286" y="102"/>
                </a:lnTo>
                <a:lnTo>
                  <a:pt x="220" y="67"/>
                </a:lnTo>
                <a:lnTo>
                  <a:pt x="173" y="9"/>
                </a:lnTo>
                <a:lnTo>
                  <a:pt x="172" y="4"/>
                </a:lnTo>
                <a:lnTo>
                  <a:pt x="170" y="0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3" name="United Arab Emirates"/>
          <xdr:cNvSpPr>
            <a:spLocks/>
          </xdr:cNvSpPr>
        </xdr:nvSpPr>
        <xdr:spPr bwMode="auto">
          <a:xfrm>
            <a:off x="11963699" y="1685925"/>
            <a:ext cx="100257" cy="104775"/>
          </a:xfrm>
          <a:custGeom>
            <a:avLst/>
            <a:gdLst>
              <a:gd name="T0" fmla="*/ 0 w 277"/>
              <a:gd name="T1" fmla="*/ 2147483647 h 260"/>
              <a:gd name="T2" fmla="*/ 2147483647 w 277"/>
              <a:gd name="T3" fmla="*/ 2147483647 h 260"/>
              <a:gd name="T4" fmla="*/ 2147483647 w 277"/>
              <a:gd name="T5" fmla="*/ 2147483647 h 260"/>
              <a:gd name="T6" fmla="*/ 2147483647 w 277"/>
              <a:gd name="T7" fmla="*/ 2147483647 h 260"/>
              <a:gd name="T8" fmla="*/ 2147483647 w 277"/>
              <a:gd name="T9" fmla="*/ 2147483647 h 260"/>
              <a:gd name="T10" fmla="*/ 2147483647 w 277"/>
              <a:gd name="T11" fmla="*/ 2147483647 h 260"/>
              <a:gd name="T12" fmla="*/ 2147483647 w 277"/>
              <a:gd name="T13" fmla="*/ 2147483647 h 260"/>
              <a:gd name="T14" fmla="*/ 2147483647 w 277"/>
              <a:gd name="T15" fmla="*/ 2147483647 h 260"/>
              <a:gd name="T16" fmla="*/ 2147483647 w 277"/>
              <a:gd name="T17" fmla="*/ 2147483647 h 260"/>
              <a:gd name="T18" fmla="*/ 2147483647 w 277"/>
              <a:gd name="T19" fmla="*/ 2147483647 h 260"/>
              <a:gd name="T20" fmla="*/ 2147483647 w 277"/>
              <a:gd name="T21" fmla="*/ 2147483647 h 260"/>
              <a:gd name="T22" fmla="*/ 2147483647 w 277"/>
              <a:gd name="T23" fmla="*/ 2147483647 h 260"/>
              <a:gd name="T24" fmla="*/ 2147483647 w 277"/>
              <a:gd name="T25" fmla="*/ 2147483647 h 260"/>
              <a:gd name="T26" fmla="*/ 2147483647 w 277"/>
              <a:gd name="T27" fmla="*/ 2147483647 h 260"/>
              <a:gd name="T28" fmla="*/ 2147483647 w 277"/>
              <a:gd name="T29" fmla="*/ 0 h 260"/>
              <a:gd name="T30" fmla="*/ 2147483647 w 277"/>
              <a:gd name="T31" fmla="*/ 2147483647 h 260"/>
              <a:gd name="T32" fmla="*/ 2147483647 w 277"/>
              <a:gd name="T33" fmla="*/ 2147483647 h 260"/>
              <a:gd name="T34" fmla="*/ 2147483647 w 277"/>
              <a:gd name="T35" fmla="*/ 2147483647 h 260"/>
              <a:gd name="T36" fmla="*/ 2147483647 w 277"/>
              <a:gd name="T37" fmla="*/ 2147483647 h 260"/>
              <a:gd name="T38" fmla="*/ 2147483647 w 277"/>
              <a:gd name="T39" fmla="*/ 2147483647 h 260"/>
              <a:gd name="T40" fmla="*/ 2147483647 w 277"/>
              <a:gd name="T41" fmla="*/ 2147483647 h 260"/>
              <a:gd name="T42" fmla="*/ 2147483647 w 277"/>
              <a:gd name="T43" fmla="*/ 2147483647 h 260"/>
              <a:gd name="T44" fmla="*/ 2147483647 w 277"/>
              <a:gd name="T45" fmla="*/ 2147483647 h 260"/>
              <a:gd name="T46" fmla="*/ 2147483647 w 277"/>
              <a:gd name="T47" fmla="*/ 2147483647 h 260"/>
              <a:gd name="T48" fmla="*/ 2147483647 w 277"/>
              <a:gd name="T49" fmla="*/ 2147483647 h 260"/>
              <a:gd name="T50" fmla="*/ 2147483647 w 277"/>
              <a:gd name="T51" fmla="*/ 2147483647 h 260"/>
              <a:gd name="T52" fmla="*/ 2147483647 w 277"/>
              <a:gd name="T53" fmla="*/ 2147483647 h 260"/>
              <a:gd name="T54" fmla="*/ 2147483647 w 277"/>
              <a:gd name="T55" fmla="*/ 2147483647 h 260"/>
              <a:gd name="T56" fmla="*/ 2147483647 w 277"/>
              <a:gd name="T57" fmla="*/ 2147483647 h 260"/>
              <a:gd name="T58" fmla="*/ 2147483647 w 277"/>
              <a:gd name="T59" fmla="*/ 2147483647 h 260"/>
              <a:gd name="T60" fmla="*/ 2147483647 w 277"/>
              <a:gd name="T61" fmla="*/ 2147483647 h 260"/>
              <a:gd name="T62" fmla="*/ 2147483647 w 277"/>
              <a:gd name="T63" fmla="*/ 2147483647 h 260"/>
              <a:gd name="T64" fmla="*/ 0 w 277"/>
              <a:gd name="T65" fmla="*/ 2147483647 h 26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277"/>
              <a:gd name="T100" fmla="*/ 0 h 260"/>
              <a:gd name="T101" fmla="*/ 277 w 277"/>
              <a:gd name="T102" fmla="*/ 260 h 26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277" h="260">
                <a:moveTo>
                  <a:pt x="0" y="152"/>
                </a:moveTo>
                <a:lnTo>
                  <a:pt x="5" y="199"/>
                </a:lnTo>
                <a:lnTo>
                  <a:pt x="26" y="249"/>
                </a:lnTo>
                <a:lnTo>
                  <a:pt x="217" y="260"/>
                </a:lnTo>
                <a:lnTo>
                  <a:pt x="253" y="170"/>
                </a:lnTo>
                <a:lnTo>
                  <a:pt x="232" y="119"/>
                </a:lnTo>
                <a:lnTo>
                  <a:pt x="277" y="104"/>
                </a:lnTo>
                <a:lnTo>
                  <a:pt x="266" y="83"/>
                </a:lnTo>
                <a:lnTo>
                  <a:pt x="260" y="60"/>
                </a:lnTo>
                <a:lnTo>
                  <a:pt x="262" y="46"/>
                </a:lnTo>
                <a:lnTo>
                  <a:pt x="266" y="30"/>
                </a:lnTo>
                <a:lnTo>
                  <a:pt x="271" y="15"/>
                </a:lnTo>
                <a:lnTo>
                  <a:pt x="270" y="0"/>
                </a:lnTo>
                <a:lnTo>
                  <a:pt x="264" y="2"/>
                </a:lnTo>
                <a:lnTo>
                  <a:pt x="259" y="5"/>
                </a:lnTo>
                <a:lnTo>
                  <a:pt x="254" y="9"/>
                </a:lnTo>
                <a:lnTo>
                  <a:pt x="249" y="11"/>
                </a:lnTo>
                <a:lnTo>
                  <a:pt x="248" y="13"/>
                </a:lnTo>
                <a:lnTo>
                  <a:pt x="248" y="14"/>
                </a:lnTo>
                <a:lnTo>
                  <a:pt x="236" y="55"/>
                </a:lnTo>
                <a:lnTo>
                  <a:pt x="213" y="94"/>
                </a:lnTo>
                <a:lnTo>
                  <a:pt x="193" y="138"/>
                </a:lnTo>
                <a:lnTo>
                  <a:pt x="161" y="168"/>
                </a:lnTo>
                <a:lnTo>
                  <a:pt x="134" y="177"/>
                </a:lnTo>
                <a:lnTo>
                  <a:pt x="104" y="170"/>
                </a:lnTo>
                <a:lnTo>
                  <a:pt x="89" y="170"/>
                </a:lnTo>
                <a:lnTo>
                  <a:pt x="74" y="177"/>
                </a:lnTo>
                <a:lnTo>
                  <a:pt x="56" y="181"/>
                </a:lnTo>
                <a:lnTo>
                  <a:pt x="35" y="163"/>
                </a:lnTo>
                <a:lnTo>
                  <a:pt x="19" y="154"/>
                </a:lnTo>
                <a:lnTo>
                  <a:pt x="0" y="152"/>
                </a:lnTo>
                <a:close/>
              </a:path>
            </a:pathLst>
          </a:custGeom>
          <a:solidFill>
            <a:srgbClr val="79056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4" name="Saudi Arabia"/>
          <xdr:cNvSpPr>
            <a:spLocks/>
          </xdr:cNvSpPr>
        </xdr:nvSpPr>
        <xdr:spPr bwMode="auto">
          <a:xfrm>
            <a:off x="11612798" y="1524000"/>
            <a:ext cx="451158" cy="476250"/>
          </a:xfrm>
          <a:custGeom>
            <a:avLst/>
            <a:gdLst>
              <a:gd name="T0" fmla="*/ 2147483647 w 1229"/>
              <a:gd name="T1" fmla="*/ 2147483647 h 1151"/>
              <a:gd name="T2" fmla="*/ 2147483647 w 1229"/>
              <a:gd name="T3" fmla="*/ 2147483647 h 1151"/>
              <a:gd name="T4" fmla="*/ 2147483647 w 1229"/>
              <a:gd name="T5" fmla="*/ 2147483647 h 1151"/>
              <a:gd name="T6" fmla="*/ 2147483647 w 1229"/>
              <a:gd name="T7" fmla="*/ 2147483647 h 1151"/>
              <a:gd name="T8" fmla="*/ 2147483647 w 1229"/>
              <a:gd name="T9" fmla="*/ 2147483647 h 1151"/>
              <a:gd name="T10" fmla="*/ 2147483647 w 1229"/>
              <a:gd name="T11" fmla="*/ 2147483647 h 1151"/>
              <a:gd name="T12" fmla="*/ 2147483647 w 1229"/>
              <a:gd name="T13" fmla="*/ 2147483647 h 1151"/>
              <a:gd name="T14" fmla="*/ 2147483647 w 1229"/>
              <a:gd name="T15" fmla="*/ 2147483647 h 1151"/>
              <a:gd name="T16" fmla="*/ 2147483647 w 1229"/>
              <a:gd name="T17" fmla="*/ 2147483647 h 1151"/>
              <a:gd name="T18" fmla="*/ 2147483647 w 1229"/>
              <a:gd name="T19" fmla="*/ 2147483647 h 1151"/>
              <a:gd name="T20" fmla="*/ 2147483647 w 1229"/>
              <a:gd name="T21" fmla="*/ 2147483647 h 1151"/>
              <a:gd name="T22" fmla="*/ 2147483647 w 1229"/>
              <a:gd name="T23" fmla="*/ 2147483647 h 1151"/>
              <a:gd name="T24" fmla="*/ 2147483647 w 1229"/>
              <a:gd name="T25" fmla="*/ 2147483647 h 1151"/>
              <a:gd name="T26" fmla="*/ 2147483647 w 1229"/>
              <a:gd name="T27" fmla="*/ 2147483647 h 1151"/>
              <a:gd name="T28" fmla="*/ 2147483647 w 1229"/>
              <a:gd name="T29" fmla="*/ 2147483647 h 1151"/>
              <a:gd name="T30" fmla="*/ 2147483647 w 1229"/>
              <a:gd name="T31" fmla="*/ 2147483647 h 1151"/>
              <a:gd name="T32" fmla="*/ 2147483647 w 1229"/>
              <a:gd name="T33" fmla="*/ 2147483647 h 1151"/>
              <a:gd name="T34" fmla="*/ 2147483647 w 1229"/>
              <a:gd name="T35" fmla="*/ 2147483647 h 1151"/>
              <a:gd name="T36" fmla="*/ 2147483647 w 1229"/>
              <a:gd name="T37" fmla="*/ 2147483647 h 1151"/>
              <a:gd name="T38" fmla="*/ 2147483647 w 1229"/>
              <a:gd name="T39" fmla="*/ 2147483647 h 1151"/>
              <a:gd name="T40" fmla="*/ 2147483647 w 1229"/>
              <a:gd name="T41" fmla="*/ 2147483647 h 1151"/>
              <a:gd name="T42" fmla="*/ 2147483647 w 1229"/>
              <a:gd name="T43" fmla="*/ 2147483647 h 1151"/>
              <a:gd name="T44" fmla="*/ 2147483647 w 1229"/>
              <a:gd name="T45" fmla="*/ 2147483647 h 1151"/>
              <a:gd name="T46" fmla="*/ 2147483647 w 1229"/>
              <a:gd name="T47" fmla="*/ 2147483647 h 1151"/>
              <a:gd name="T48" fmla="*/ 2147483647 w 1229"/>
              <a:gd name="T49" fmla="*/ 2147483647 h 1151"/>
              <a:gd name="T50" fmla="*/ 2147483647 w 1229"/>
              <a:gd name="T51" fmla="*/ 2147483647 h 1151"/>
              <a:gd name="T52" fmla="*/ 2147483647 w 1229"/>
              <a:gd name="T53" fmla="*/ 2147483647 h 1151"/>
              <a:gd name="T54" fmla="*/ 2147483647 w 1229"/>
              <a:gd name="T55" fmla="*/ 2147483647 h 1151"/>
              <a:gd name="T56" fmla="*/ 2147483647 w 1229"/>
              <a:gd name="T57" fmla="*/ 2147483647 h 1151"/>
              <a:gd name="T58" fmla="*/ 2147483647 w 1229"/>
              <a:gd name="T59" fmla="*/ 2147483647 h 1151"/>
              <a:gd name="T60" fmla="*/ 2147483647 w 1229"/>
              <a:gd name="T61" fmla="*/ 2147483647 h 1151"/>
              <a:gd name="T62" fmla="*/ 2147483647 w 1229"/>
              <a:gd name="T63" fmla="*/ 2147483647 h 1151"/>
              <a:gd name="T64" fmla="*/ 2147483647 w 1229"/>
              <a:gd name="T65" fmla="*/ 2147483647 h 1151"/>
              <a:gd name="T66" fmla="*/ 2147483647 w 1229"/>
              <a:gd name="T67" fmla="*/ 2147483647 h 1151"/>
              <a:gd name="T68" fmla="*/ 2147483647 w 1229"/>
              <a:gd name="T69" fmla="*/ 2147483647 h 1151"/>
              <a:gd name="T70" fmla="*/ 2147483647 w 1229"/>
              <a:gd name="T71" fmla="*/ 2147483647 h 1151"/>
              <a:gd name="T72" fmla="*/ 2147483647 w 1229"/>
              <a:gd name="T73" fmla="*/ 0 h 1151"/>
              <a:gd name="T74" fmla="*/ 2147483647 w 1229"/>
              <a:gd name="T75" fmla="*/ 2147483647 h 1151"/>
              <a:gd name="T76" fmla="*/ 2147483647 w 1229"/>
              <a:gd name="T77" fmla="*/ 2147483647 h 1151"/>
              <a:gd name="T78" fmla="*/ 2147483647 w 1229"/>
              <a:gd name="T79" fmla="*/ 2147483647 h 1151"/>
              <a:gd name="T80" fmla="*/ 2147483647 w 1229"/>
              <a:gd name="T81" fmla="*/ 2147483647 h 1151"/>
              <a:gd name="T82" fmla="*/ 2147483647 w 1229"/>
              <a:gd name="T83" fmla="*/ 2147483647 h 1151"/>
              <a:gd name="T84" fmla="*/ 2147483647 w 1229"/>
              <a:gd name="T85" fmla="*/ 2147483647 h 1151"/>
              <a:gd name="T86" fmla="*/ 2147483647 w 1229"/>
              <a:gd name="T87" fmla="*/ 2147483647 h 1151"/>
              <a:gd name="T88" fmla="*/ 2147483647 w 1229"/>
              <a:gd name="T89" fmla="*/ 2147483647 h 1151"/>
              <a:gd name="T90" fmla="*/ 2147483647 w 1229"/>
              <a:gd name="T91" fmla="*/ 2147483647 h 1151"/>
              <a:gd name="T92" fmla="*/ 2147483647 w 1229"/>
              <a:gd name="T93" fmla="*/ 2147483647 h 1151"/>
              <a:gd name="T94" fmla="*/ 2147483647 w 1229"/>
              <a:gd name="T95" fmla="*/ 2147483647 h 1151"/>
              <a:gd name="T96" fmla="*/ 2147483647 w 1229"/>
              <a:gd name="T97" fmla="*/ 2147483647 h 1151"/>
              <a:gd name="T98" fmla="*/ 2147483647 w 1229"/>
              <a:gd name="T99" fmla="*/ 2147483647 h 1151"/>
              <a:gd name="T100" fmla="*/ 2147483647 w 1229"/>
              <a:gd name="T101" fmla="*/ 2147483647 h 1151"/>
              <a:gd name="T102" fmla="*/ 2147483647 w 1229"/>
              <a:gd name="T103" fmla="*/ 2147483647 h 1151"/>
              <a:gd name="T104" fmla="*/ 2147483647 w 1229"/>
              <a:gd name="T105" fmla="*/ 2147483647 h 1151"/>
              <a:gd name="T106" fmla="*/ 2147483647 w 1229"/>
              <a:gd name="T107" fmla="*/ 2147483647 h 1151"/>
              <a:gd name="T108" fmla="*/ 2147483647 w 1229"/>
              <a:gd name="T109" fmla="*/ 2147483647 h 1151"/>
              <a:gd name="T110" fmla="*/ 2147483647 w 1229"/>
              <a:gd name="T111" fmla="*/ 2147483647 h 1151"/>
              <a:gd name="T112" fmla="*/ 2147483647 w 1229"/>
              <a:gd name="T113" fmla="*/ 2147483647 h 1151"/>
              <a:gd name="T114" fmla="*/ 2147483647 w 1229"/>
              <a:gd name="T115" fmla="*/ 2147483647 h 1151"/>
              <a:gd name="T116" fmla="*/ 2147483647 w 1229"/>
              <a:gd name="T117" fmla="*/ 2147483647 h 1151"/>
              <a:gd name="T118" fmla="*/ 2147483647 w 1229"/>
              <a:gd name="T119" fmla="*/ 2147483647 h 1151"/>
              <a:gd name="T120" fmla="*/ 2147483647 w 1229"/>
              <a:gd name="T121" fmla="*/ 2147483647 h 1151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1229"/>
              <a:gd name="T184" fmla="*/ 0 h 1151"/>
              <a:gd name="T185" fmla="*/ 1229 w 1229"/>
              <a:gd name="T186" fmla="*/ 1151 h 1151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1229" h="1151">
                <a:moveTo>
                  <a:pt x="948" y="531"/>
                </a:moveTo>
                <a:lnTo>
                  <a:pt x="953" y="578"/>
                </a:lnTo>
                <a:lnTo>
                  <a:pt x="974" y="628"/>
                </a:lnTo>
                <a:lnTo>
                  <a:pt x="1165" y="639"/>
                </a:lnTo>
                <a:lnTo>
                  <a:pt x="1197" y="656"/>
                </a:lnTo>
                <a:lnTo>
                  <a:pt x="1207" y="661"/>
                </a:lnTo>
                <a:lnTo>
                  <a:pt x="1217" y="668"/>
                </a:lnTo>
                <a:lnTo>
                  <a:pt x="1229" y="685"/>
                </a:lnTo>
                <a:lnTo>
                  <a:pt x="1229" y="706"/>
                </a:lnTo>
                <a:lnTo>
                  <a:pt x="1195" y="911"/>
                </a:lnTo>
                <a:lnTo>
                  <a:pt x="1055" y="952"/>
                </a:lnTo>
                <a:lnTo>
                  <a:pt x="994" y="950"/>
                </a:lnTo>
                <a:lnTo>
                  <a:pt x="887" y="965"/>
                </a:lnTo>
                <a:lnTo>
                  <a:pt x="825" y="1040"/>
                </a:lnTo>
                <a:lnTo>
                  <a:pt x="826" y="1065"/>
                </a:lnTo>
                <a:lnTo>
                  <a:pt x="821" y="1085"/>
                </a:lnTo>
                <a:lnTo>
                  <a:pt x="792" y="1098"/>
                </a:lnTo>
                <a:lnTo>
                  <a:pt x="773" y="1081"/>
                </a:lnTo>
                <a:lnTo>
                  <a:pt x="751" y="1051"/>
                </a:lnTo>
                <a:lnTo>
                  <a:pt x="706" y="1056"/>
                </a:lnTo>
                <a:lnTo>
                  <a:pt x="676" y="1059"/>
                </a:lnTo>
                <a:lnTo>
                  <a:pt x="647" y="1066"/>
                </a:lnTo>
                <a:lnTo>
                  <a:pt x="618" y="1072"/>
                </a:lnTo>
                <a:lnTo>
                  <a:pt x="590" y="1074"/>
                </a:lnTo>
                <a:lnTo>
                  <a:pt x="587" y="1103"/>
                </a:lnTo>
                <a:lnTo>
                  <a:pt x="581" y="1132"/>
                </a:lnTo>
                <a:lnTo>
                  <a:pt x="563" y="1151"/>
                </a:lnTo>
                <a:lnTo>
                  <a:pt x="562" y="1138"/>
                </a:lnTo>
                <a:lnTo>
                  <a:pt x="562" y="1129"/>
                </a:lnTo>
                <a:lnTo>
                  <a:pt x="556" y="1116"/>
                </a:lnTo>
                <a:lnTo>
                  <a:pt x="548" y="1107"/>
                </a:lnTo>
                <a:lnTo>
                  <a:pt x="537" y="1099"/>
                </a:lnTo>
                <a:lnTo>
                  <a:pt x="528" y="1088"/>
                </a:lnTo>
                <a:lnTo>
                  <a:pt x="519" y="1069"/>
                </a:lnTo>
                <a:lnTo>
                  <a:pt x="516" y="1051"/>
                </a:lnTo>
                <a:lnTo>
                  <a:pt x="510" y="1035"/>
                </a:lnTo>
                <a:lnTo>
                  <a:pt x="489" y="1018"/>
                </a:lnTo>
                <a:lnTo>
                  <a:pt x="477" y="1007"/>
                </a:lnTo>
                <a:lnTo>
                  <a:pt x="467" y="992"/>
                </a:lnTo>
                <a:lnTo>
                  <a:pt x="457" y="977"/>
                </a:lnTo>
                <a:lnTo>
                  <a:pt x="446" y="965"/>
                </a:lnTo>
                <a:lnTo>
                  <a:pt x="443" y="956"/>
                </a:lnTo>
                <a:lnTo>
                  <a:pt x="439" y="942"/>
                </a:lnTo>
                <a:lnTo>
                  <a:pt x="437" y="926"/>
                </a:lnTo>
                <a:lnTo>
                  <a:pt x="435" y="915"/>
                </a:lnTo>
                <a:lnTo>
                  <a:pt x="413" y="875"/>
                </a:lnTo>
                <a:lnTo>
                  <a:pt x="380" y="844"/>
                </a:lnTo>
                <a:lnTo>
                  <a:pt x="347" y="813"/>
                </a:lnTo>
                <a:lnTo>
                  <a:pt x="323" y="773"/>
                </a:lnTo>
                <a:lnTo>
                  <a:pt x="317" y="761"/>
                </a:lnTo>
                <a:lnTo>
                  <a:pt x="308" y="747"/>
                </a:lnTo>
                <a:lnTo>
                  <a:pt x="299" y="734"/>
                </a:lnTo>
                <a:lnTo>
                  <a:pt x="295" y="721"/>
                </a:lnTo>
                <a:lnTo>
                  <a:pt x="292" y="669"/>
                </a:lnTo>
                <a:lnTo>
                  <a:pt x="265" y="624"/>
                </a:lnTo>
                <a:lnTo>
                  <a:pt x="254" y="609"/>
                </a:lnTo>
                <a:lnTo>
                  <a:pt x="244" y="594"/>
                </a:lnTo>
                <a:lnTo>
                  <a:pt x="232" y="577"/>
                </a:lnTo>
                <a:lnTo>
                  <a:pt x="219" y="562"/>
                </a:lnTo>
                <a:lnTo>
                  <a:pt x="180" y="531"/>
                </a:lnTo>
                <a:lnTo>
                  <a:pt x="166" y="486"/>
                </a:lnTo>
                <a:lnTo>
                  <a:pt x="165" y="471"/>
                </a:lnTo>
                <a:lnTo>
                  <a:pt x="155" y="462"/>
                </a:lnTo>
                <a:lnTo>
                  <a:pt x="143" y="455"/>
                </a:lnTo>
                <a:lnTo>
                  <a:pt x="133" y="449"/>
                </a:lnTo>
                <a:lnTo>
                  <a:pt x="131" y="443"/>
                </a:lnTo>
                <a:lnTo>
                  <a:pt x="131" y="436"/>
                </a:lnTo>
                <a:lnTo>
                  <a:pt x="130" y="430"/>
                </a:lnTo>
                <a:lnTo>
                  <a:pt x="127" y="425"/>
                </a:lnTo>
                <a:lnTo>
                  <a:pt x="115" y="416"/>
                </a:lnTo>
                <a:lnTo>
                  <a:pt x="108" y="402"/>
                </a:lnTo>
                <a:lnTo>
                  <a:pt x="93" y="376"/>
                </a:lnTo>
                <a:lnTo>
                  <a:pt x="74" y="353"/>
                </a:lnTo>
                <a:lnTo>
                  <a:pt x="67" y="345"/>
                </a:lnTo>
                <a:lnTo>
                  <a:pt x="66" y="334"/>
                </a:lnTo>
                <a:lnTo>
                  <a:pt x="61" y="327"/>
                </a:lnTo>
                <a:lnTo>
                  <a:pt x="55" y="321"/>
                </a:lnTo>
                <a:lnTo>
                  <a:pt x="47" y="308"/>
                </a:lnTo>
                <a:lnTo>
                  <a:pt x="39" y="293"/>
                </a:lnTo>
                <a:lnTo>
                  <a:pt x="26" y="278"/>
                </a:lnTo>
                <a:lnTo>
                  <a:pt x="2" y="284"/>
                </a:lnTo>
                <a:lnTo>
                  <a:pt x="0" y="198"/>
                </a:lnTo>
                <a:lnTo>
                  <a:pt x="29" y="212"/>
                </a:lnTo>
                <a:lnTo>
                  <a:pt x="53" y="211"/>
                </a:lnTo>
                <a:lnTo>
                  <a:pt x="76" y="207"/>
                </a:lnTo>
                <a:lnTo>
                  <a:pt x="82" y="201"/>
                </a:lnTo>
                <a:lnTo>
                  <a:pt x="86" y="192"/>
                </a:lnTo>
                <a:lnTo>
                  <a:pt x="89" y="182"/>
                </a:lnTo>
                <a:lnTo>
                  <a:pt x="94" y="174"/>
                </a:lnTo>
                <a:lnTo>
                  <a:pt x="107" y="166"/>
                </a:lnTo>
                <a:lnTo>
                  <a:pt x="120" y="160"/>
                </a:lnTo>
                <a:lnTo>
                  <a:pt x="132" y="152"/>
                </a:lnTo>
                <a:lnTo>
                  <a:pt x="144" y="139"/>
                </a:lnTo>
                <a:lnTo>
                  <a:pt x="154" y="119"/>
                </a:lnTo>
                <a:lnTo>
                  <a:pt x="149" y="100"/>
                </a:lnTo>
                <a:lnTo>
                  <a:pt x="143" y="93"/>
                </a:lnTo>
                <a:lnTo>
                  <a:pt x="135" y="85"/>
                </a:lnTo>
                <a:lnTo>
                  <a:pt x="127" y="77"/>
                </a:lnTo>
                <a:lnTo>
                  <a:pt x="119" y="69"/>
                </a:lnTo>
                <a:lnTo>
                  <a:pt x="106" y="52"/>
                </a:lnTo>
                <a:lnTo>
                  <a:pt x="100" y="35"/>
                </a:lnTo>
                <a:lnTo>
                  <a:pt x="111" y="26"/>
                </a:lnTo>
                <a:lnTo>
                  <a:pt x="131" y="21"/>
                </a:lnTo>
                <a:lnTo>
                  <a:pt x="154" y="20"/>
                </a:lnTo>
                <a:lnTo>
                  <a:pt x="171" y="18"/>
                </a:lnTo>
                <a:lnTo>
                  <a:pt x="198" y="0"/>
                </a:lnTo>
                <a:lnTo>
                  <a:pt x="254" y="13"/>
                </a:lnTo>
                <a:lnTo>
                  <a:pt x="267" y="17"/>
                </a:lnTo>
                <a:lnTo>
                  <a:pt x="284" y="25"/>
                </a:lnTo>
                <a:lnTo>
                  <a:pt x="292" y="29"/>
                </a:lnTo>
                <a:lnTo>
                  <a:pt x="299" y="32"/>
                </a:lnTo>
                <a:lnTo>
                  <a:pt x="307" y="36"/>
                </a:lnTo>
                <a:lnTo>
                  <a:pt x="314" y="39"/>
                </a:lnTo>
                <a:lnTo>
                  <a:pt x="339" y="44"/>
                </a:lnTo>
                <a:lnTo>
                  <a:pt x="365" y="46"/>
                </a:lnTo>
                <a:lnTo>
                  <a:pt x="377" y="51"/>
                </a:lnTo>
                <a:lnTo>
                  <a:pt x="395" y="65"/>
                </a:lnTo>
                <a:lnTo>
                  <a:pt x="415" y="79"/>
                </a:lnTo>
                <a:lnTo>
                  <a:pt x="429" y="90"/>
                </a:lnTo>
                <a:lnTo>
                  <a:pt x="447" y="105"/>
                </a:lnTo>
                <a:lnTo>
                  <a:pt x="454" y="129"/>
                </a:lnTo>
                <a:lnTo>
                  <a:pt x="455" y="139"/>
                </a:lnTo>
                <a:lnTo>
                  <a:pt x="457" y="149"/>
                </a:lnTo>
                <a:lnTo>
                  <a:pt x="458" y="160"/>
                </a:lnTo>
                <a:lnTo>
                  <a:pt x="460" y="170"/>
                </a:lnTo>
                <a:lnTo>
                  <a:pt x="467" y="176"/>
                </a:lnTo>
                <a:lnTo>
                  <a:pt x="481" y="181"/>
                </a:lnTo>
                <a:lnTo>
                  <a:pt x="496" y="185"/>
                </a:lnTo>
                <a:lnTo>
                  <a:pt x="509" y="192"/>
                </a:lnTo>
                <a:lnTo>
                  <a:pt x="549" y="202"/>
                </a:lnTo>
                <a:lnTo>
                  <a:pt x="592" y="204"/>
                </a:lnTo>
                <a:lnTo>
                  <a:pt x="629" y="207"/>
                </a:lnTo>
                <a:lnTo>
                  <a:pt x="668" y="207"/>
                </a:lnTo>
                <a:lnTo>
                  <a:pt x="706" y="232"/>
                </a:lnTo>
                <a:lnTo>
                  <a:pt x="722" y="207"/>
                </a:lnTo>
                <a:lnTo>
                  <a:pt x="731" y="221"/>
                </a:lnTo>
                <a:lnTo>
                  <a:pt x="742" y="236"/>
                </a:lnTo>
                <a:lnTo>
                  <a:pt x="753" y="250"/>
                </a:lnTo>
                <a:lnTo>
                  <a:pt x="762" y="268"/>
                </a:lnTo>
                <a:lnTo>
                  <a:pt x="770" y="284"/>
                </a:lnTo>
                <a:lnTo>
                  <a:pt x="780" y="298"/>
                </a:lnTo>
                <a:lnTo>
                  <a:pt x="787" y="307"/>
                </a:lnTo>
                <a:lnTo>
                  <a:pt x="789" y="312"/>
                </a:lnTo>
                <a:lnTo>
                  <a:pt x="790" y="318"/>
                </a:lnTo>
                <a:lnTo>
                  <a:pt x="793" y="327"/>
                </a:lnTo>
                <a:lnTo>
                  <a:pt x="802" y="334"/>
                </a:lnTo>
                <a:lnTo>
                  <a:pt x="818" y="341"/>
                </a:lnTo>
                <a:lnTo>
                  <a:pt x="833" y="347"/>
                </a:lnTo>
                <a:lnTo>
                  <a:pt x="844" y="354"/>
                </a:lnTo>
                <a:lnTo>
                  <a:pt x="847" y="361"/>
                </a:lnTo>
                <a:lnTo>
                  <a:pt x="847" y="368"/>
                </a:lnTo>
                <a:lnTo>
                  <a:pt x="848" y="375"/>
                </a:lnTo>
                <a:lnTo>
                  <a:pt x="850" y="380"/>
                </a:lnTo>
                <a:lnTo>
                  <a:pt x="863" y="387"/>
                </a:lnTo>
                <a:lnTo>
                  <a:pt x="865" y="402"/>
                </a:lnTo>
                <a:lnTo>
                  <a:pt x="862" y="408"/>
                </a:lnTo>
                <a:lnTo>
                  <a:pt x="860" y="413"/>
                </a:lnTo>
                <a:lnTo>
                  <a:pt x="859" y="414"/>
                </a:lnTo>
                <a:lnTo>
                  <a:pt x="857" y="415"/>
                </a:lnTo>
                <a:lnTo>
                  <a:pt x="860" y="428"/>
                </a:lnTo>
                <a:lnTo>
                  <a:pt x="865" y="440"/>
                </a:lnTo>
                <a:lnTo>
                  <a:pt x="872" y="452"/>
                </a:lnTo>
                <a:lnTo>
                  <a:pt x="877" y="465"/>
                </a:lnTo>
                <a:lnTo>
                  <a:pt x="882" y="476"/>
                </a:lnTo>
                <a:lnTo>
                  <a:pt x="888" y="486"/>
                </a:lnTo>
                <a:lnTo>
                  <a:pt x="894" y="496"/>
                </a:lnTo>
                <a:lnTo>
                  <a:pt x="897" y="504"/>
                </a:lnTo>
                <a:lnTo>
                  <a:pt x="901" y="503"/>
                </a:lnTo>
                <a:lnTo>
                  <a:pt x="904" y="500"/>
                </a:lnTo>
                <a:lnTo>
                  <a:pt x="936" y="511"/>
                </a:lnTo>
                <a:lnTo>
                  <a:pt x="940" y="515"/>
                </a:lnTo>
                <a:lnTo>
                  <a:pt x="943" y="518"/>
                </a:lnTo>
                <a:lnTo>
                  <a:pt x="945" y="524"/>
                </a:lnTo>
                <a:lnTo>
                  <a:pt x="948" y="531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5" name="Dubai"/>
          <xdr:cNvSpPr>
            <a:spLocks/>
          </xdr:cNvSpPr>
        </xdr:nvSpPr>
        <xdr:spPr bwMode="auto">
          <a:xfrm>
            <a:off x="11946990" y="1695450"/>
            <a:ext cx="25064" cy="38100"/>
          </a:xfrm>
          <a:custGeom>
            <a:avLst/>
            <a:gdLst>
              <a:gd name="T0" fmla="*/ 2147483647 w 48"/>
              <a:gd name="T1" fmla="*/ 2147483647 h 104"/>
              <a:gd name="T2" fmla="*/ 2147483647 w 48"/>
              <a:gd name="T3" fmla="*/ 2147483647 h 104"/>
              <a:gd name="T4" fmla="*/ 2147483647 w 48"/>
              <a:gd name="T5" fmla="*/ 2147483647 h 104"/>
              <a:gd name="T6" fmla="*/ 2147483647 w 48"/>
              <a:gd name="T7" fmla="*/ 2147483647 h 104"/>
              <a:gd name="T8" fmla="*/ 2147483647 w 48"/>
              <a:gd name="T9" fmla="*/ 2147483647 h 104"/>
              <a:gd name="T10" fmla="*/ 2147483647 w 48"/>
              <a:gd name="T11" fmla="*/ 2147483647 h 104"/>
              <a:gd name="T12" fmla="*/ 2147483647 w 48"/>
              <a:gd name="T13" fmla="*/ 2147483647 h 104"/>
              <a:gd name="T14" fmla="*/ 2147483647 w 48"/>
              <a:gd name="T15" fmla="*/ 2147483647 h 104"/>
              <a:gd name="T16" fmla="*/ 2147483647 w 48"/>
              <a:gd name="T17" fmla="*/ 2147483647 h 104"/>
              <a:gd name="T18" fmla="*/ 2147483647 w 48"/>
              <a:gd name="T19" fmla="*/ 2147483647 h 104"/>
              <a:gd name="T20" fmla="*/ 2147483647 w 48"/>
              <a:gd name="T21" fmla="*/ 2147483647 h 104"/>
              <a:gd name="T22" fmla="*/ 2147483647 w 48"/>
              <a:gd name="T23" fmla="*/ 2147483647 h 104"/>
              <a:gd name="T24" fmla="*/ 2147483647 w 48"/>
              <a:gd name="T25" fmla="*/ 0 h 104"/>
              <a:gd name="T26" fmla="*/ 2147483647 w 48"/>
              <a:gd name="T27" fmla="*/ 0 h 104"/>
              <a:gd name="T28" fmla="*/ 2147483647 w 48"/>
              <a:gd name="T29" fmla="*/ 2147483647 h 104"/>
              <a:gd name="T30" fmla="*/ 2147483647 w 48"/>
              <a:gd name="T31" fmla="*/ 2147483647 h 104"/>
              <a:gd name="T32" fmla="*/ 2147483647 w 48"/>
              <a:gd name="T33" fmla="*/ 2147483647 h 104"/>
              <a:gd name="T34" fmla="*/ 2147483647 w 48"/>
              <a:gd name="T35" fmla="*/ 2147483647 h 104"/>
              <a:gd name="T36" fmla="*/ 0 w 48"/>
              <a:gd name="T37" fmla="*/ 2147483647 h 104"/>
              <a:gd name="T38" fmla="*/ 2147483647 w 48"/>
              <a:gd name="T39" fmla="*/ 2147483647 h 104"/>
              <a:gd name="T40" fmla="*/ 2147483647 w 48"/>
              <a:gd name="T41" fmla="*/ 2147483647 h 104"/>
              <a:gd name="T42" fmla="*/ 2147483647 w 48"/>
              <a:gd name="T43" fmla="*/ 2147483647 h 104"/>
              <a:gd name="T44" fmla="*/ 2147483647 w 48"/>
              <a:gd name="T45" fmla="*/ 2147483647 h 104"/>
              <a:gd name="T46" fmla="*/ 2147483647 w 48"/>
              <a:gd name="T47" fmla="*/ 2147483647 h 104"/>
              <a:gd name="T48" fmla="*/ 2147483647 w 48"/>
              <a:gd name="T49" fmla="*/ 2147483647 h 104"/>
              <a:gd name="T50" fmla="*/ 2147483647 w 48"/>
              <a:gd name="T51" fmla="*/ 2147483647 h 104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w 48"/>
              <a:gd name="T79" fmla="*/ 0 h 104"/>
              <a:gd name="T80" fmla="*/ 48 w 48"/>
              <a:gd name="T81" fmla="*/ 104 h 104"/>
            </a:gdLst>
            <a:ahLst/>
            <a:cxnLst>
              <a:cxn ang="T52">
                <a:pos x="T0" y="T1"/>
              </a:cxn>
              <a:cxn ang="T53">
                <a:pos x="T2" y="T3"/>
              </a:cxn>
              <a:cxn ang="T54">
                <a:pos x="T4" y="T5"/>
              </a:cxn>
              <a:cxn ang="T55">
                <a:pos x="T6" y="T7"/>
              </a:cxn>
              <a:cxn ang="T56">
                <a:pos x="T8" y="T9"/>
              </a:cxn>
              <a:cxn ang="T57">
                <a:pos x="T10" y="T11"/>
              </a:cxn>
              <a:cxn ang="T58">
                <a:pos x="T12" y="T13"/>
              </a:cxn>
              <a:cxn ang="T59">
                <a:pos x="T14" y="T15"/>
              </a:cxn>
              <a:cxn ang="T60">
                <a:pos x="T16" y="T17"/>
              </a:cxn>
              <a:cxn ang="T61">
                <a:pos x="T18" y="T19"/>
              </a:cxn>
              <a:cxn ang="T62">
                <a:pos x="T20" y="T21"/>
              </a:cxn>
              <a:cxn ang="T63">
                <a:pos x="T22" y="T23"/>
              </a:cxn>
              <a:cxn ang="T64">
                <a:pos x="T24" y="T25"/>
              </a:cxn>
              <a:cxn ang="T65">
                <a:pos x="T26" y="T27"/>
              </a:cxn>
              <a:cxn ang="T66">
                <a:pos x="T28" y="T29"/>
              </a:cxn>
              <a:cxn ang="T67">
                <a:pos x="T30" y="T31"/>
              </a:cxn>
              <a:cxn ang="T68">
                <a:pos x="T32" y="T33"/>
              </a:cxn>
              <a:cxn ang="T69">
                <a:pos x="T34" y="T35"/>
              </a:cxn>
              <a:cxn ang="T70">
                <a:pos x="T36" y="T37"/>
              </a:cxn>
              <a:cxn ang="T71">
                <a:pos x="T38" y="T39"/>
              </a:cxn>
              <a:cxn ang="T72">
                <a:pos x="T40" y="T41"/>
              </a:cxn>
              <a:cxn ang="T73">
                <a:pos x="T42" y="T43"/>
              </a:cxn>
              <a:cxn ang="T74">
                <a:pos x="T44" y="T45"/>
              </a:cxn>
              <a:cxn ang="T75">
                <a:pos x="T46" y="T47"/>
              </a:cxn>
              <a:cxn ang="T76">
                <a:pos x="T48" y="T49"/>
              </a:cxn>
              <a:cxn ang="T77">
                <a:pos x="T50" y="T51"/>
              </a:cxn>
            </a:cxnLst>
            <a:rect l="T78" t="T79" r="T80" b="T81"/>
            <a:pathLst>
              <a:path w="48" h="104">
                <a:moveTo>
                  <a:pt x="2" y="93"/>
                </a:moveTo>
                <a:lnTo>
                  <a:pt x="34" y="104"/>
                </a:lnTo>
                <a:lnTo>
                  <a:pt x="35" y="100"/>
                </a:lnTo>
                <a:lnTo>
                  <a:pt x="39" y="95"/>
                </a:lnTo>
                <a:lnTo>
                  <a:pt x="45" y="90"/>
                </a:lnTo>
                <a:lnTo>
                  <a:pt x="47" y="85"/>
                </a:lnTo>
                <a:lnTo>
                  <a:pt x="48" y="70"/>
                </a:lnTo>
                <a:lnTo>
                  <a:pt x="46" y="57"/>
                </a:lnTo>
                <a:lnTo>
                  <a:pt x="41" y="43"/>
                </a:lnTo>
                <a:lnTo>
                  <a:pt x="33" y="30"/>
                </a:lnTo>
                <a:lnTo>
                  <a:pt x="25" y="14"/>
                </a:lnTo>
                <a:lnTo>
                  <a:pt x="20" y="0"/>
                </a:lnTo>
                <a:lnTo>
                  <a:pt x="18" y="0"/>
                </a:lnTo>
                <a:lnTo>
                  <a:pt x="16" y="6"/>
                </a:lnTo>
                <a:lnTo>
                  <a:pt x="11" y="11"/>
                </a:lnTo>
                <a:lnTo>
                  <a:pt x="6" y="16"/>
                </a:lnTo>
                <a:lnTo>
                  <a:pt x="3" y="23"/>
                </a:lnTo>
                <a:lnTo>
                  <a:pt x="0" y="30"/>
                </a:lnTo>
                <a:lnTo>
                  <a:pt x="2" y="37"/>
                </a:lnTo>
                <a:lnTo>
                  <a:pt x="8" y="45"/>
                </a:lnTo>
                <a:lnTo>
                  <a:pt x="13" y="56"/>
                </a:lnTo>
                <a:lnTo>
                  <a:pt x="13" y="64"/>
                </a:lnTo>
                <a:lnTo>
                  <a:pt x="8" y="74"/>
                </a:lnTo>
                <a:lnTo>
                  <a:pt x="5" y="82"/>
                </a:lnTo>
                <a:lnTo>
                  <a:pt x="2" y="93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6" name="Republic of Georgia"/>
          <xdr:cNvSpPr>
            <a:spLocks/>
          </xdr:cNvSpPr>
        </xdr:nvSpPr>
        <xdr:spPr bwMode="auto">
          <a:xfrm>
            <a:off x="11629508" y="1209675"/>
            <a:ext cx="142031" cy="66675"/>
          </a:xfrm>
          <a:custGeom>
            <a:avLst/>
            <a:gdLst>
              <a:gd name="T0" fmla="*/ 2147483647 w 395"/>
              <a:gd name="T1" fmla="*/ 2147483647 h 171"/>
              <a:gd name="T2" fmla="*/ 2147483647 w 395"/>
              <a:gd name="T3" fmla="*/ 2147483647 h 171"/>
              <a:gd name="T4" fmla="*/ 2147483647 w 395"/>
              <a:gd name="T5" fmla="*/ 2147483647 h 171"/>
              <a:gd name="T6" fmla="*/ 2147483647 w 395"/>
              <a:gd name="T7" fmla="*/ 2147483647 h 171"/>
              <a:gd name="T8" fmla="*/ 2147483647 w 395"/>
              <a:gd name="T9" fmla="*/ 2147483647 h 171"/>
              <a:gd name="T10" fmla="*/ 2147483647 w 395"/>
              <a:gd name="T11" fmla="*/ 2147483647 h 171"/>
              <a:gd name="T12" fmla="*/ 2147483647 w 395"/>
              <a:gd name="T13" fmla="*/ 2147483647 h 171"/>
              <a:gd name="T14" fmla="*/ 2147483647 w 395"/>
              <a:gd name="T15" fmla="*/ 2147483647 h 171"/>
              <a:gd name="T16" fmla="*/ 2147483647 w 395"/>
              <a:gd name="T17" fmla="*/ 2147483647 h 171"/>
              <a:gd name="T18" fmla="*/ 2147483647 w 395"/>
              <a:gd name="T19" fmla="*/ 2147483647 h 171"/>
              <a:gd name="T20" fmla="*/ 2147483647 w 395"/>
              <a:gd name="T21" fmla="*/ 2147483647 h 171"/>
              <a:gd name="T22" fmla="*/ 2147483647 w 395"/>
              <a:gd name="T23" fmla="*/ 2147483647 h 171"/>
              <a:gd name="T24" fmla="*/ 2147483647 w 395"/>
              <a:gd name="T25" fmla="*/ 2147483647 h 171"/>
              <a:gd name="T26" fmla="*/ 2147483647 w 395"/>
              <a:gd name="T27" fmla="*/ 2147483647 h 171"/>
              <a:gd name="T28" fmla="*/ 2147483647 w 395"/>
              <a:gd name="T29" fmla="*/ 2147483647 h 171"/>
              <a:gd name="T30" fmla="*/ 2147483647 w 395"/>
              <a:gd name="T31" fmla="*/ 2147483647 h 171"/>
              <a:gd name="T32" fmla="*/ 2147483647 w 395"/>
              <a:gd name="T33" fmla="*/ 2147483647 h 171"/>
              <a:gd name="T34" fmla="*/ 2147483647 w 395"/>
              <a:gd name="T35" fmla="*/ 2147483647 h 171"/>
              <a:gd name="T36" fmla="*/ 2147483647 w 395"/>
              <a:gd name="T37" fmla="*/ 2147483647 h 171"/>
              <a:gd name="T38" fmla="*/ 2147483647 w 395"/>
              <a:gd name="T39" fmla="*/ 2147483647 h 171"/>
              <a:gd name="T40" fmla="*/ 2147483647 w 395"/>
              <a:gd name="T41" fmla="*/ 2147483647 h 171"/>
              <a:gd name="T42" fmla="*/ 2147483647 w 395"/>
              <a:gd name="T43" fmla="*/ 2147483647 h 171"/>
              <a:gd name="T44" fmla="*/ 2147483647 w 395"/>
              <a:gd name="T45" fmla="*/ 2147483647 h 171"/>
              <a:gd name="T46" fmla="*/ 2147483647 w 395"/>
              <a:gd name="T47" fmla="*/ 2147483647 h 171"/>
              <a:gd name="T48" fmla="*/ 2147483647 w 395"/>
              <a:gd name="T49" fmla="*/ 2147483647 h 171"/>
              <a:gd name="T50" fmla="*/ 0 w 395"/>
              <a:gd name="T51" fmla="*/ 0 h 171"/>
              <a:gd name="T52" fmla="*/ 0 w 395"/>
              <a:gd name="T53" fmla="*/ 0 h 171"/>
              <a:gd name="T54" fmla="*/ 2147483647 w 395"/>
              <a:gd name="T55" fmla="*/ 2147483647 h 171"/>
              <a:gd name="T56" fmla="*/ 2147483647 w 395"/>
              <a:gd name="T57" fmla="*/ 2147483647 h 171"/>
              <a:gd name="T58" fmla="*/ 2147483647 w 395"/>
              <a:gd name="T59" fmla="*/ 2147483647 h 171"/>
              <a:gd name="T60" fmla="*/ 2147483647 w 395"/>
              <a:gd name="T61" fmla="*/ 2147483647 h 171"/>
              <a:gd name="T62" fmla="*/ 2147483647 w 395"/>
              <a:gd name="T63" fmla="*/ 2147483647 h 171"/>
              <a:gd name="T64" fmla="*/ 2147483647 w 395"/>
              <a:gd name="T65" fmla="*/ 2147483647 h 171"/>
              <a:gd name="T66" fmla="*/ 2147483647 w 395"/>
              <a:gd name="T67" fmla="*/ 2147483647 h 171"/>
              <a:gd name="T68" fmla="*/ 2147483647 w 395"/>
              <a:gd name="T69" fmla="*/ 2147483647 h 171"/>
              <a:gd name="T70" fmla="*/ 2147483647 w 395"/>
              <a:gd name="T71" fmla="*/ 2147483647 h 171"/>
              <a:gd name="T72" fmla="*/ 2147483647 w 395"/>
              <a:gd name="T73" fmla="*/ 2147483647 h 171"/>
              <a:gd name="T74" fmla="*/ 2147483647 w 395"/>
              <a:gd name="T75" fmla="*/ 2147483647 h 171"/>
              <a:gd name="T76" fmla="*/ 2147483647 w 395"/>
              <a:gd name="T77" fmla="*/ 2147483647 h 171"/>
              <a:gd name="T78" fmla="*/ 2147483647 w 395"/>
              <a:gd name="T79" fmla="*/ 2147483647 h 171"/>
              <a:gd name="T80" fmla="*/ 2147483647 w 395"/>
              <a:gd name="T81" fmla="*/ 2147483647 h 171"/>
              <a:gd name="T82" fmla="*/ 2147483647 w 395"/>
              <a:gd name="T83" fmla="*/ 2147483647 h 171"/>
              <a:gd name="T84" fmla="*/ 2147483647 w 395"/>
              <a:gd name="T85" fmla="*/ 2147483647 h 171"/>
              <a:gd name="T86" fmla="*/ 2147483647 w 395"/>
              <a:gd name="T87" fmla="*/ 2147483647 h 171"/>
              <a:gd name="T88" fmla="*/ 2147483647 w 395"/>
              <a:gd name="T89" fmla="*/ 2147483647 h 171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395"/>
              <a:gd name="T136" fmla="*/ 0 h 171"/>
              <a:gd name="T137" fmla="*/ 395 w 395"/>
              <a:gd name="T138" fmla="*/ 171 h 171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395" h="171">
                <a:moveTo>
                  <a:pt x="315" y="151"/>
                </a:moveTo>
                <a:lnTo>
                  <a:pt x="323" y="149"/>
                </a:lnTo>
                <a:lnTo>
                  <a:pt x="332" y="147"/>
                </a:lnTo>
                <a:lnTo>
                  <a:pt x="347" y="152"/>
                </a:lnTo>
                <a:lnTo>
                  <a:pt x="359" y="163"/>
                </a:lnTo>
                <a:lnTo>
                  <a:pt x="370" y="168"/>
                </a:lnTo>
                <a:lnTo>
                  <a:pt x="382" y="171"/>
                </a:lnTo>
                <a:lnTo>
                  <a:pt x="395" y="167"/>
                </a:lnTo>
                <a:lnTo>
                  <a:pt x="391" y="154"/>
                </a:lnTo>
                <a:lnTo>
                  <a:pt x="383" y="148"/>
                </a:lnTo>
                <a:lnTo>
                  <a:pt x="374" y="143"/>
                </a:lnTo>
                <a:lnTo>
                  <a:pt x="366" y="137"/>
                </a:lnTo>
                <a:lnTo>
                  <a:pt x="360" y="129"/>
                </a:lnTo>
                <a:lnTo>
                  <a:pt x="359" y="111"/>
                </a:lnTo>
                <a:lnTo>
                  <a:pt x="335" y="73"/>
                </a:lnTo>
                <a:lnTo>
                  <a:pt x="294" y="54"/>
                </a:lnTo>
                <a:lnTo>
                  <a:pt x="273" y="55"/>
                </a:lnTo>
                <a:lnTo>
                  <a:pt x="245" y="63"/>
                </a:lnTo>
                <a:lnTo>
                  <a:pt x="220" y="70"/>
                </a:lnTo>
                <a:lnTo>
                  <a:pt x="205" y="69"/>
                </a:lnTo>
                <a:lnTo>
                  <a:pt x="183" y="50"/>
                </a:lnTo>
                <a:lnTo>
                  <a:pt x="158" y="33"/>
                </a:lnTo>
                <a:lnTo>
                  <a:pt x="112" y="14"/>
                </a:lnTo>
                <a:lnTo>
                  <a:pt x="65" y="2"/>
                </a:lnTo>
                <a:lnTo>
                  <a:pt x="0" y="0"/>
                </a:lnTo>
                <a:lnTo>
                  <a:pt x="6" y="5"/>
                </a:lnTo>
                <a:lnTo>
                  <a:pt x="13" y="10"/>
                </a:lnTo>
                <a:lnTo>
                  <a:pt x="40" y="25"/>
                </a:lnTo>
                <a:lnTo>
                  <a:pt x="72" y="40"/>
                </a:lnTo>
                <a:lnTo>
                  <a:pt x="104" y="56"/>
                </a:lnTo>
                <a:lnTo>
                  <a:pt x="125" y="78"/>
                </a:lnTo>
                <a:lnTo>
                  <a:pt x="133" y="111"/>
                </a:lnTo>
                <a:lnTo>
                  <a:pt x="125" y="141"/>
                </a:lnTo>
                <a:lnTo>
                  <a:pt x="174" y="135"/>
                </a:lnTo>
                <a:lnTo>
                  <a:pt x="194" y="135"/>
                </a:lnTo>
                <a:lnTo>
                  <a:pt x="212" y="146"/>
                </a:lnTo>
                <a:lnTo>
                  <a:pt x="219" y="151"/>
                </a:lnTo>
                <a:lnTo>
                  <a:pt x="226" y="157"/>
                </a:lnTo>
                <a:lnTo>
                  <a:pt x="240" y="165"/>
                </a:lnTo>
                <a:lnTo>
                  <a:pt x="253" y="169"/>
                </a:lnTo>
                <a:lnTo>
                  <a:pt x="315" y="151"/>
                </a:lnTo>
                <a:close/>
              </a:path>
            </a:pathLst>
          </a:custGeom>
          <a:solidFill>
            <a:srgbClr val="00D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7" name="Armenia"/>
          <xdr:cNvSpPr>
            <a:spLocks/>
          </xdr:cNvSpPr>
        </xdr:nvSpPr>
        <xdr:spPr bwMode="auto">
          <a:xfrm>
            <a:off x="11721411" y="1266825"/>
            <a:ext cx="58484" cy="57150"/>
          </a:xfrm>
          <a:custGeom>
            <a:avLst/>
            <a:gdLst>
              <a:gd name="T0" fmla="*/ 0 w 167"/>
              <a:gd name="T1" fmla="*/ 2147483647 h 147"/>
              <a:gd name="T2" fmla="*/ 2147483647 w 167"/>
              <a:gd name="T3" fmla="*/ 0 h 147"/>
              <a:gd name="T4" fmla="*/ 2147483647 w 167"/>
              <a:gd name="T5" fmla="*/ 0 h 147"/>
              <a:gd name="T6" fmla="*/ 2147483647 w 167"/>
              <a:gd name="T7" fmla="*/ 2147483647 h 147"/>
              <a:gd name="T8" fmla="*/ 2147483647 w 167"/>
              <a:gd name="T9" fmla="*/ 2147483647 h 147"/>
              <a:gd name="T10" fmla="*/ 2147483647 w 167"/>
              <a:gd name="T11" fmla="*/ 2147483647 h 147"/>
              <a:gd name="T12" fmla="*/ 2147483647 w 167"/>
              <a:gd name="T13" fmla="*/ 2147483647 h 147"/>
              <a:gd name="T14" fmla="*/ 2147483647 w 167"/>
              <a:gd name="T15" fmla="*/ 2147483647 h 147"/>
              <a:gd name="T16" fmla="*/ 2147483647 w 167"/>
              <a:gd name="T17" fmla="*/ 2147483647 h 147"/>
              <a:gd name="T18" fmla="*/ 2147483647 w 167"/>
              <a:gd name="T19" fmla="*/ 2147483647 h 147"/>
              <a:gd name="T20" fmla="*/ 2147483647 w 167"/>
              <a:gd name="T21" fmla="*/ 2147483647 h 147"/>
              <a:gd name="T22" fmla="*/ 2147483647 w 167"/>
              <a:gd name="T23" fmla="*/ 2147483647 h 147"/>
              <a:gd name="T24" fmla="*/ 2147483647 w 167"/>
              <a:gd name="T25" fmla="*/ 2147483647 h 147"/>
              <a:gd name="T26" fmla="*/ 2147483647 w 167"/>
              <a:gd name="T27" fmla="*/ 2147483647 h 147"/>
              <a:gd name="T28" fmla="*/ 2147483647 w 167"/>
              <a:gd name="T29" fmla="*/ 2147483647 h 147"/>
              <a:gd name="T30" fmla="*/ 2147483647 w 167"/>
              <a:gd name="T31" fmla="*/ 2147483647 h 147"/>
              <a:gd name="T32" fmla="*/ 2147483647 w 167"/>
              <a:gd name="T33" fmla="*/ 2147483647 h 147"/>
              <a:gd name="T34" fmla="*/ 2147483647 w 167"/>
              <a:gd name="T35" fmla="*/ 2147483647 h 147"/>
              <a:gd name="T36" fmla="*/ 2147483647 w 167"/>
              <a:gd name="T37" fmla="*/ 2147483647 h 147"/>
              <a:gd name="T38" fmla="*/ 2147483647 w 167"/>
              <a:gd name="T39" fmla="*/ 2147483647 h 147"/>
              <a:gd name="T40" fmla="*/ 2147483647 w 167"/>
              <a:gd name="T41" fmla="*/ 2147483647 h 147"/>
              <a:gd name="T42" fmla="*/ 2147483647 w 167"/>
              <a:gd name="T43" fmla="*/ 2147483647 h 147"/>
              <a:gd name="T44" fmla="*/ 2147483647 w 167"/>
              <a:gd name="T45" fmla="*/ 2147483647 h 147"/>
              <a:gd name="T46" fmla="*/ 2147483647 w 167"/>
              <a:gd name="T47" fmla="*/ 2147483647 h 147"/>
              <a:gd name="T48" fmla="*/ 2147483647 w 167"/>
              <a:gd name="T49" fmla="*/ 2147483647 h 147"/>
              <a:gd name="T50" fmla="*/ 2147483647 w 167"/>
              <a:gd name="T51" fmla="*/ 2147483647 h 147"/>
              <a:gd name="T52" fmla="*/ 2147483647 w 167"/>
              <a:gd name="T53" fmla="*/ 2147483647 h 147"/>
              <a:gd name="T54" fmla="*/ 2147483647 w 167"/>
              <a:gd name="T55" fmla="*/ 2147483647 h 147"/>
              <a:gd name="T56" fmla="*/ 2147483647 w 167"/>
              <a:gd name="T57" fmla="*/ 2147483647 h 147"/>
              <a:gd name="T58" fmla="*/ 2147483647 w 167"/>
              <a:gd name="T59" fmla="*/ 2147483647 h 147"/>
              <a:gd name="T60" fmla="*/ 0 w 167"/>
              <a:gd name="T61" fmla="*/ 2147483647 h 147"/>
              <a:gd name="T62" fmla="*/ 0 w 167"/>
              <a:gd name="T63" fmla="*/ 2147483647 h 147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167"/>
              <a:gd name="T97" fmla="*/ 0 h 147"/>
              <a:gd name="T98" fmla="*/ 167 w 167"/>
              <a:gd name="T99" fmla="*/ 147 h 147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167" h="147">
                <a:moveTo>
                  <a:pt x="0" y="18"/>
                </a:moveTo>
                <a:lnTo>
                  <a:pt x="62" y="0"/>
                </a:lnTo>
                <a:lnTo>
                  <a:pt x="71" y="21"/>
                </a:lnTo>
                <a:lnTo>
                  <a:pt x="85" y="37"/>
                </a:lnTo>
                <a:lnTo>
                  <a:pt x="101" y="42"/>
                </a:lnTo>
                <a:lnTo>
                  <a:pt x="110" y="53"/>
                </a:lnTo>
                <a:lnTo>
                  <a:pt x="123" y="71"/>
                </a:lnTo>
                <a:lnTo>
                  <a:pt x="144" y="81"/>
                </a:lnTo>
                <a:lnTo>
                  <a:pt x="157" y="102"/>
                </a:lnTo>
                <a:lnTo>
                  <a:pt x="162" y="127"/>
                </a:lnTo>
                <a:lnTo>
                  <a:pt x="167" y="147"/>
                </a:lnTo>
                <a:lnTo>
                  <a:pt x="137" y="142"/>
                </a:lnTo>
                <a:lnTo>
                  <a:pt x="134" y="123"/>
                </a:lnTo>
                <a:lnTo>
                  <a:pt x="124" y="106"/>
                </a:lnTo>
                <a:lnTo>
                  <a:pt x="105" y="96"/>
                </a:lnTo>
                <a:lnTo>
                  <a:pt x="84" y="94"/>
                </a:lnTo>
                <a:lnTo>
                  <a:pt x="76" y="96"/>
                </a:lnTo>
                <a:lnTo>
                  <a:pt x="69" y="99"/>
                </a:lnTo>
                <a:lnTo>
                  <a:pt x="62" y="101"/>
                </a:lnTo>
                <a:lnTo>
                  <a:pt x="55" y="103"/>
                </a:lnTo>
                <a:lnTo>
                  <a:pt x="49" y="88"/>
                </a:lnTo>
                <a:lnTo>
                  <a:pt x="40" y="73"/>
                </a:lnTo>
                <a:lnTo>
                  <a:pt x="30" y="64"/>
                </a:lnTo>
                <a:lnTo>
                  <a:pt x="16" y="60"/>
                </a:lnTo>
                <a:lnTo>
                  <a:pt x="7" y="56"/>
                </a:lnTo>
                <a:lnTo>
                  <a:pt x="1" y="48"/>
                </a:lnTo>
                <a:lnTo>
                  <a:pt x="0" y="18"/>
                </a:lnTo>
                <a:close/>
              </a:path>
            </a:pathLst>
          </a:custGeom>
          <a:solidFill>
            <a:srgbClr val="00D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8" name="Turkey"/>
          <xdr:cNvSpPr>
            <a:spLocks noEditPoints="1"/>
          </xdr:cNvSpPr>
        </xdr:nvSpPr>
        <xdr:spPr bwMode="auto">
          <a:xfrm>
            <a:off x="11412284" y="1247775"/>
            <a:ext cx="342546" cy="171450"/>
          </a:xfrm>
          <a:custGeom>
            <a:avLst/>
            <a:gdLst>
              <a:gd name="T0" fmla="*/ 2147483647 w 954"/>
              <a:gd name="T1" fmla="*/ 2147483647 h 415"/>
              <a:gd name="T2" fmla="*/ 2147483647 w 954"/>
              <a:gd name="T3" fmla="*/ 2147483647 h 415"/>
              <a:gd name="T4" fmla="*/ 2147483647 w 954"/>
              <a:gd name="T5" fmla="*/ 2147483647 h 415"/>
              <a:gd name="T6" fmla="*/ 2147483647 w 954"/>
              <a:gd name="T7" fmla="*/ 2147483647 h 415"/>
              <a:gd name="T8" fmla="*/ 2147483647 w 954"/>
              <a:gd name="T9" fmla="*/ 2147483647 h 415"/>
              <a:gd name="T10" fmla="*/ 2147483647 w 954"/>
              <a:gd name="T11" fmla="*/ 2147483647 h 415"/>
              <a:gd name="T12" fmla="*/ 2147483647 w 954"/>
              <a:gd name="T13" fmla="*/ 2147483647 h 415"/>
              <a:gd name="T14" fmla="*/ 2147483647 w 954"/>
              <a:gd name="T15" fmla="*/ 2147483647 h 415"/>
              <a:gd name="T16" fmla="*/ 2147483647 w 954"/>
              <a:gd name="T17" fmla="*/ 2147483647 h 415"/>
              <a:gd name="T18" fmla="*/ 2147483647 w 954"/>
              <a:gd name="T19" fmla="*/ 2147483647 h 415"/>
              <a:gd name="T20" fmla="*/ 2147483647 w 954"/>
              <a:gd name="T21" fmla="*/ 2147483647 h 415"/>
              <a:gd name="T22" fmla="*/ 2147483647 w 954"/>
              <a:gd name="T23" fmla="*/ 2147483647 h 415"/>
              <a:gd name="T24" fmla="*/ 2147483647 w 954"/>
              <a:gd name="T25" fmla="*/ 2147483647 h 415"/>
              <a:gd name="T26" fmla="*/ 2147483647 w 954"/>
              <a:gd name="T27" fmla="*/ 2147483647 h 415"/>
              <a:gd name="T28" fmla="*/ 2147483647 w 954"/>
              <a:gd name="T29" fmla="*/ 2147483647 h 415"/>
              <a:gd name="T30" fmla="*/ 2147483647 w 954"/>
              <a:gd name="T31" fmla="*/ 2147483647 h 415"/>
              <a:gd name="T32" fmla="*/ 2147483647 w 954"/>
              <a:gd name="T33" fmla="*/ 2147483647 h 415"/>
              <a:gd name="T34" fmla="*/ 2147483647 w 954"/>
              <a:gd name="T35" fmla="*/ 2147483647 h 415"/>
              <a:gd name="T36" fmla="*/ 2147483647 w 954"/>
              <a:gd name="T37" fmla="*/ 2147483647 h 415"/>
              <a:gd name="T38" fmla="*/ 2147483647 w 954"/>
              <a:gd name="T39" fmla="*/ 2147483647 h 415"/>
              <a:gd name="T40" fmla="*/ 2147483647 w 954"/>
              <a:gd name="T41" fmla="*/ 2147483647 h 415"/>
              <a:gd name="T42" fmla="*/ 2147483647 w 954"/>
              <a:gd name="T43" fmla="*/ 2147483647 h 415"/>
              <a:gd name="T44" fmla="*/ 2147483647 w 954"/>
              <a:gd name="T45" fmla="*/ 2147483647 h 415"/>
              <a:gd name="T46" fmla="*/ 2147483647 w 954"/>
              <a:gd name="T47" fmla="*/ 2147483647 h 415"/>
              <a:gd name="T48" fmla="*/ 2147483647 w 954"/>
              <a:gd name="T49" fmla="*/ 2147483647 h 415"/>
              <a:gd name="T50" fmla="*/ 2147483647 w 954"/>
              <a:gd name="T51" fmla="*/ 2147483647 h 415"/>
              <a:gd name="T52" fmla="*/ 2147483647 w 954"/>
              <a:gd name="T53" fmla="*/ 2147483647 h 415"/>
              <a:gd name="T54" fmla="*/ 2147483647 w 954"/>
              <a:gd name="T55" fmla="*/ 2147483647 h 415"/>
              <a:gd name="T56" fmla="*/ 2147483647 w 954"/>
              <a:gd name="T57" fmla="*/ 2147483647 h 415"/>
              <a:gd name="T58" fmla="*/ 2147483647 w 954"/>
              <a:gd name="T59" fmla="*/ 2147483647 h 415"/>
              <a:gd name="T60" fmla="*/ 2147483647 w 954"/>
              <a:gd name="T61" fmla="*/ 2147483647 h 415"/>
              <a:gd name="T62" fmla="*/ 2147483647 w 954"/>
              <a:gd name="T63" fmla="*/ 2147483647 h 415"/>
              <a:gd name="T64" fmla="*/ 2147483647 w 954"/>
              <a:gd name="T65" fmla="*/ 2147483647 h 415"/>
              <a:gd name="T66" fmla="*/ 2147483647 w 954"/>
              <a:gd name="T67" fmla="*/ 2147483647 h 415"/>
              <a:gd name="T68" fmla="*/ 2147483647 w 954"/>
              <a:gd name="T69" fmla="*/ 2147483647 h 415"/>
              <a:gd name="T70" fmla="*/ 2147483647 w 954"/>
              <a:gd name="T71" fmla="*/ 2147483647 h 415"/>
              <a:gd name="T72" fmla="*/ 2147483647 w 954"/>
              <a:gd name="T73" fmla="*/ 2147483647 h 415"/>
              <a:gd name="T74" fmla="*/ 2147483647 w 954"/>
              <a:gd name="T75" fmla="*/ 2147483647 h 415"/>
              <a:gd name="T76" fmla="*/ 2147483647 w 954"/>
              <a:gd name="T77" fmla="*/ 2147483647 h 415"/>
              <a:gd name="T78" fmla="*/ 2147483647 w 954"/>
              <a:gd name="T79" fmla="*/ 2147483647 h 415"/>
              <a:gd name="T80" fmla="*/ 2147483647 w 954"/>
              <a:gd name="T81" fmla="*/ 2147483647 h 415"/>
              <a:gd name="T82" fmla="*/ 2147483647 w 954"/>
              <a:gd name="T83" fmla="*/ 2147483647 h 415"/>
              <a:gd name="T84" fmla="*/ 2147483647 w 954"/>
              <a:gd name="T85" fmla="*/ 2147483647 h 415"/>
              <a:gd name="T86" fmla="*/ 2147483647 w 954"/>
              <a:gd name="T87" fmla="*/ 2147483647 h 415"/>
              <a:gd name="T88" fmla="*/ 2147483647 w 954"/>
              <a:gd name="T89" fmla="*/ 2147483647 h 415"/>
              <a:gd name="T90" fmla="*/ 2147483647 w 954"/>
              <a:gd name="T91" fmla="*/ 2147483647 h 415"/>
              <a:gd name="T92" fmla="*/ 2147483647 w 954"/>
              <a:gd name="T93" fmla="*/ 2147483647 h 415"/>
              <a:gd name="T94" fmla="*/ 2147483647 w 954"/>
              <a:gd name="T95" fmla="*/ 2147483647 h 415"/>
              <a:gd name="T96" fmla="*/ 2147483647 w 954"/>
              <a:gd name="T97" fmla="*/ 2147483647 h 415"/>
              <a:gd name="T98" fmla="*/ 2147483647 w 954"/>
              <a:gd name="T99" fmla="*/ 2147483647 h 415"/>
              <a:gd name="T100" fmla="*/ 2147483647 w 954"/>
              <a:gd name="T101" fmla="*/ 2147483647 h 415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954"/>
              <a:gd name="T154" fmla="*/ 0 h 415"/>
              <a:gd name="T155" fmla="*/ 954 w 954"/>
              <a:gd name="T156" fmla="*/ 415 h 415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954" h="415">
                <a:moveTo>
                  <a:pt x="0" y="77"/>
                </a:moveTo>
                <a:lnTo>
                  <a:pt x="10" y="78"/>
                </a:lnTo>
                <a:lnTo>
                  <a:pt x="20" y="81"/>
                </a:lnTo>
                <a:lnTo>
                  <a:pt x="35" y="89"/>
                </a:lnTo>
                <a:lnTo>
                  <a:pt x="45" y="83"/>
                </a:lnTo>
                <a:lnTo>
                  <a:pt x="46" y="83"/>
                </a:lnTo>
                <a:lnTo>
                  <a:pt x="47" y="83"/>
                </a:lnTo>
                <a:lnTo>
                  <a:pt x="60" y="68"/>
                </a:lnTo>
                <a:lnTo>
                  <a:pt x="87" y="69"/>
                </a:lnTo>
                <a:lnTo>
                  <a:pt x="114" y="71"/>
                </a:lnTo>
                <a:lnTo>
                  <a:pt x="128" y="63"/>
                </a:lnTo>
                <a:lnTo>
                  <a:pt x="133" y="51"/>
                </a:lnTo>
                <a:lnTo>
                  <a:pt x="128" y="39"/>
                </a:lnTo>
                <a:lnTo>
                  <a:pt x="107" y="30"/>
                </a:lnTo>
                <a:lnTo>
                  <a:pt x="78" y="9"/>
                </a:lnTo>
                <a:lnTo>
                  <a:pt x="52" y="4"/>
                </a:lnTo>
                <a:lnTo>
                  <a:pt x="29" y="0"/>
                </a:lnTo>
                <a:lnTo>
                  <a:pt x="6" y="19"/>
                </a:lnTo>
                <a:lnTo>
                  <a:pt x="10" y="50"/>
                </a:lnTo>
                <a:lnTo>
                  <a:pt x="0" y="77"/>
                </a:lnTo>
                <a:close/>
                <a:moveTo>
                  <a:pt x="725" y="28"/>
                </a:moveTo>
                <a:lnTo>
                  <a:pt x="774" y="23"/>
                </a:lnTo>
                <a:lnTo>
                  <a:pt x="794" y="23"/>
                </a:lnTo>
                <a:lnTo>
                  <a:pt x="812" y="33"/>
                </a:lnTo>
                <a:lnTo>
                  <a:pt x="819" y="39"/>
                </a:lnTo>
                <a:lnTo>
                  <a:pt x="826" y="44"/>
                </a:lnTo>
                <a:lnTo>
                  <a:pt x="840" y="52"/>
                </a:lnTo>
                <a:lnTo>
                  <a:pt x="852" y="57"/>
                </a:lnTo>
                <a:lnTo>
                  <a:pt x="854" y="87"/>
                </a:lnTo>
                <a:lnTo>
                  <a:pt x="859" y="95"/>
                </a:lnTo>
                <a:lnTo>
                  <a:pt x="869" y="98"/>
                </a:lnTo>
                <a:lnTo>
                  <a:pt x="882" y="103"/>
                </a:lnTo>
                <a:lnTo>
                  <a:pt x="893" y="111"/>
                </a:lnTo>
                <a:lnTo>
                  <a:pt x="901" y="127"/>
                </a:lnTo>
                <a:lnTo>
                  <a:pt x="907" y="142"/>
                </a:lnTo>
                <a:lnTo>
                  <a:pt x="903" y="166"/>
                </a:lnTo>
                <a:lnTo>
                  <a:pt x="907" y="178"/>
                </a:lnTo>
                <a:lnTo>
                  <a:pt x="911" y="190"/>
                </a:lnTo>
                <a:lnTo>
                  <a:pt x="915" y="202"/>
                </a:lnTo>
                <a:lnTo>
                  <a:pt x="917" y="214"/>
                </a:lnTo>
                <a:lnTo>
                  <a:pt x="920" y="227"/>
                </a:lnTo>
                <a:lnTo>
                  <a:pt x="924" y="239"/>
                </a:lnTo>
                <a:lnTo>
                  <a:pt x="926" y="246"/>
                </a:lnTo>
                <a:lnTo>
                  <a:pt x="930" y="253"/>
                </a:lnTo>
                <a:lnTo>
                  <a:pt x="933" y="259"/>
                </a:lnTo>
                <a:lnTo>
                  <a:pt x="936" y="266"/>
                </a:lnTo>
                <a:lnTo>
                  <a:pt x="954" y="304"/>
                </a:lnTo>
                <a:lnTo>
                  <a:pt x="942" y="310"/>
                </a:lnTo>
                <a:lnTo>
                  <a:pt x="930" y="305"/>
                </a:lnTo>
                <a:lnTo>
                  <a:pt x="922" y="297"/>
                </a:lnTo>
                <a:lnTo>
                  <a:pt x="909" y="295"/>
                </a:lnTo>
                <a:lnTo>
                  <a:pt x="890" y="294"/>
                </a:lnTo>
                <a:lnTo>
                  <a:pt x="873" y="297"/>
                </a:lnTo>
                <a:lnTo>
                  <a:pt x="868" y="303"/>
                </a:lnTo>
                <a:lnTo>
                  <a:pt x="863" y="311"/>
                </a:lnTo>
                <a:lnTo>
                  <a:pt x="859" y="320"/>
                </a:lnTo>
                <a:lnTo>
                  <a:pt x="854" y="327"/>
                </a:lnTo>
                <a:lnTo>
                  <a:pt x="838" y="322"/>
                </a:lnTo>
                <a:lnTo>
                  <a:pt x="825" y="322"/>
                </a:lnTo>
                <a:lnTo>
                  <a:pt x="813" y="326"/>
                </a:lnTo>
                <a:lnTo>
                  <a:pt x="802" y="330"/>
                </a:lnTo>
                <a:lnTo>
                  <a:pt x="790" y="334"/>
                </a:lnTo>
                <a:lnTo>
                  <a:pt x="777" y="336"/>
                </a:lnTo>
                <a:lnTo>
                  <a:pt x="762" y="337"/>
                </a:lnTo>
                <a:lnTo>
                  <a:pt x="749" y="338"/>
                </a:lnTo>
                <a:lnTo>
                  <a:pt x="735" y="340"/>
                </a:lnTo>
                <a:lnTo>
                  <a:pt x="708" y="342"/>
                </a:lnTo>
                <a:lnTo>
                  <a:pt x="678" y="341"/>
                </a:lnTo>
                <a:lnTo>
                  <a:pt x="650" y="342"/>
                </a:lnTo>
                <a:lnTo>
                  <a:pt x="624" y="348"/>
                </a:lnTo>
                <a:lnTo>
                  <a:pt x="608" y="353"/>
                </a:lnTo>
                <a:lnTo>
                  <a:pt x="592" y="352"/>
                </a:lnTo>
                <a:lnTo>
                  <a:pt x="577" y="348"/>
                </a:lnTo>
                <a:lnTo>
                  <a:pt x="560" y="347"/>
                </a:lnTo>
                <a:lnTo>
                  <a:pt x="559" y="360"/>
                </a:lnTo>
                <a:lnTo>
                  <a:pt x="558" y="372"/>
                </a:lnTo>
                <a:lnTo>
                  <a:pt x="557" y="385"/>
                </a:lnTo>
                <a:lnTo>
                  <a:pt x="555" y="397"/>
                </a:lnTo>
                <a:lnTo>
                  <a:pt x="534" y="415"/>
                </a:lnTo>
                <a:lnTo>
                  <a:pt x="537" y="407"/>
                </a:lnTo>
                <a:lnTo>
                  <a:pt x="538" y="402"/>
                </a:lnTo>
                <a:lnTo>
                  <a:pt x="538" y="394"/>
                </a:lnTo>
                <a:lnTo>
                  <a:pt x="535" y="387"/>
                </a:lnTo>
                <a:lnTo>
                  <a:pt x="533" y="379"/>
                </a:lnTo>
                <a:lnTo>
                  <a:pt x="531" y="372"/>
                </a:lnTo>
                <a:lnTo>
                  <a:pt x="537" y="346"/>
                </a:lnTo>
                <a:lnTo>
                  <a:pt x="525" y="339"/>
                </a:lnTo>
                <a:lnTo>
                  <a:pt x="500" y="348"/>
                </a:lnTo>
                <a:lnTo>
                  <a:pt x="473" y="339"/>
                </a:lnTo>
                <a:lnTo>
                  <a:pt x="458" y="368"/>
                </a:lnTo>
                <a:lnTo>
                  <a:pt x="432" y="377"/>
                </a:lnTo>
                <a:lnTo>
                  <a:pt x="411" y="379"/>
                </a:lnTo>
                <a:lnTo>
                  <a:pt x="387" y="389"/>
                </a:lnTo>
                <a:lnTo>
                  <a:pt x="365" y="393"/>
                </a:lnTo>
                <a:lnTo>
                  <a:pt x="346" y="377"/>
                </a:lnTo>
                <a:lnTo>
                  <a:pt x="345" y="371"/>
                </a:lnTo>
                <a:lnTo>
                  <a:pt x="341" y="367"/>
                </a:lnTo>
                <a:lnTo>
                  <a:pt x="341" y="366"/>
                </a:lnTo>
                <a:lnTo>
                  <a:pt x="290" y="344"/>
                </a:lnTo>
                <a:lnTo>
                  <a:pt x="255" y="368"/>
                </a:lnTo>
                <a:lnTo>
                  <a:pt x="245" y="388"/>
                </a:lnTo>
                <a:lnTo>
                  <a:pt x="218" y="389"/>
                </a:lnTo>
                <a:lnTo>
                  <a:pt x="195" y="375"/>
                </a:lnTo>
                <a:lnTo>
                  <a:pt x="185" y="347"/>
                </a:lnTo>
                <a:lnTo>
                  <a:pt x="184" y="347"/>
                </a:lnTo>
                <a:lnTo>
                  <a:pt x="180" y="347"/>
                </a:lnTo>
                <a:lnTo>
                  <a:pt x="177" y="349"/>
                </a:lnTo>
                <a:lnTo>
                  <a:pt x="168" y="351"/>
                </a:lnTo>
                <a:lnTo>
                  <a:pt x="159" y="348"/>
                </a:lnTo>
                <a:lnTo>
                  <a:pt x="152" y="345"/>
                </a:lnTo>
                <a:lnTo>
                  <a:pt x="143" y="343"/>
                </a:lnTo>
                <a:lnTo>
                  <a:pt x="128" y="356"/>
                </a:lnTo>
                <a:lnTo>
                  <a:pt x="105" y="355"/>
                </a:lnTo>
                <a:lnTo>
                  <a:pt x="111" y="347"/>
                </a:lnTo>
                <a:lnTo>
                  <a:pt x="120" y="344"/>
                </a:lnTo>
                <a:lnTo>
                  <a:pt x="129" y="339"/>
                </a:lnTo>
                <a:lnTo>
                  <a:pt x="131" y="329"/>
                </a:lnTo>
                <a:lnTo>
                  <a:pt x="127" y="328"/>
                </a:lnTo>
                <a:lnTo>
                  <a:pt x="118" y="328"/>
                </a:lnTo>
                <a:lnTo>
                  <a:pt x="108" y="328"/>
                </a:lnTo>
                <a:lnTo>
                  <a:pt x="102" y="328"/>
                </a:lnTo>
                <a:lnTo>
                  <a:pt x="104" y="321"/>
                </a:lnTo>
                <a:lnTo>
                  <a:pt x="107" y="312"/>
                </a:lnTo>
                <a:lnTo>
                  <a:pt x="89" y="309"/>
                </a:lnTo>
                <a:lnTo>
                  <a:pt x="84" y="291"/>
                </a:lnTo>
                <a:lnTo>
                  <a:pt x="80" y="272"/>
                </a:lnTo>
                <a:lnTo>
                  <a:pt x="75" y="256"/>
                </a:lnTo>
                <a:lnTo>
                  <a:pt x="75" y="255"/>
                </a:lnTo>
                <a:lnTo>
                  <a:pt x="74" y="255"/>
                </a:lnTo>
                <a:lnTo>
                  <a:pt x="74" y="254"/>
                </a:lnTo>
                <a:lnTo>
                  <a:pt x="73" y="253"/>
                </a:lnTo>
                <a:lnTo>
                  <a:pt x="72" y="253"/>
                </a:lnTo>
                <a:lnTo>
                  <a:pt x="64" y="249"/>
                </a:lnTo>
                <a:lnTo>
                  <a:pt x="53" y="249"/>
                </a:lnTo>
                <a:lnTo>
                  <a:pt x="47" y="248"/>
                </a:lnTo>
                <a:lnTo>
                  <a:pt x="43" y="245"/>
                </a:lnTo>
                <a:lnTo>
                  <a:pt x="38" y="243"/>
                </a:lnTo>
                <a:lnTo>
                  <a:pt x="34" y="241"/>
                </a:lnTo>
                <a:lnTo>
                  <a:pt x="36" y="238"/>
                </a:lnTo>
                <a:lnTo>
                  <a:pt x="43" y="238"/>
                </a:lnTo>
                <a:lnTo>
                  <a:pt x="50" y="238"/>
                </a:lnTo>
                <a:lnTo>
                  <a:pt x="56" y="237"/>
                </a:lnTo>
                <a:lnTo>
                  <a:pt x="69" y="233"/>
                </a:lnTo>
                <a:lnTo>
                  <a:pt x="72" y="225"/>
                </a:lnTo>
                <a:lnTo>
                  <a:pt x="56" y="218"/>
                </a:lnTo>
                <a:lnTo>
                  <a:pt x="51" y="199"/>
                </a:lnTo>
                <a:lnTo>
                  <a:pt x="47" y="176"/>
                </a:lnTo>
                <a:lnTo>
                  <a:pt x="38" y="172"/>
                </a:lnTo>
                <a:lnTo>
                  <a:pt x="26" y="172"/>
                </a:lnTo>
                <a:lnTo>
                  <a:pt x="12" y="160"/>
                </a:lnTo>
                <a:lnTo>
                  <a:pt x="16" y="133"/>
                </a:lnTo>
                <a:lnTo>
                  <a:pt x="34" y="112"/>
                </a:lnTo>
                <a:lnTo>
                  <a:pt x="81" y="106"/>
                </a:lnTo>
                <a:lnTo>
                  <a:pt x="130" y="108"/>
                </a:lnTo>
                <a:lnTo>
                  <a:pt x="151" y="106"/>
                </a:lnTo>
                <a:lnTo>
                  <a:pt x="153" y="91"/>
                </a:lnTo>
                <a:lnTo>
                  <a:pt x="159" y="86"/>
                </a:lnTo>
                <a:lnTo>
                  <a:pt x="163" y="79"/>
                </a:lnTo>
                <a:lnTo>
                  <a:pt x="157" y="75"/>
                </a:lnTo>
                <a:lnTo>
                  <a:pt x="150" y="72"/>
                </a:lnTo>
                <a:lnTo>
                  <a:pt x="143" y="70"/>
                </a:lnTo>
                <a:lnTo>
                  <a:pt x="140" y="68"/>
                </a:lnTo>
                <a:lnTo>
                  <a:pt x="142" y="64"/>
                </a:lnTo>
                <a:lnTo>
                  <a:pt x="144" y="61"/>
                </a:lnTo>
                <a:lnTo>
                  <a:pt x="145" y="59"/>
                </a:lnTo>
                <a:lnTo>
                  <a:pt x="146" y="58"/>
                </a:lnTo>
                <a:lnTo>
                  <a:pt x="148" y="57"/>
                </a:lnTo>
                <a:lnTo>
                  <a:pt x="148" y="56"/>
                </a:lnTo>
                <a:lnTo>
                  <a:pt x="181" y="52"/>
                </a:lnTo>
                <a:lnTo>
                  <a:pt x="213" y="57"/>
                </a:lnTo>
                <a:lnTo>
                  <a:pt x="228" y="57"/>
                </a:lnTo>
                <a:lnTo>
                  <a:pt x="238" y="50"/>
                </a:lnTo>
                <a:lnTo>
                  <a:pt x="247" y="40"/>
                </a:lnTo>
                <a:lnTo>
                  <a:pt x="259" y="31"/>
                </a:lnTo>
                <a:lnTo>
                  <a:pt x="309" y="10"/>
                </a:lnTo>
                <a:lnTo>
                  <a:pt x="360" y="1"/>
                </a:lnTo>
                <a:lnTo>
                  <a:pt x="396" y="1"/>
                </a:lnTo>
                <a:lnTo>
                  <a:pt x="420" y="10"/>
                </a:lnTo>
                <a:lnTo>
                  <a:pt x="422" y="12"/>
                </a:lnTo>
                <a:lnTo>
                  <a:pt x="423" y="14"/>
                </a:lnTo>
                <a:lnTo>
                  <a:pt x="449" y="11"/>
                </a:lnTo>
                <a:lnTo>
                  <a:pt x="470" y="24"/>
                </a:lnTo>
                <a:lnTo>
                  <a:pt x="489" y="38"/>
                </a:lnTo>
                <a:lnTo>
                  <a:pt x="513" y="40"/>
                </a:lnTo>
                <a:lnTo>
                  <a:pt x="550" y="57"/>
                </a:lnTo>
                <a:lnTo>
                  <a:pt x="595" y="66"/>
                </a:lnTo>
                <a:lnTo>
                  <a:pt x="612" y="62"/>
                </a:lnTo>
                <a:lnTo>
                  <a:pt x="625" y="52"/>
                </a:lnTo>
                <a:lnTo>
                  <a:pt x="644" y="55"/>
                </a:lnTo>
                <a:lnTo>
                  <a:pt x="661" y="60"/>
                </a:lnTo>
                <a:lnTo>
                  <a:pt x="680" y="65"/>
                </a:lnTo>
                <a:lnTo>
                  <a:pt x="700" y="64"/>
                </a:lnTo>
                <a:lnTo>
                  <a:pt x="721" y="45"/>
                </a:lnTo>
                <a:lnTo>
                  <a:pt x="723" y="37"/>
                </a:lnTo>
                <a:lnTo>
                  <a:pt x="725" y="28"/>
                </a:lnTo>
                <a:close/>
              </a:path>
            </a:pathLst>
          </a:custGeom>
          <a:solidFill>
            <a:srgbClr val="BC0895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69" name="Greece"/>
          <xdr:cNvSpPr>
            <a:spLocks noEditPoints="1"/>
          </xdr:cNvSpPr>
        </xdr:nvSpPr>
        <xdr:spPr bwMode="auto">
          <a:xfrm>
            <a:off x="11303671" y="1257300"/>
            <a:ext cx="167096" cy="190500"/>
          </a:xfrm>
          <a:custGeom>
            <a:avLst/>
            <a:gdLst>
              <a:gd name="T0" fmla="*/ 2147483647 w 447"/>
              <a:gd name="T1" fmla="*/ 2147483647 h 454"/>
              <a:gd name="T2" fmla="*/ 2147483647 w 447"/>
              <a:gd name="T3" fmla="*/ 2147483647 h 454"/>
              <a:gd name="T4" fmla="*/ 2147483647 w 447"/>
              <a:gd name="T5" fmla="*/ 2147483647 h 454"/>
              <a:gd name="T6" fmla="*/ 2147483647 w 447"/>
              <a:gd name="T7" fmla="*/ 2147483647 h 454"/>
              <a:gd name="T8" fmla="*/ 2147483647 w 447"/>
              <a:gd name="T9" fmla="*/ 2147483647 h 454"/>
              <a:gd name="T10" fmla="*/ 2147483647 w 447"/>
              <a:gd name="T11" fmla="*/ 2147483647 h 454"/>
              <a:gd name="T12" fmla="*/ 2147483647 w 447"/>
              <a:gd name="T13" fmla="*/ 2147483647 h 454"/>
              <a:gd name="T14" fmla="*/ 2147483647 w 447"/>
              <a:gd name="T15" fmla="*/ 2147483647 h 454"/>
              <a:gd name="T16" fmla="*/ 2147483647 w 447"/>
              <a:gd name="T17" fmla="*/ 2147483647 h 454"/>
              <a:gd name="T18" fmla="*/ 2147483647 w 447"/>
              <a:gd name="T19" fmla="*/ 2147483647 h 454"/>
              <a:gd name="T20" fmla="*/ 2147483647 w 447"/>
              <a:gd name="T21" fmla="*/ 2147483647 h 454"/>
              <a:gd name="T22" fmla="*/ 2147483647 w 447"/>
              <a:gd name="T23" fmla="*/ 2147483647 h 454"/>
              <a:gd name="T24" fmla="*/ 2147483647 w 447"/>
              <a:gd name="T25" fmla="*/ 2147483647 h 454"/>
              <a:gd name="T26" fmla="*/ 2147483647 w 447"/>
              <a:gd name="T27" fmla="*/ 2147483647 h 454"/>
              <a:gd name="T28" fmla="*/ 2147483647 w 447"/>
              <a:gd name="T29" fmla="*/ 2147483647 h 454"/>
              <a:gd name="T30" fmla="*/ 2147483647 w 447"/>
              <a:gd name="T31" fmla="*/ 2147483647 h 454"/>
              <a:gd name="T32" fmla="*/ 2147483647 w 447"/>
              <a:gd name="T33" fmla="*/ 2147483647 h 454"/>
              <a:gd name="T34" fmla="*/ 2147483647 w 447"/>
              <a:gd name="T35" fmla="*/ 2147483647 h 454"/>
              <a:gd name="T36" fmla="*/ 2147483647 w 447"/>
              <a:gd name="T37" fmla="*/ 2147483647 h 454"/>
              <a:gd name="T38" fmla="*/ 2147483647 w 447"/>
              <a:gd name="T39" fmla="*/ 0 h 454"/>
              <a:gd name="T40" fmla="*/ 2147483647 w 447"/>
              <a:gd name="T41" fmla="*/ 2147483647 h 454"/>
              <a:gd name="T42" fmla="*/ 2147483647 w 447"/>
              <a:gd name="T43" fmla="*/ 2147483647 h 454"/>
              <a:gd name="T44" fmla="*/ 2147483647 w 447"/>
              <a:gd name="T45" fmla="*/ 2147483647 h 454"/>
              <a:gd name="T46" fmla="*/ 2147483647 w 447"/>
              <a:gd name="T47" fmla="*/ 2147483647 h 454"/>
              <a:gd name="T48" fmla="*/ 2147483647 w 447"/>
              <a:gd name="T49" fmla="*/ 2147483647 h 454"/>
              <a:gd name="T50" fmla="*/ 2147483647 w 447"/>
              <a:gd name="T51" fmla="*/ 2147483647 h 454"/>
              <a:gd name="T52" fmla="*/ 2147483647 w 447"/>
              <a:gd name="T53" fmla="*/ 2147483647 h 454"/>
              <a:gd name="T54" fmla="*/ 2147483647 w 447"/>
              <a:gd name="T55" fmla="*/ 2147483647 h 454"/>
              <a:gd name="T56" fmla="*/ 2147483647 w 447"/>
              <a:gd name="T57" fmla="*/ 2147483647 h 454"/>
              <a:gd name="T58" fmla="*/ 2147483647 w 447"/>
              <a:gd name="T59" fmla="*/ 2147483647 h 454"/>
              <a:gd name="T60" fmla="*/ 2147483647 w 447"/>
              <a:gd name="T61" fmla="*/ 2147483647 h 454"/>
              <a:gd name="T62" fmla="*/ 2147483647 w 447"/>
              <a:gd name="T63" fmla="*/ 2147483647 h 454"/>
              <a:gd name="T64" fmla="*/ 2147483647 w 447"/>
              <a:gd name="T65" fmla="*/ 2147483647 h 454"/>
              <a:gd name="T66" fmla="*/ 2147483647 w 447"/>
              <a:gd name="T67" fmla="*/ 2147483647 h 454"/>
              <a:gd name="T68" fmla="*/ 2147483647 w 447"/>
              <a:gd name="T69" fmla="*/ 2147483647 h 454"/>
              <a:gd name="T70" fmla="*/ 2147483647 w 447"/>
              <a:gd name="T71" fmla="*/ 2147483647 h 454"/>
              <a:gd name="T72" fmla="*/ 2147483647 w 447"/>
              <a:gd name="T73" fmla="*/ 2147483647 h 454"/>
              <a:gd name="T74" fmla="*/ 2147483647 w 447"/>
              <a:gd name="T75" fmla="*/ 2147483647 h 454"/>
              <a:gd name="T76" fmla="*/ 2147483647 w 447"/>
              <a:gd name="T77" fmla="*/ 2147483647 h 454"/>
              <a:gd name="T78" fmla="*/ 2147483647 w 447"/>
              <a:gd name="T79" fmla="*/ 2147483647 h 454"/>
              <a:gd name="T80" fmla="*/ 2147483647 w 447"/>
              <a:gd name="T81" fmla="*/ 2147483647 h 454"/>
              <a:gd name="T82" fmla="*/ 2147483647 w 447"/>
              <a:gd name="T83" fmla="*/ 2147483647 h 454"/>
              <a:gd name="T84" fmla="*/ 2147483647 w 447"/>
              <a:gd name="T85" fmla="*/ 2147483647 h 454"/>
              <a:gd name="T86" fmla="*/ 2147483647 w 447"/>
              <a:gd name="T87" fmla="*/ 2147483647 h 454"/>
              <a:gd name="T88" fmla="*/ 2147483647 w 447"/>
              <a:gd name="T89" fmla="*/ 2147483647 h 454"/>
              <a:gd name="T90" fmla="*/ 2147483647 w 447"/>
              <a:gd name="T91" fmla="*/ 2147483647 h 454"/>
              <a:gd name="T92" fmla="*/ 2147483647 w 447"/>
              <a:gd name="T93" fmla="*/ 2147483647 h 454"/>
              <a:gd name="T94" fmla="*/ 2147483647 w 447"/>
              <a:gd name="T95" fmla="*/ 2147483647 h 454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w 447"/>
              <a:gd name="T145" fmla="*/ 0 h 454"/>
              <a:gd name="T146" fmla="*/ 447 w 447"/>
              <a:gd name="T147" fmla="*/ 454 h 454"/>
            </a:gdLst>
            <a:ahLst/>
            <a:cxnLst>
              <a:cxn ang="T96">
                <a:pos x="T0" y="T1"/>
              </a:cxn>
              <a:cxn ang="T97">
                <a:pos x="T2" y="T3"/>
              </a:cxn>
              <a:cxn ang="T98">
                <a:pos x="T4" y="T5"/>
              </a:cxn>
              <a:cxn ang="T99">
                <a:pos x="T6" y="T7"/>
              </a:cxn>
              <a:cxn ang="T100">
                <a:pos x="T8" y="T9"/>
              </a:cxn>
              <a:cxn ang="T101">
                <a:pos x="T10" y="T11"/>
              </a:cxn>
              <a:cxn ang="T102">
                <a:pos x="T12" y="T13"/>
              </a:cxn>
              <a:cxn ang="T103">
                <a:pos x="T14" y="T15"/>
              </a:cxn>
              <a:cxn ang="T104">
                <a:pos x="T16" y="T17"/>
              </a:cxn>
              <a:cxn ang="T105">
                <a:pos x="T18" y="T19"/>
              </a:cxn>
              <a:cxn ang="T106">
                <a:pos x="T20" y="T21"/>
              </a:cxn>
              <a:cxn ang="T107">
                <a:pos x="T22" y="T23"/>
              </a:cxn>
              <a:cxn ang="T108">
                <a:pos x="T24" y="T25"/>
              </a:cxn>
              <a:cxn ang="T109">
                <a:pos x="T26" y="T27"/>
              </a:cxn>
              <a:cxn ang="T110">
                <a:pos x="T28" y="T29"/>
              </a:cxn>
              <a:cxn ang="T111">
                <a:pos x="T30" y="T31"/>
              </a:cxn>
              <a:cxn ang="T112">
                <a:pos x="T32" y="T33"/>
              </a:cxn>
              <a:cxn ang="T113">
                <a:pos x="T34" y="T35"/>
              </a:cxn>
              <a:cxn ang="T114">
                <a:pos x="T36" y="T37"/>
              </a:cxn>
              <a:cxn ang="T115">
                <a:pos x="T38" y="T39"/>
              </a:cxn>
              <a:cxn ang="T116">
                <a:pos x="T40" y="T41"/>
              </a:cxn>
              <a:cxn ang="T117">
                <a:pos x="T42" y="T43"/>
              </a:cxn>
              <a:cxn ang="T118">
                <a:pos x="T44" y="T45"/>
              </a:cxn>
              <a:cxn ang="T119">
                <a:pos x="T46" y="T47"/>
              </a:cxn>
              <a:cxn ang="T120">
                <a:pos x="T48" y="T49"/>
              </a:cxn>
              <a:cxn ang="T121">
                <a:pos x="T50" y="T51"/>
              </a:cxn>
              <a:cxn ang="T122">
                <a:pos x="T52" y="T53"/>
              </a:cxn>
              <a:cxn ang="T123">
                <a:pos x="T54" y="T55"/>
              </a:cxn>
              <a:cxn ang="T124">
                <a:pos x="T56" y="T57"/>
              </a:cxn>
              <a:cxn ang="T125">
                <a:pos x="T58" y="T59"/>
              </a:cxn>
              <a:cxn ang="T126">
                <a:pos x="T60" y="T61"/>
              </a:cxn>
              <a:cxn ang="T127">
                <a:pos x="T62" y="T63"/>
              </a:cxn>
              <a:cxn ang="T128">
                <a:pos x="T64" y="T65"/>
              </a:cxn>
              <a:cxn ang="T129">
                <a:pos x="T66" y="T67"/>
              </a:cxn>
              <a:cxn ang="T130">
                <a:pos x="T68" y="T69"/>
              </a:cxn>
              <a:cxn ang="T131">
                <a:pos x="T70" y="T71"/>
              </a:cxn>
              <a:cxn ang="T132">
                <a:pos x="T72" y="T73"/>
              </a:cxn>
              <a:cxn ang="T133">
                <a:pos x="T74" y="T75"/>
              </a:cxn>
              <a:cxn ang="T134">
                <a:pos x="T76" y="T77"/>
              </a:cxn>
              <a:cxn ang="T135">
                <a:pos x="T78" y="T79"/>
              </a:cxn>
              <a:cxn ang="T136">
                <a:pos x="T80" y="T81"/>
              </a:cxn>
              <a:cxn ang="T137">
                <a:pos x="T82" y="T83"/>
              </a:cxn>
              <a:cxn ang="T138">
                <a:pos x="T84" y="T85"/>
              </a:cxn>
              <a:cxn ang="T139">
                <a:pos x="T86" y="T87"/>
              </a:cxn>
              <a:cxn ang="T140">
                <a:pos x="T88" y="T89"/>
              </a:cxn>
              <a:cxn ang="T141">
                <a:pos x="T90" y="T91"/>
              </a:cxn>
              <a:cxn ang="T142">
                <a:pos x="T92" y="T93"/>
              </a:cxn>
              <a:cxn ang="T143">
                <a:pos x="T94" y="T95"/>
              </a:cxn>
            </a:cxnLst>
            <a:rect l="T144" t="T145" r="T146" b="T147"/>
            <a:pathLst>
              <a:path w="447" h="454">
                <a:moveTo>
                  <a:pt x="237" y="404"/>
                </a:moveTo>
                <a:lnTo>
                  <a:pt x="245" y="408"/>
                </a:lnTo>
                <a:lnTo>
                  <a:pt x="247" y="416"/>
                </a:lnTo>
                <a:lnTo>
                  <a:pt x="251" y="417"/>
                </a:lnTo>
                <a:lnTo>
                  <a:pt x="260" y="416"/>
                </a:lnTo>
                <a:lnTo>
                  <a:pt x="268" y="415"/>
                </a:lnTo>
                <a:lnTo>
                  <a:pt x="275" y="416"/>
                </a:lnTo>
                <a:lnTo>
                  <a:pt x="315" y="429"/>
                </a:lnTo>
                <a:lnTo>
                  <a:pt x="359" y="435"/>
                </a:lnTo>
                <a:lnTo>
                  <a:pt x="344" y="444"/>
                </a:lnTo>
                <a:lnTo>
                  <a:pt x="323" y="444"/>
                </a:lnTo>
                <a:lnTo>
                  <a:pt x="314" y="446"/>
                </a:lnTo>
                <a:lnTo>
                  <a:pt x="306" y="451"/>
                </a:lnTo>
                <a:lnTo>
                  <a:pt x="297" y="454"/>
                </a:lnTo>
                <a:lnTo>
                  <a:pt x="286" y="454"/>
                </a:lnTo>
                <a:lnTo>
                  <a:pt x="281" y="451"/>
                </a:lnTo>
                <a:lnTo>
                  <a:pt x="278" y="446"/>
                </a:lnTo>
                <a:lnTo>
                  <a:pt x="274" y="441"/>
                </a:lnTo>
                <a:lnTo>
                  <a:pt x="267" y="437"/>
                </a:lnTo>
                <a:lnTo>
                  <a:pt x="258" y="435"/>
                </a:lnTo>
                <a:lnTo>
                  <a:pt x="248" y="434"/>
                </a:lnTo>
                <a:lnTo>
                  <a:pt x="239" y="431"/>
                </a:lnTo>
                <a:lnTo>
                  <a:pt x="230" y="428"/>
                </a:lnTo>
                <a:lnTo>
                  <a:pt x="220" y="424"/>
                </a:lnTo>
                <a:lnTo>
                  <a:pt x="212" y="419"/>
                </a:lnTo>
                <a:lnTo>
                  <a:pt x="214" y="409"/>
                </a:lnTo>
                <a:lnTo>
                  <a:pt x="225" y="404"/>
                </a:lnTo>
                <a:lnTo>
                  <a:pt x="237" y="404"/>
                </a:lnTo>
                <a:close/>
                <a:moveTo>
                  <a:pt x="215" y="205"/>
                </a:moveTo>
                <a:lnTo>
                  <a:pt x="210" y="201"/>
                </a:lnTo>
                <a:lnTo>
                  <a:pt x="204" y="198"/>
                </a:lnTo>
                <a:lnTo>
                  <a:pt x="199" y="195"/>
                </a:lnTo>
                <a:lnTo>
                  <a:pt x="193" y="192"/>
                </a:lnTo>
                <a:lnTo>
                  <a:pt x="183" y="186"/>
                </a:lnTo>
                <a:lnTo>
                  <a:pt x="174" y="184"/>
                </a:lnTo>
                <a:lnTo>
                  <a:pt x="188" y="204"/>
                </a:lnTo>
                <a:lnTo>
                  <a:pt x="209" y="219"/>
                </a:lnTo>
                <a:lnTo>
                  <a:pt x="216" y="225"/>
                </a:lnTo>
                <a:lnTo>
                  <a:pt x="223" y="233"/>
                </a:lnTo>
                <a:lnTo>
                  <a:pt x="228" y="239"/>
                </a:lnTo>
                <a:lnTo>
                  <a:pt x="235" y="242"/>
                </a:lnTo>
                <a:lnTo>
                  <a:pt x="234" y="228"/>
                </a:lnTo>
                <a:lnTo>
                  <a:pt x="225" y="217"/>
                </a:lnTo>
                <a:lnTo>
                  <a:pt x="215" y="205"/>
                </a:lnTo>
                <a:close/>
                <a:moveTo>
                  <a:pt x="429" y="392"/>
                </a:moveTo>
                <a:lnTo>
                  <a:pt x="433" y="387"/>
                </a:lnTo>
                <a:lnTo>
                  <a:pt x="437" y="382"/>
                </a:lnTo>
                <a:lnTo>
                  <a:pt x="443" y="372"/>
                </a:lnTo>
                <a:lnTo>
                  <a:pt x="447" y="359"/>
                </a:lnTo>
                <a:lnTo>
                  <a:pt x="440" y="361"/>
                </a:lnTo>
                <a:lnTo>
                  <a:pt x="433" y="363"/>
                </a:lnTo>
                <a:lnTo>
                  <a:pt x="421" y="363"/>
                </a:lnTo>
                <a:lnTo>
                  <a:pt x="416" y="370"/>
                </a:lnTo>
                <a:lnTo>
                  <a:pt x="416" y="372"/>
                </a:lnTo>
                <a:lnTo>
                  <a:pt x="417" y="373"/>
                </a:lnTo>
                <a:lnTo>
                  <a:pt x="419" y="377"/>
                </a:lnTo>
                <a:lnTo>
                  <a:pt x="419" y="381"/>
                </a:lnTo>
                <a:lnTo>
                  <a:pt x="421" y="387"/>
                </a:lnTo>
                <a:lnTo>
                  <a:pt x="422" y="392"/>
                </a:lnTo>
                <a:lnTo>
                  <a:pt x="429" y="392"/>
                </a:lnTo>
                <a:close/>
                <a:moveTo>
                  <a:pt x="319" y="168"/>
                </a:moveTo>
                <a:lnTo>
                  <a:pt x="312" y="169"/>
                </a:lnTo>
                <a:lnTo>
                  <a:pt x="306" y="169"/>
                </a:lnTo>
                <a:lnTo>
                  <a:pt x="301" y="169"/>
                </a:lnTo>
                <a:lnTo>
                  <a:pt x="296" y="169"/>
                </a:lnTo>
                <a:lnTo>
                  <a:pt x="297" y="172"/>
                </a:lnTo>
                <a:lnTo>
                  <a:pt x="298" y="175"/>
                </a:lnTo>
                <a:lnTo>
                  <a:pt x="300" y="177"/>
                </a:lnTo>
                <a:lnTo>
                  <a:pt x="301" y="179"/>
                </a:lnTo>
                <a:lnTo>
                  <a:pt x="303" y="180"/>
                </a:lnTo>
                <a:lnTo>
                  <a:pt x="305" y="180"/>
                </a:lnTo>
                <a:lnTo>
                  <a:pt x="309" y="181"/>
                </a:lnTo>
                <a:lnTo>
                  <a:pt x="313" y="181"/>
                </a:lnTo>
                <a:lnTo>
                  <a:pt x="320" y="179"/>
                </a:lnTo>
                <a:lnTo>
                  <a:pt x="326" y="174"/>
                </a:lnTo>
                <a:lnTo>
                  <a:pt x="319" y="168"/>
                </a:lnTo>
                <a:close/>
                <a:moveTo>
                  <a:pt x="297" y="58"/>
                </a:moveTo>
                <a:lnTo>
                  <a:pt x="307" y="31"/>
                </a:lnTo>
                <a:lnTo>
                  <a:pt x="303" y="0"/>
                </a:lnTo>
                <a:lnTo>
                  <a:pt x="286" y="3"/>
                </a:lnTo>
                <a:lnTo>
                  <a:pt x="272" y="18"/>
                </a:lnTo>
                <a:lnTo>
                  <a:pt x="250" y="22"/>
                </a:lnTo>
                <a:lnTo>
                  <a:pt x="225" y="20"/>
                </a:lnTo>
                <a:lnTo>
                  <a:pt x="200" y="15"/>
                </a:lnTo>
                <a:lnTo>
                  <a:pt x="186" y="11"/>
                </a:lnTo>
                <a:lnTo>
                  <a:pt x="173" y="15"/>
                </a:lnTo>
                <a:lnTo>
                  <a:pt x="155" y="23"/>
                </a:lnTo>
                <a:lnTo>
                  <a:pt x="136" y="27"/>
                </a:lnTo>
                <a:lnTo>
                  <a:pt x="46" y="68"/>
                </a:lnTo>
                <a:lnTo>
                  <a:pt x="18" y="94"/>
                </a:lnTo>
                <a:lnTo>
                  <a:pt x="0" y="134"/>
                </a:lnTo>
                <a:lnTo>
                  <a:pt x="4" y="135"/>
                </a:lnTo>
                <a:lnTo>
                  <a:pt x="9" y="138"/>
                </a:lnTo>
                <a:lnTo>
                  <a:pt x="13" y="151"/>
                </a:lnTo>
                <a:lnTo>
                  <a:pt x="11" y="167"/>
                </a:lnTo>
                <a:lnTo>
                  <a:pt x="23" y="171"/>
                </a:lnTo>
                <a:lnTo>
                  <a:pt x="33" y="176"/>
                </a:lnTo>
                <a:lnTo>
                  <a:pt x="44" y="179"/>
                </a:lnTo>
                <a:lnTo>
                  <a:pt x="58" y="181"/>
                </a:lnTo>
                <a:lnTo>
                  <a:pt x="62" y="185"/>
                </a:lnTo>
                <a:lnTo>
                  <a:pt x="52" y="195"/>
                </a:lnTo>
                <a:lnTo>
                  <a:pt x="48" y="201"/>
                </a:lnTo>
                <a:lnTo>
                  <a:pt x="46" y="206"/>
                </a:lnTo>
                <a:lnTo>
                  <a:pt x="49" y="209"/>
                </a:lnTo>
                <a:lnTo>
                  <a:pt x="58" y="210"/>
                </a:lnTo>
                <a:lnTo>
                  <a:pt x="71" y="214"/>
                </a:lnTo>
                <a:lnTo>
                  <a:pt x="76" y="225"/>
                </a:lnTo>
                <a:lnTo>
                  <a:pt x="84" y="228"/>
                </a:lnTo>
                <a:lnTo>
                  <a:pt x="96" y="228"/>
                </a:lnTo>
                <a:lnTo>
                  <a:pt x="107" y="227"/>
                </a:lnTo>
                <a:lnTo>
                  <a:pt x="117" y="227"/>
                </a:lnTo>
                <a:lnTo>
                  <a:pt x="128" y="228"/>
                </a:lnTo>
                <a:lnTo>
                  <a:pt x="145" y="229"/>
                </a:lnTo>
                <a:lnTo>
                  <a:pt x="163" y="232"/>
                </a:lnTo>
                <a:lnTo>
                  <a:pt x="170" y="234"/>
                </a:lnTo>
                <a:lnTo>
                  <a:pt x="166" y="237"/>
                </a:lnTo>
                <a:lnTo>
                  <a:pt x="162" y="241"/>
                </a:lnTo>
                <a:lnTo>
                  <a:pt x="156" y="244"/>
                </a:lnTo>
                <a:lnTo>
                  <a:pt x="148" y="246"/>
                </a:lnTo>
                <a:lnTo>
                  <a:pt x="138" y="250"/>
                </a:lnTo>
                <a:lnTo>
                  <a:pt x="119" y="247"/>
                </a:lnTo>
                <a:lnTo>
                  <a:pt x="100" y="248"/>
                </a:lnTo>
                <a:lnTo>
                  <a:pt x="85" y="266"/>
                </a:lnTo>
                <a:lnTo>
                  <a:pt x="94" y="297"/>
                </a:lnTo>
                <a:lnTo>
                  <a:pt x="104" y="327"/>
                </a:lnTo>
                <a:lnTo>
                  <a:pt x="116" y="322"/>
                </a:lnTo>
                <a:lnTo>
                  <a:pt x="114" y="301"/>
                </a:lnTo>
                <a:lnTo>
                  <a:pt x="119" y="303"/>
                </a:lnTo>
                <a:lnTo>
                  <a:pt x="124" y="306"/>
                </a:lnTo>
                <a:lnTo>
                  <a:pt x="138" y="329"/>
                </a:lnTo>
                <a:lnTo>
                  <a:pt x="152" y="345"/>
                </a:lnTo>
                <a:lnTo>
                  <a:pt x="155" y="338"/>
                </a:lnTo>
                <a:lnTo>
                  <a:pt x="158" y="335"/>
                </a:lnTo>
                <a:lnTo>
                  <a:pt x="162" y="338"/>
                </a:lnTo>
                <a:lnTo>
                  <a:pt x="165" y="344"/>
                </a:lnTo>
                <a:lnTo>
                  <a:pt x="168" y="349"/>
                </a:lnTo>
                <a:lnTo>
                  <a:pt x="172" y="352"/>
                </a:lnTo>
                <a:lnTo>
                  <a:pt x="175" y="341"/>
                </a:lnTo>
                <a:lnTo>
                  <a:pt x="173" y="327"/>
                </a:lnTo>
                <a:lnTo>
                  <a:pt x="164" y="314"/>
                </a:lnTo>
                <a:lnTo>
                  <a:pt x="151" y="308"/>
                </a:lnTo>
                <a:lnTo>
                  <a:pt x="149" y="306"/>
                </a:lnTo>
                <a:lnTo>
                  <a:pt x="147" y="302"/>
                </a:lnTo>
                <a:lnTo>
                  <a:pt x="152" y="295"/>
                </a:lnTo>
                <a:lnTo>
                  <a:pt x="153" y="286"/>
                </a:lnTo>
                <a:lnTo>
                  <a:pt x="159" y="283"/>
                </a:lnTo>
                <a:lnTo>
                  <a:pt x="168" y="286"/>
                </a:lnTo>
                <a:lnTo>
                  <a:pt x="173" y="276"/>
                </a:lnTo>
                <a:lnTo>
                  <a:pt x="162" y="266"/>
                </a:lnTo>
                <a:lnTo>
                  <a:pt x="167" y="256"/>
                </a:lnTo>
                <a:lnTo>
                  <a:pt x="176" y="247"/>
                </a:lnTo>
                <a:lnTo>
                  <a:pt x="186" y="237"/>
                </a:lnTo>
                <a:lnTo>
                  <a:pt x="191" y="224"/>
                </a:lnTo>
                <a:lnTo>
                  <a:pt x="186" y="221"/>
                </a:lnTo>
                <a:lnTo>
                  <a:pt x="181" y="215"/>
                </a:lnTo>
                <a:lnTo>
                  <a:pt x="175" y="209"/>
                </a:lnTo>
                <a:lnTo>
                  <a:pt x="169" y="204"/>
                </a:lnTo>
                <a:lnTo>
                  <a:pt x="148" y="200"/>
                </a:lnTo>
                <a:lnTo>
                  <a:pt x="143" y="183"/>
                </a:lnTo>
                <a:lnTo>
                  <a:pt x="148" y="154"/>
                </a:lnTo>
                <a:lnTo>
                  <a:pt x="137" y="133"/>
                </a:lnTo>
                <a:lnTo>
                  <a:pt x="132" y="109"/>
                </a:lnTo>
                <a:lnTo>
                  <a:pt x="138" y="90"/>
                </a:lnTo>
                <a:lnTo>
                  <a:pt x="148" y="93"/>
                </a:lnTo>
                <a:lnTo>
                  <a:pt x="160" y="101"/>
                </a:lnTo>
                <a:lnTo>
                  <a:pt x="170" y="106"/>
                </a:lnTo>
                <a:lnTo>
                  <a:pt x="176" y="105"/>
                </a:lnTo>
                <a:lnTo>
                  <a:pt x="177" y="99"/>
                </a:lnTo>
                <a:lnTo>
                  <a:pt x="175" y="91"/>
                </a:lnTo>
                <a:lnTo>
                  <a:pt x="175" y="84"/>
                </a:lnTo>
                <a:lnTo>
                  <a:pt x="180" y="80"/>
                </a:lnTo>
                <a:lnTo>
                  <a:pt x="179" y="73"/>
                </a:lnTo>
                <a:lnTo>
                  <a:pt x="176" y="66"/>
                </a:lnTo>
                <a:lnTo>
                  <a:pt x="175" y="60"/>
                </a:lnTo>
                <a:lnTo>
                  <a:pt x="177" y="57"/>
                </a:lnTo>
                <a:lnTo>
                  <a:pt x="184" y="58"/>
                </a:lnTo>
                <a:lnTo>
                  <a:pt x="191" y="60"/>
                </a:lnTo>
                <a:lnTo>
                  <a:pt x="198" y="62"/>
                </a:lnTo>
                <a:lnTo>
                  <a:pt x="205" y="64"/>
                </a:lnTo>
                <a:lnTo>
                  <a:pt x="207" y="59"/>
                </a:lnTo>
                <a:lnTo>
                  <a:pt x="208" y="54"/>
                </a:lnTo>
                <a:lnTo>
                  <a:pt x="214" y="56"/>
                </a:lnTo>
                <a:lnTo>
                  <a:pt x="218" y="62"/>
                </a:lnTo>
                <a:lnTo>
                  <a:pt x="229" y="61"/>
                </a:lnTo>
                <a:lnTo>
                  <a:pt x="238" y="59"/>
                </a:lnTo>
                <a:lnTo>
                  <a:pt x="248" y="47"/>
                </a:lnTo>
                <a:lnTo>
                  <a:pt x="271" y="56"/>
                </a:lnTo>
                <a:lnTo>
                  <a:pt x="284" y="58"/>
                </a:lnTo>
                <a:lnTo>
                  <a:pt x="297" y="58"/>
                </a:lnTo>
                <a:close/>
              </a:path>
            </a:pathLst>
          </a:custGeom>
          <a:solidFill>
            <a:srgbClr val="BC0895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0" name="Italy"/>
          <xdr:cNvSpPr>
            <a:spLocks noEditPoints="1"/>
          </xdr:cNvSpPr>
        </xdr:nvSpPr>
        <xdr:spPr bwMode="auto">
          <a:xfrm>
            <a:off x="11044673" y="1123950"/>
            <a:ext cx="225579" cy="276225"/>
          </a:xfrm>
          <a:custGeom>
            <a:avLst/>
            <a:gdLst>
              <a:gd name="T0" fmla="*/ 2147483647 w 619"/>
              <a:gd name="T1" fmla="*/ 2147483647 h 660"/>
              <a:gd name="T2" fmla="*/ 2147483647 w 619"/>
              <a:gd name="T3" fmla="*/ 2147483647 h 660"/>
              <a:gd name="T4" fmla="*/ 2147483647 w 619"/>
              <a:gd name="T5" fmla="*/ 2147483647 h 660"/>
              <a:gd name="T6" fmla="*/ 2147483647 w 619"/>
              <a:gd name="T7" fmla="*/ 2147483647 h 660"/>
              <a:gd name="T8" fmla="*/ 2147483647 w 619"/>
              <a:gd name="T9" fmla="*/ 2147483647 h 660"/>
              <a:gd name="T10" fmla="*/ 2147483647 w 619"/>
              <a:gd name="T11" fmla="*/ 2147483647 h 660"/>
              <a:gd name="T12" fmla="*/ 2147483647 w 619"/>
              <a:gd name="T13" fmla="*/ 2147483647 h 660"/>
              <a:gd name="T14" fmla="*/ 2147483647 w 619"/>
              <a:gd name="T15" fmla="*/ 2147483647 h 660"/>
              <a:gd name="T16" fmla="*/ 2147483647 w 619"/>
              <a:gd name="T17" fmla="*/ 2147483647 h 660"/>
              <a:gd name="T18" fmla="*/ 2147483647 w 619"/>
              <a:gd name="T19" fmla="*/ 2147483647 h 660"/>
              <a:gd name="T20" fmla="*/ 2147483647 w 619"/>
              <a:gd name="T21" fmla="*/ 2147483647 h 660"/>
              <a:gd name="T22" fmla="*/ 2147483647 w 619"/>
              <a:gd name="T23" fmla="*/ 2147483647 h 660"/>
              <a:gd name="T24" fmla="*/ 2147483647 w 619"/>
              <a:gd name="T25" fmla="*/ 2147483647 h 660"/>
              <a:gd name="T26" fmla="*/ 2147483647 w 619"/>
              <a:gd name="T27" fmla="*/ 2147483647 h 660"/>
              <a:gd name="T28" fmla="*/ 2147483647 w 619"/>
              <a:gd name="T29" fmla="*/ 2147483647 h 660"/>
              <a:gd name="T30" fmla="*/ 2147483647 w 619"/>
              <a:gd name="T31" fmla="*/ 2147483647 h 660"/>
              <a:gd name="T32" fmla="*/ 2147483647 w 619"/>
              <a:gd name="T33" fmla="*/ 2147483647 h 660"/>
              <a:gd name="T34" fmla="*/ 2147483647 w 619"/>
              <a:gd name="T35" fmla="*/ 2147483647 h 660"/>
              <a:gd name="T36" fmla="*/ 2147483647 w 619"/>
              <a:gd name="T37" fmla="*/ 0 h 660"/>
              <a:gd name="T38" fmla="*/ 2147483647 w 619"/>
              <a:gd name="T39" fmla="*/ 2147483647 h 660"/>
              <a:gd name="T40" fmla="*/ 2147483647 w 619"/>
              <a:gd name="T41" fmla="*/ 2147483647 h 660"/>
              <a:gd name="T42" fmla="*/ 2147483647 w 619"/>
              <a:gd name="T43" fmla="*/ 2147483647 h 660"/>
              <a:gd name="T44" fmla="*/ 2147483647 w 619"/>
              <a:gd name="T45" fmla="*/ 2147483647 h 660"/>
              <a:gd name="T46" fmla="*/ 2147483647 w 619"/>
              <a:gd name="T47" fmla="*/ 2147483647 h 660"/>
              <a:gd name="T48" fmla="*/ 0 w 619"/>
              <a:gd name="T49" fmla="*/ 2147483647 h 660"/>
              <a:gd name="T50" fmla="*/ 2147483647 w 619"/>
              <a:gd name="T51" fmla="*/ 2147483647 h 660"/>
              <a:gd name="T52" fmla="*/ 2147483647 w 619"/>
              <a:gd name="T53" fmla="*/ 2147483647 h 660"/>
              <a:gd name="T54" fmla="*/ 2147483647 w 619"/>
              <a:gd name="T55" fmla="*/ 2147483647 h 660"/>
              <a:gd name="T56" fmla="*/ 2147483647 w 619"/>
              <a:gd name="T57" fmla="*/ 2147483647 h 660"/>
              <a:gd name="T58" fmla="*/ 2147483647 w 619"/>
              <a:gd name="T59" fmla="*/ 2147483647 h 660"/>
              <a:gd name="T60" fmla="*/ 2147483647 w 619"/>
              <a:gd name="T61" fmla="*/ 2147483647 h 660"/>
              <a:gd name="T62" fmla="*/ 2147483647 w 619"/>
              <a:gd name="T63" fmla="*/ 2147483647 h 660"/>
              <a:gd name="T64" fmla="*/ 2147483647 w 619"/>
              <a:gd name="T65" fmla="*/ 2147483647 h 660"/>
              <a:gd name="T66" fmla="*/ 2147483647 w 619"/>
              <a:gd name="T67" fmla="*/ 2147483647 h 660"/>
              <a:gd name="T68" fmla="*/ 2147483647 w 619"/>
              <a:gd name="T69" fmla="*/ 2147483647 h 660"/>
              <a:gd name="T70" fmla="*/ 2147483647 w 619"/>
              <a:gd name="T71" fmla="*/ 2147483647 h 660"/>
              <a:gd name="T72" fmla="*/ 2147483647 w 619"/>
              <a:gd name="T73" fmla="*/ 2147483647 h 660"/>
              <a:gd name="T74" fmla="*/ 2147483647 w 619"/>
              <a:gd name="T75" fmla="*/ 2147483647 h 660"/>
              <a:gd name="T76" fmla="*/ 2147483647 w 619"/>
              <a:gd name="T77" fmla="*/ 2147483647 h 660"/>
              <a:gd name="T78" fmla="*/ 2147483647 w 619"/>
              <a:gd name="T79" fmla="*/ 2147483647 h 660"/>
              <a:gd name="T80" fmla="*/ 2147483647 w 619"/>
              <a:gd name="T81" fmla="*/ 2147483647 h 660"/>
              <a:gd name="T82" fmla="*/ 2147483647 w 619"/>
              <a:gd name="T83" fmla="*/ 2147483647 h 660"/>
              <a:gd name="T84" fmla="*/ 2147483647 w 619"/>
              <a:gd name="T85" fmla="*/ 2147483647 h 660"/>
              <a:gd name="T86" fmla="*/ 2147483647 w 619"/>
              <a:gd name="T87" fmla="*/ 2147483647 h 660"/>
              <a:gd name="T88" fmla="*/ 2147483647 w 619"/>
              <a:gd name="T89" fmla="*/ 2147483647 h 660"/>
              <a:gd name="T90" fmla="*/ 2147483647 w 619"/>
              <a:gd name="T91" fmla="*/ 2147483647 h 660"/>
              <a:gd name="T92" fmla="*/ 2147483647 w 619"/>
              <a:gd name="T93" fmla="*/ 2147483647 h 660"/>
              <a:gd name="T94" fmla="*/ 2147483647 w 619"/>
              <a:gd name="T95" fmla="*/ 2147483647 h 660"/>
              <a:gd name="T96" fmla="*/ 2147483647 w 619"/>
              <a:gd name="T97" fmla="*/ 2147483647 h 660"/>
              <a:gd name="T98" fmla="*/ 2147483647 w 619"/>
              <a:gd name="T99" fmla="*/ 2147483647 h 660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w 619"/>
              <a:gd name="T151" fmla="*/ 0 h 660"/>
              <a:gd name="T152" fmla="*/ 619 w 619"/>
              <a:gd name="T153" fmla="*/ 660 h 660"/>
            </a:gdLst>
            <a:ahLst/>
            <a:cxnLst>
              <a:cxn ang="T100">
                <a:pos x="T0" y="T1"/>
              </a:cxn>
              <a:cxn ang="T101">
                <a:pos x="T2" y="T3"/>
              </a:cxn>
              <a:cxn ang="T102">
                <a:pos x="T4" y="T5"/>
              </a:cxn>
              <a:cxn ang="T103">
                <a:pos x="T6" y="T7"/>
              </a:cxn>
              <a:cxn ang="T104">
                <a:pos x="T8" y="T9"/>
              </a:cxn>
              <a:cxn ang="T105">
                <a:pos x="T10" y="T11"/>
              </a:cxn>
              <a:cxn ang="T106">
                <a:pos x="T12" y="T13"/>
              </a:cxn>
              <a:cxn ang="T107">
                <a:pos x="T14" y="T15"/>
              </a:cxn>
              <a:cxn ang="T108">
                <a:pos x="T16" y="T17"/>
              </a:cxn>
              <a:cxn ang="T109">
                <a:pos x="T18" y="T19"/>
              </a:cxn>
              <a:cxn ang="T110">
                <a:pos x="T20" y="T21"/>
              </a:cxn>
              <a:cxn ang="T111">
                <a:pos x="T22" y="T23"/>
              </a:cxn>
              <a:cxn ang="T112">
                <a:pos x="T24" y="T25"/>
              </a:cxn>
              <a:cxn ang="T113">
                <a:pos x="T26" y="T27"/>
              </a:cxn>
              <a:cxn ang="T114">
                <a:pos x="T28" y="T29"/>
              </a:cxn>
              <a:cxn ang="T115">
                <a:pos x="T30" y="T31"/>
              </a:cxn>
              <a:cxn ang="T116">
                <a:pos x="T32" y="T33"/>
              </a:cxn>
              <a:cxn ang="T117">
                <a:pos x="T34" y="T35"/>
              </a:cxn>
              <a:cxn ang="T118">
                <a:pos x="T36" y="T37"/>
              </a:cxn>
              <a:cxn ang="T119">
                <a:pos x="T38" y="T39"/>
              </a:cxn>
              <a:cxn ang="T120">
                <a:pos x="T40" y="T41"/>
              </a:cxn>
              <a:cxn ang="T121">
                <a:pos x="T42" y="T43"/>
              </a:cxn>
              <a:cxn ang="T122">
                <a:pos x="T44" y="T45"/>
              </a:cxn>
              <a:cxn ang="T123">
                <a:pos x="T46" y="T47"/>
              </a:cxn>
              <a:cxn ang="T124">
                <a:pos x="T48" y="T49"/>
              </a:cxn>
              <a:cxn ang="T125">
                <a:pos x="T50" y="T51"/>
              </a:cxn>
              <a:cxn ang="T126">
                <a:pos x="T52" y="T53"/>
              </a:cxn>
              <a:cxn ang="T127">
                <a:pos x="T54" y="T55"/>
              </a:cxn>
              <a:cxn ang="T128">
                <a:pos x="T56" y="T57"/>
              </a:cxn>
              <a:cxn ang="T129">
                <a:pos x="T58" y="T59"/>
              </a:cxn>
              <a:cxn ang="T130">
                <a:pos x="T60" y="T61"/>
              </a:cxn>
              <a:cxn ang="T131">
                <a:pos x="T62" y="T63"/>
              </a:cxn>
              <a:cxn ang="T132">
                <a:pos x="T64" y="T65"/>
              </a:cxn>
              <a:cxn ang="T133">
                <a:pos x="T66" y="T67"/>
              </a:cxn>
              <a:cxn ang="T134">
                <a:pos x="T68" y="T69"/>
              </a:cxn>
              <a:cxn ang="T135">
                <a:pos x="T70" y="T71"/>
              </a:cxn>
              <a:cxn ang="T136">
                <a:pos x="T72" y="T73"/>
              </a:cxn>
              <a:cxn ang="T137">
                <a:pos x="T74" y="T75"/>
              </a:cxn>
              <a:cxn ang="T138">
                <a:pos x="T76" y="T77"/>
              </a:cxn>
              <a:cxn ang="T139">
                <a:pos x="T78" y="T79"/>
              </a:cxn>
              <a:cxn ang="T140">
                <a:pos x="T80" y="T81"/>
              </a:cxn>
              <a:cxn ang="T141">
                <a:pos x="T82" y="T83"/>
              </a:cxn>
              <a:cxn ang="T142">
                <a:pos x="T84" y="T85"/>
              </a:cxn>
              <a:cxn ang="T143">
                <a:pos x="T86" y="T87"/>
              </a:cxn>
              <a:cxn ang="T144">
                <a:pos x="T88" y="T89"/>
              </a:cxn>
              <a:cxn ang="T145">
                <a:pos x="T90" y="T91"/>
              </a:cxn>
              <a:cxn ang="T146">
                <a:pos x="T92" y="T93"/>
              </a:cxn>
              <a:cxn ang="T147">
                <a:pos x="T94" y="T95"/>
              </a:cxn>
              <a:cxn ang="T148">
                <a:pos x="T96" y="T97"/>
              </a:cxn>
              <a:cxn ang="T149">
                <a:pos x="T98" y="T99"/>
              </a:cxn>
            </a:cxnLst>
            <a:rect l="T150" t="T151" r="T152" b="T153"/>
            <a:pathLst>
              <a:path w="619" h="660">
                <a:moveTo>
                  <a:pt x="472" y="560"/>
                </a:moveTo>
                <a:lnTo>
                  <a:pt x="458" y="571"/>
                </a:lnTo>
                <a:lnTo>
                  <a:pt x="439" y="565"/>
                </a:lnTo>
                <a:lnTo>
                  <a:pt x="427" y="565"/>
                </a:lnTo>
                <a:lnTo>
                  <a:pt x="412" y="570"/>
                </a:lnTo>
                <a:lnTo>
                  <a:pt x="397" y="573"/>
                </a:lnTo>
                <a:lnTo>
                  <a:pt x="382" y="567"/>
                </a:lnTo>
                <a:lnTo>
                  <a:pt x="356" y="565"/>
                </a:lnTo>
                <a:lnTo>
                  <a:pt x="335" y="576"/>
                </a:lnTo>
                <a:lnTo>
                  <a:pt x="338" y="580"/>
                </a:lnTo>
                <a:lnTo>
                  <a:pt x="341" y="587"/>
                </a:lnTo>
                <a:lnTo>
                  <a:pt x="343" y="596"/>
                </a:lnTo>
                <a:lnTo>
                  <a:pt x="348" y="602"/>
                </a:lnTo>
                <a:lnTo>
                  <a:pt x="364" y="610"/>
                </a:lnTo>
                <a:lnTo>
                  <a:pt x="380" y="615"/>
                </a:lnTo>
                <a:lnTo>
                  <a:pt x="397" y="620"/>
                </a:lnTo>
                <a:lnTo>
                  <a:pt x="413" y="626"/>
                </a:lnTo>
                <a:lnTo>
                  <a:pt x="423" y="631"/>
                </a:lnTo>
                <a:lnTo>
                  <a:pt x="432" y="638"/>
                </a:lnTo>
                <a:lnTo>
                  <a:pt x="441" y="652"/>
                </a:lnTo>
                <a:lnTo>
                  <a:pt x="455" y="660"/>
                </a:lnTo>
                <a:lnTo>
                  <a:pt x="477" y="638"/>
                </a:lnTo>
                <a:lnTo>
                  <a:pt x="471" y="604"/>
                </a:lnTo>
                <a:lnTo>
                  <a:pt x="474" y="593"/>
                </a:lnTo>
                <a:lnTo>
                  <a:pt x="479" y="577"/>
                </a:lnTo>
                <a:lnTo>
                  <a:pt x="483" y="563"/>
                </a:lnTo>
                <a:lnTo>
                  <a:pt x="480" y="553"/>
                </a:lnTo>
                <a:lnTo>
                  <a:pt x="472" y="560"/>
                </a:lnTo>
                <a:close/>
                <a:moveTo>
                  <a:pt x="149" y="345"/>
                </a:moveTo>
                <a:lnTo>
                  <a:pt x="143" y="350"/>
                </a:lnTo>
                <a:lnTo>
                  <a:pt x="140" y="358"/>
                </a:lnTo>
                <a:lnTo>
                  <a:pt x="138" y="366"/>
                </a:lnTo>
                <a:lnTo>
                  <a:pt x="134" y="370"/>
                </a:lnTo>
                <a:lnTo>
                  <a:pt x="132" y="374"/>
                </a:lnTo>
                <a:lnTo>
                  <a:pt x="129" y="378"/>
                </a:lnTo>
                <a:lnTo>
                  <a:pt x="127" y="380"/>
                </a:lnTo>
                <a:lnTo>
                  <a:pt x="124" y="381"/>
                </a:lnTo>
                <a:lnTo>
                  <a:pt x="124" y="382"/>
                </a:lnTo>
                <a:lnTo>
                  <a:pt x="121" y="382"/>
                </a:lnTo>
                <a:lnTo>
                  <a:pt x="109" y="385"/>
                </a:lnTo>
                <a:lnTo>
                  <a:pt x="95" y="389"/>
                </a:lnTo>
                <a:lnTo>
                  <a:pt x="95" y="390"/>
                </a:lnTo>
                <a:lnTo>
                  <a:pt x="95" y="391"/>
                </a:lnTo>
                <a:lnTo>
                  <a:pt x="97" y="397"/>
                </a:lnTo>
                <a:lnTo>
                  <a:pt x="102" y="404"/>
                </a:lnTo>
                <a:lnTo>
                  <a:pt x="106" y="433"/>
                </a:lnTo>
                <a:lnTo>
                  <a:pt x="105" y="463"/>
                </a:lnTo>
                <a:lnTo>
                  <a:pt x="109" y="490"/>
                </a:lnTo>
                <a:lnTo>
                  <a:pt x="117" y="513"/>
                </a:lnTo>
                <a:lnTo>
                  <a:pt x="125" y="515"/>
                </a:lnTo>
                <a:lnTo>
                  <a:pt x="132" y="511"/>
                </a:lnTo>
                <a:lnTo>
                  <a:pt x="134" y="498"/>
                </a:lnTo>
                <a:lnTo>
                  <a:pt x="142" y="488"/>
                </a:lnTo>
                <a:lnTo>
                  <a:pt x="148" y="487"/>
                </a:lnTo>
                <a:lnTo>
                  <a:pt x="154" y="491"/>
                </a:lnTo>
                <a:lnTo>
                  <a:pt x="161" y="493"/>
                </a:lnTo>
                <a:lnTo>
                  <a:pt x="167" y="494"/>
                </a:lnTo>
                <a:lnTo>
                  <a:pt x="174" y="464"/>
                </a:lnTo>
                <a:lnTo>
                  <a:pt x="174" y="436"/>
                </a:lnTo>
                <a:lnTo>
                  <a:pt x="166" y="427"/>
                </a:lnTo>
                <a:lnTo>
                  <a:pt x="165" y="408"/>
                </a:lnTo>
                <a:lnTo>
                  <a:pt x="166" y="389"/>
                </a:lnTo>
                <a:lnTo>
                  <a:pt x="161" y="376"/>
                </a:lnTo>
                <a:lnTo>
                  <a:pt x="161" y="373"/>
                </a:lnTo>
                <a:lnTo>
                  <a:pt x="161" y="370"/>
                </a:lnTo>
                <a:lnTo>
                  <a:pt x="158" y="362"/>
                </a:lnTo>
                <a:lnTo>
                  <a:pt x="155" y="352"/>
                </a:lnTo>
                <a:lnTo>
                  <a:pt x="149" y="345"/>
                </a:lnTo>
                <a:close/>
                <a:moveTo>
                  <a:pt x="326" y="65"/>
                </a:moveTo>
                <a:lnTo>
                  <a:pt x="305" y="30"/>
                </a:lnTo>
                <a:lnTo>
                  <a:pt x="298" y="24"/>
                </a:lnTo>
                <a:lnTo>
                  <a:pt x="291" y="16"/>
                </a:lnTo>
                <a:lnTo>
                  <a:pt x="285" y="10"/>
                </a:lnTo>
                <a:lnTo>
                  <a:pt x="277" y="5"/>
                </a:lnTo>
                <a:lnTo>
                  <a:pt x="264" y="0"/>
                </a:lnTo>
                <a:lnTo>
                  <a:pt x="248" y="2"/>
                </a:lnTo>
                <a:lnTo>
                  <a:pt x="242" y="2"/>
                </a:lnTo>
                <a:lnTo>
                  <a:pt x="236" y="2"/>
                </a:lnTo>
                <a:lnTo>
                  <a:pt x="231" y="1"/>
                </a:lnTo>
                <a:lnTo>
                  <a:pt x="225" y="2"/>
                </a:lnTo>
                <a:lnTo>
                  <a:pt x="216" y="4"/>
                </a:lnTo>
                <a:lnTo>
                  <a:pt x="208" y="8"/>
                </a:lnTo>
                <a:lnTo>
                  <a:pt x="200" y="11"/>
                </a:lnTo>
                <a:lnTo>
                  <a:pt x="190" y="13"/>
                </a:lnTo>
                <a:lnTo>
                  <a:pt x="168" y="48"/>
                </a:lnTo>
                <a:lnTo>
                  <a:pt x="134" y="50"/>
                </a:lnTo>
                <a:lnTo>
                  <a:pt x="122" y="52"/>
                </a:lnTo>
                <a:lnTo>
                  <a:pt x="113" y="54"/>
                </a:lnTo>
                <a:lnTo>
                  <a:pt x="103" y="55"/>
                </a:lnTo>
                <a:lnTo>
                  <a:pt x="92" y="51"/>
                </a:lnTo>
                <a:lnTo>
                  <a:pt x="71" y="51"/>
                </a:lnTo>
                <a:lnTo>
                  <a:pt x="54" y="65"/>
                </a:lnTo>
                <a:lnTo>
                  <a:pt x="41" y="74"/>
                </a:lnTo>
                <a:lnTo>
                  <a:pt x="27" y="80"/>
                </a:lnTo>
                <a:lnTo>
                  <a:pt x="17" y="79"/>
                </a:lnTo>
                <a:lnTo>
                  <a:pt x="9" y="76"/>
                </a:lnTo>
                <a:lnTo>
                  <a:pt x="0" y="92"/>
                </a:lnTo>
                <a:lnTo>
                  <a:pt x="7" y="105"/>
                </a:lnTo>
                <a:lnTo>
                  <a:pt x="12" y="119"/>
                </a:lnTo>
                <a:lnTo>
                  <a:pt x="14" y="133"/>
                </a:lnTo>
                <a:lnTo>
                  <a:pt x="14" y="147"/>
                </a:lnTo>
                <a:lnTo>
                  <a:pt x="16" y="155"/>
                </a:lnTo>
                <a:lnTo>
                  <a:pt x="21" y="161"/>
                </a:lnTo>
                <a:lnTo>
                  <a:pt x="29" y="167"/>
                </a:lnTo>
                <a:lnTo>
                  <a:pt x="34" y="176"/>
                </a:lnTo>
                <a:lnTo>
                  <a:pt x="46" y="203"/>
                </a:lnTo>
                <a:lnTo>
                  <a:pt x="66" y="191"/>
                </a:lnTo>
                <a:lnTo>
                  <a:pt x="79" y="175"/>
                </a:lnTo>
                <a:lnTo>
                  <a:pt x="92" y="162"/>
                </a:lnTo>
                <a:lnTo>
                  <a:pt x="108" y="156"/>
                </a:lnTo>
                <a:lnTo>
                  <a:pt x="129" y="161"/>
                </a:lnTo>
                <a:lnTo>
                  <a:pt x="146" y="171"/>
                </a:lnTo>
                <a:lnTo>
                  <a:pt x="199" y="220"/>
                </a:lnTo>
                <a:lnTo>
                  <a:pt x="239" y="280"/>
                </a:lnTo>
                <a:lnTo>
                  <a:pt x="249" y="290"/>
                </a:lnTo>
                <a:lnTo>
                  <a:pt x="265" y="292"/>
                </a:lnTo>
                <a:lnTo>
                  <a:pt x="279" y="297"/>
                </a:lnTo>
                <a:lnTo>
                  <a:pt x="290" y="315"/>
                </a:lnTo>
                <a:lnTo>
                  <a:pt x="307" y="340"/>
                </a:lnTo>
                <a:lnTo>
                  <a:pt x="324" y="362"/>
                </a:lnTo>
                <a:lnTo>
                  <a:pt x="332" y="364"/>
                </a:lnTo>
                <a:lnTo>
                  <a:pt x="339" y="363"/>
                </a:lnTo>
                <a:lnTo>
                  <a:pt x="346" y="361"/>
                </a:lnTo>
                <a:lnTo>
                  <a:pt x="353" y="360"/>
                </a:lnTo>
                <a:lnTo>
                  <a:pt x="366" y="356"/>
                </a:lnTo>
                <a:lnTo>
                  <a:pt x="382" y="356"/>
                </a:lnTo>
                <a:lnTo>
                  <a:pt x="388" y="359"/>
                </a:lnTo>
                <a:lnTo>
                  <a:pt x="392" y="365"/>
                </a:lnTo>
                <a:lnTo>
                  <a:pt x="396" y="372"/>
                </a:lnTo>
                <a:lnTo>
                  <a:pt x="401" y="378"/>
                </a:lnTo>
                <a:lnTo>
                  <a:pt x="421" y="395"/>
                </a:lnTo>
                <a:lnTo>
                  <a:pt x="446" y="398"/>
                </a:lnTo>
                <a:lnTo>
                  <a:pt x="446" y="405"/>
                </a:lnTo>
                <a:lnTo>
                  <a:pt x="445" y="413"/>
                </a:lnTo>
                <a:lnTo>
                  <a:pt x="443" y="420"/>
                </a:lnTo>
                <a:lnTo>
                  <a:pt x="443" y="428"/>
                </a:lnTo>
                <a:lnTo>
                  <a:pt x="482" y="429"/>
                </a:lnTo>
                <a:lnTo>
                  <a:pt x="492" y="462"/>
                </a:lnTo>
                <a:lnTo>
                  <a:pt x="498" y="483"/>
                </a:lnTo>
                <a:lnTo>
                  <a:pt x="507" y="501"/>
                </a:lnTo>
                <a:lnTo>
                  <a:pt x="510" y="518"/>
                </a:lnTo>
                <a:lnTo>
                  <a:pt x="498" y="537"/>
                </a:lnTo>
                <a:lnTo>
                  <a:pt x="494" y="562"/>
                </a:lnTo>
                <a:lnTo>
                  <a:pt x="501" y="582"/>
                </a:lnTo>
                <a:lnTo>
                  <a:pt x="523" y="568"/>
                </a:lnTo>
                <a:lnTo>
                  <a:pt x="536" y="545"/>
                </a:lnTo>
                <a:lnTo>
                  <a:pt x="539" y="543"/>
                </a:lnTo>
                <a:lnTo>
                  <a:pt x="541" y="541"/>
                </a:lnTo>
                <a:lnTo>
                  <a:pt x="545" y="534"/>
                </a:lnTo>
                <a:lnTo>
                  <a:pt x="547" y="526"/>
                </a:lnTo>
                <a:lnTo>
                  <a:pt x="552" y="517"/>
                </a:lnTo>
                <a:lnTo>
                  <a:pt x="557" y="512"/>
                </a:lnTo>
                <a:lnTo>
                  <a:pt x="559" y="505"/>
                </a:lnTo>
                <a:lnTo>
                  <a:pt x="557" y="494"/>
                </a:lnTo>
                <a:lnTo>
                  <a:pt x="555" y="483"/>
                </a:lnTo>
                <a:lnTo>
                  <a:pt x="553" y="475"/>
                </a:lnTo>
                <a:lnTo>
                  <a:pt x="547" y="459"/>
                </a:lnTo>
                <a:lnTo>
                  <a:pt x="535" y="443"/>
                </a:lnTo>
                <a:lnTo>
                  <a:pt x="529" y="427"/>
                </a:lnTo>
                <a:lnTo>
                  <a:pt x="541" y="406"/>
                </a:lnTo>
                <a:lnTo>
                  <a:pt x="563" y="412"/>
                </a:lnTo>
                <a:lnTo>
                  <a:pt x="583" y="426"/>
                </a:lnTo>
                <a:lnTo>
                  <a:pt x="589" y="431"/>
                </a:lnTo>
                <a:lnTo>
                  <a:pt x="597" y="439"/>
                </a:lnTo>
                <a:lnTo>
                  <a:pt x="605" y="445"/>
                </a:lnTo>
                <a:lnTo>
                  <a:pt x="610" y="447"/>
                </a:lnTo>
                <a:lnTo>
                  <a:pt x="619" y="424"/>
                </a:lnTo>
                <a:lnTo>
                  <a:pt x="597" y="401"/>
                </a:lnTo>
                <a:lnTo>
                  <a:pt x="546" y="366"/>
                </a:lnTo>
                <a:lnTo>
                  <a:pt x="491" y="340"/>
                </a:lnTo>
                <a:lnTo>
                  <a:pt x="480" y="334"/>
                </a:lnTo>
                <a:lnTo>
                  <a:pt x="478" y="331"/>
                </a:lnTo>
                <a:lnTo>
                  <a:pt x="482" y="327"/>
                </a:lnTo>
                <a:lnTo>
                  <a:pt x="486" y="318"/>
                </a:lnTo>
                <a:lnTo>
                  <a:pt x="459" y="319"/>
                </a:lnTo>
                <a:lnTo>
                  <a:pt x="434" y="316"/>
                </a:lnTo>
                <a:lnTo>
                  <a:pt x="422" y="309"/>
                </a:lnTo>
                <a:lnTo>
                  <a:pt x="415" y="300"/>
                </a:lnTo>
                <a:lnTo>
                  <a:pt x="408" y="291"/>
                </a:lnTo>
                <a:lnTo>
                  <a:pt x="398" y="284"/>
                </a:lnTo>
                <a:lnTo>
                  <a:pt x="370" y="250"/>
                </a:lnTo>
                <a:lnTo>
                  <a:pt x="356" y="205"/>
                </a:lnTo>
                <a:lnTo>
                  <a:pt x="334" y="180"/>
                </a:lnTo>
                <a:lnTo>
                  <a:pt x="306" y="161"/>
                </a:lnTo>
                <a:lnTo>
                  <a:pt x="290" y="144"/>
                </a:lnTo>
                <a:lnTo>
                  <a:pt x="290" y="130"/>
                </a:lnTo>
                <a:lnTo>
                  <a:pt x="294" y="117"/>
                </a:lnTo>
                <a:lnTo>
                  <a:pt x="287" y="109"/>
                </a:lnTo>
                <a:lnTo>
                  <a:pt x="274" y="103"/>
                </a:lnTo>
                <a:lnTo>
                  <a:pt x="273" y="101"/>
                </a:lnTo>
                <a:lnTo>
                  <a:pt x="277" y="97"/>
                </a:lnTo>
                <a:lnTo>
                  <a:pt x="283" y="86"/>
                </a:lnTo>
                <a:lnTo>
                  <a:pt x="299" y="88"/>
                </a:lnTo>
                <a:lnTo>
                  <a:pt x="306" y="82"/>
                </a:lnTo>
                <a:lnTo>
                  <a:pt x="310" y="74"/>
                </a:lnTo>
                <a:lnTo>
                  <a:pt x="318" y="67"/>
                </a:lnTo>
                <a:lnTo>
                  <a:pt x="322" y="66"/>
                </a:lnTo>
                <a:lnTo>
                  <a:pt x="326" y="65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1" name="Portugal"/>
          <xdr:cNvSpPr>
            <a:spLocks/>
          </xdr:cNvSpPr>
        </xdr:nvSpPr>
        <xdr:spPr bwMode="auto">
          <a:xfrm>
            <a:off x="10768965" y="1247775"/>
            <a:ext cx="58484" cy="142875"/>
          </a:xfrm>
          <a:custGeom>
            <a:avLst/>
            <a:gdLst>
              <a:gd name="T0" fmla="*/ 2147483647 w 170"/>
              <a:gd name="T1" fmla="*/ 0 h 337"/>
              <a:gd name="T2" fmla="*/ 2147483647 w 170"/>
              <a:gd name="T3" fmla="*/ 2147483647 h 337"/>
              <a:gd name="T4" fmla="*/ 2147483647 w 170"/>
              <a:gd name="T5" fmla="*/ 2147483647 h 337"/>
              <a:gd name="T6" fmla="*/ 2147483647 w 170"/>
              <a:gd name="T7" fmla="*/ 2147483647 h 337"/>
              <a:gd name="T8" fmla="*/ 2147483647 w 170"/>
              <a:gd name="T9" fmla="*/ 2147483647 h 337"/>
              <a:gd name="T10" fmla="*/ 2147483647 w 170"/>
              <a:gd name="T11" fmla="*/ 2147483647 h 337"/>
              <a:gd name="T12" fmla="*/ 2147483647 w 170"/>
              <a:gd name="T13" fmla="*/ 2147483647 h 337"/>
              <a:gd name="T14" fmla="*/ 2147483647 w 170"/>
              <a:gd name="T15" fmla="*/ 2147483647 h 337"/>
              <a:gd name="T16" fmla="*/ 2147483647 w 170"/>
              <a:gd name="T17" fmla="*/ 2147483647 h 337"/>
              <a:gd name="T18" fmla="*/ 2147483647 w 170"/>
              <a:gd name="T19" fmla="*/ 2147483647 h 337"/>
              <a:gd name="T20" fmla="*/ 2147483647 w 170"/>
              <a:gd name="T21" fmla="*/ 2147483647 h 337"/>
              <a:gd name="T22" fmla="*/ 2147483647 w 170"/>
              <a:gd name="T23" fmla="*/ 2147483647 h 337"/>
              <a:gd name="T24" fmla="*/ 2147483647 w 170"/>
              <a:gd name="T25" fmla="*/ 2147483647 h 337"/>
              <a:gd name="T26" fmla="*/ 2147483647 w 170"/>
              <a:gd name="T27" fmla="*/ 2147483647 h 337"/>
              <a:gd name="T28" fmla="*/ 2147483647 w 170"/>
              <a:gd name="T29" fmla="*/ 2147483647 h 337"/>
              <a:gd name="T30" fmla="*/ 2147483647 w 170"/>
              <a:gd name="T31" fmla="*/ 2147483647 h 337"/>
              <a:gd name="T32" fmla="*/ 2147483647 w 170"/>
              <a:gd name="T33" fmla="*/ 2147483647 h 337"/>
              <a:gd name="T34" fmla="*/ 2147483647 w 170"/>
              <a:gd name="T35" fmla="*/ 2147483647 h 337"/>
              <a:gd name="T36" fmla="*/ 2147483647 w 170"/>
              <a:gd name="T37" fmla="*/ 2147483647 h 337"/>
              <a:gd name="T38" fmla="*/ 2147483647 w 170"/>
              <a:gd name="T39" fmla="*/ 2147483647 h 337"/>
              <a:gd name="T40" fmla="*/ 2147483647 w 170"/>
              <a:gd name="T41" fmla="*/ 2147483647 h 337"/>
              <a:gd name="T42" fmla="*/ 2147483647 w 170"/>
              <a:gd name="T43" fmla="*/ 2147483647 h 337"/>
              <a:gd name="T44" fmla="*/ 2147483647 w 170"/>
              <a:gd name="T45" fmla="*/ 2147483647 h 337"/>
              <a:gd name="T46" fmla="*/ 2147483647 w 170"/>
              <a:gd name="T47" fmla="*/ 2147483647 h 337"/>
              <a:gd name="T48" fmla="*/ 2147483647 w 170"/>
              <a:gd name="T49" fmla="*/ 2147483647 h 337"/>
              <a:gd name="T50" fmla="*/ 0 w 170"/>
              <a:gd name="T51" fmla="*/ 2147483647 h 337"/>
              <a:gd name="T52" fmla="*/ 2147483647 w 170"/>
              <a:gd name="T53" fmla="*/ 2147483647 h 337"/>
              <a:gd name="T54" fmla="*/ 2147483647 w 170"/>
              <a:gd name="T55" fmla="*/ 2147483647 h 337"/>
              <a:gd name="T56" fmla="*/ 2147483647 w 170"/>
              <a:gd name="T57" fmla="*/ 2147483647 h 337"/>
              <a:gd name="T58" fmla="*/ 2147483647 w 170"/>
              <a:gd name="T59" fmla="*/ 2147483647 h 337"/>
              <a:gd name="T60" fmla="*/ 2147483647 w 170"/>
              <a:gd name="T61" fmla="*/ 2147483647 h 337"/>
              <a:gd name="T62" fmla="*/ 2147483647 w 170"/>
              <a:gd name="T63" fmla="*/ 0 h 337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170"/>
              <a:gd name="T97" fmla="*/ 0 h 337"/>
              <a:gd name="T98" fmla="*/ 170 w 170"/>
              <a:gd name="T99" fmla="*/ 337 h 337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170" h="337">
                <a:moveTo>
                  <a:pt x="54" y="0"/>
                </a:moveTo>
                <a:lnTo>
                  <a:pt x="81" y="0"/>
                </a:lnTo>
                <a:lnTo>
                  <a:pt x="97" y="14"/>
                </a:lnTo>
                <a:lnTo>
                  <a:pt x="116" y="17"/>
                </a:lnTo>
                <a:lnTo>
                  <a:pt x="126" y="14"/>
                </a:lnTo>
                <a:lnTo>
                  <a:pt x="135" y="11"/>
                </a:lnTo>
                <a:lnTo>
                  <a:pt x="144" y="8"/>
                </a:lnTo>
                <a:lnTo>
                  <a:pt x="153" y="6"/>
                </a:lnTo>
                <a:lnTo>
                  <a:pt x="159" y="26"/>
                </a:lnTo>
                <a:lnTo>
                  <a:pt x="167" y="45"/>
                </a:lnTo>
                <a:lnTo>
                  <a:pt x="170" y="64"/>
                </a:lnTo>
                <a:lnTo>
                  <a:pt x="157" y="80"/>
                </a:lnTo>
                <a:lnTo>
                  <a:pt x="144" y="98"/>
                </a:lnTo>
                <a:lnTo>
                  <a:pt x="139" y="119"/>
                </a:lnTo>
                <a:lnTo>
                  <a:pt x="137" y="134"/>
                </a:lnTo>
                <a:lnTo>
                  <a:pt x="135" y="149"/>
                </a:lnTo>
                <a:lnTo>
                  <a:pt x="133" y="171"/>
                </a:lnTo>
                <a:lnTo>
                  <a:pt x="129" y="192"/>
                </a:lnTo>
                <a:lnTo>
                  <a:pt x="129" y="210"/>
                </a:lnTo>
                <a:lnTo>
                  <a:pt x="127" y="229"/>
                </a:lnTo>
                <a:lnTo>
                  <a:pt x="125" y="247"/>
                </a:lnTo>
                <a:lnTo>
                  <a:pt x="125" y="266"/>
                </a:lnTo>
                <a:lnTo>
                  <a:pt x="121" y="279"/>
                </a:lnTo>
                <a:lnTo>
                  <a:pt x="117" y="292"/>
                </a:lnTo>
                <a:lnTo>
                  <a:pt x="112" y="312"/>
                </a:lnTo>
                <a:lnTo>
                  <a:pt x="109" y="333"/>
                </a:lnTo>
                <a:lnTo>
                  <a:pt x="95" y="333"/>
                </a:lnTo>
                <a:lnTo>
                  <a:pt x="85" y="334"/>
                </a:lnTo>
                <a:lnTo>
                  <a:pt x="61" y="337"/>
                </a:lnTo>
                <a:lnTo>
                  <a:pt x="32" y="335"/>
                </a:lnTo>
                <a:lnTo>
                  <a:pt x="29" y="334"/>
                </a:lnTo>
                <a:lnTo>
                  <a:pt x="25" y="334"/>
                </a:lnTo>
                <a:lnTo>
                  <a:pt x="25" y="320"/>
                </a:lnTo>
                <a:lnTo>
                  <a:pt x="30" y="303"/>
                </a:lnTo>
                <a:lnTo>
                  <a:pt x="34" y="283"/>
                </a:lnTo>
                <a:lnTo>
                  <a:pt x="37" y="268"/>
                </a:lnTo>
                <a:lnTo>
                  <a:pt x="36" y="267"/>
                </a:lnTo>
                <a:lnTo>
                  <a:pt x="35" y="266"/>
                </a:lnTo>
                <a:lnTo>
                  <a:pt x="27" y="261"/>
                </a:lnTo>
                <a:lnTo>
                  <a:pt x="18" y="256"/>
                </a:lnTo>
                <a:lnTo>
                  <a:pt x="18" y="255"/>
                </a:lnTo>
                <a:lnTo>
                  <a:pt x="24" y="247"/>
                </a:lnTo>
                <a:lnTo>
                  <a:pt x="32" y="239"/>
                </a:lnTo>
                <a:lnTo>
                  <a:pt x="35" y="232"/>
                </a:lnTo>
                <a:lnTo>
                  <a:pt x="36" y="224"/>
                </a:lnTo>
                <a:lnTo>
                  <a:pt x="36" y="223"/>
                </a:lnTo>
                <a:lnTo>
                  <a:pt x="28" y="224"/>
                </a:lnTo>
                <a:lnTo>
                  <a:pt x="19" y="228"/>
                </a:lnTo>
                <a:lnTo>
                  <a:pt x="10" y="233"/>
                </a:lnTo>
                <a:lnTo>
                  <a:pt x="0" y="236"/>
                </a:lnTo>
                <a:lnTo>
                  <a:pt x="10" y="214"/>
                </a:lnTo>
                <a:lnTo>
                  <a:pt x="27" y="195"/>
                </a:lnTo>
                <a:lnTo>
                  <a:pt x="34" y="182"/>
                </a:lnTo>
                <a:lnTo>
                  <a:pt x="37" y="168"/>
                </a:lnTo>
                <a:lnTo>
                  <a:pt x="38" y="155"/>
                </a:lnTo>
                <a:lnTo>
                  <a:pt x="43" y="143"/>
                </a:lnTo>
                <a:lnTo>
                  <a:pt x="52" y="89"/>
                </a:lnTo>
                <a:lnTo>
                  <a:pt x="53" y="32"/>
                </a:lnTo>
                <a:lnTo>
                  <a:pt x="53" y="24"/>
                </a:lnTo>
                <a:lnTo>
                  <a:pt x="53" y="16"/>
                </a:lnTo>
                <a:lnTo>
                  <a:pt x="54" y="8"/>
                </a:lnTo>
                <a:lnTo>
                  <a:pt x="54" y="0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2" name="Spain"/>
          <xdr:cNvSpPr>
            <a:spLocks noEditPoints="1"/>
          </xdr:cNvSpPr>
        </xdr:nvSpPr>
        <xdr:spPr bwMode="auto">
          <a:xfrm>
            <a:off x="10610224" y="1209675"/>
            <a:ext cx="384320" cy="438150"/>
          </a:xfrm>
          <a:custGeom>
            <a:avLst/>
            <a:gdLst>
              <a:gd name="T0" fmla="*/ 2147483647 w 1054"/>
              <a:gd name="T1" fmla="*/ 2147483647 h 1063"/>
              <a:gd name="T2" fmla="*/ 2147483647 w 1054"/>
              <a:gd name="T3" fmla="*/ 2147483647 h 1063"/>
              <a:gd name="T4" fmla="*/ 2147483647 w 1054"/>
              <a:gd name="T5" fmla="*/ 2147483647 h 1063"/>
              <a:gd name="T6" fmla="*/ 2147483647 w 1054"/>
              <a:gd name="T7" fmla="*/ 2147483647 h 1063"/>
              <a:gd name="T8" fmla="*/ 2147483647 w 1054"/>
              <a:gd name="T9" fmla="*/ 2147483647 h 1063"/>
              <a:gd name="T10" fmla="*/ 2147483647 w 1054"/>
              <a:gd name="T11" fmla="*/ 2147483647 h 1063"/>
              <a:gd name="T12" fmla="*/ 2147483647 w 1054"/>
              <a:gd name="T13" fmla="*/ 2147483647 h 1063"/>
              <a:gd name="T14" fmla="*/ 2147483647 w 1054"/>
              <a:gd name="T15" fmla="*/ 2147483647 h 1063"/>
              <a:gd name="T16" fmla="*/ 2147483647 w 1054"/>
              <a:gd name="T17" fmla="*/ 2147483647 h 1063"/>
              <a:gd name="T18" fmla="*/ 2147483647 w 1054"/>
              <a:gd name="T19" fmla="*/ 2147483647 h 1063"/>
              <a:gd name="T20" fmla="*/ 2147483647 w 1054"/>
              <a:gd name="T21" fmla="*/ 2147483647 h 1063"/>
              <a:gd name="T22" fmla="*/ 2147483647 w 1054"/>
              <a:gd name="T23" fmla="*/ 2147483647 h 1063"/>
              <a:gd name="T24" fmla="*/ 2147483647 w 1054"/>
              <a:gd name="T25" fmla="*/ 2147483647 h 1063"/>
              <a:gd name="T26" fmla="*/ 2147483647 w 1054"/>
              <a:gd name="T27" fmla="*/ 2147483647 h 1063"/>
              <a:gd name="T28" fmla="*/ 2147483647 w 1054"/>
              <a:gd name="T29" fmla="*/ 2147483647 h 1063"/>
              <a:gd name="T30" fmla="*/ 2147483647 w 1054"/>
              <a:gd name="T31" fmla="*/ 2147483647 h 1063"/>
              <a:gd name="T32" fmla="*/ 2147483647 w 1054"/>
              <a:gd name="T33" fmla="*/ 2147483647 h 1063"/>
              <a:gd name="T34" fmla="*/ 2147483647 w 1054"/>
              <a:gd name="T35" fmla="*/ 2147483647 h 1063"/>
              <a:gd name="T36" fmla="*/ 2147483647 w 1054"/>
              <a:gd name="T37" fmla="*/ 2147483647 h 1063"/>
              <a:gd name="T38" fmla="*/ 2147483647 w 1054"/>
              <a:gd name="T39" fmla="*/ 2147483647 h 1063"/>
              <a:gd name="T40" fmla="*/ 2147483647 w 1054"/>
              <a:gd name="T41" fmla="*/ 2147483647 h 1063"/>
              <a:gd name="T42" fmla="*/ 2147483647 w 1054"/>
              <a:gd name="T43" fmla="*/ 2147483647 h 1063"/>
              <a:gd name="T44" fmla="*/ 2147483647 w 1054"/>
              <a:gd name="T45" fmla="*/ 2147483647 h 1063"/>
              <a:gd name="T46" fmla="*/ 2147483647 w 1054"/>
              <a:gd name="T47" fmla="*/ 2147483647 h 1063"/>
              <a:gd name="T48" fmla="*/ 2147483647 w 1054"/>
              <a:gd name="T49" fmla="*/ 2147483647 h 1063"/>
              <a:gd name="T50" fmla="*/ 2147483647 w 1054"/>
              <a:gd name="T51" fmla="*/ 2147483647 h 1063"/>
              <a:gd name="T52" fmla="*/ 2147483647 w 1054"/>
              <a:gd name="T53" fmla="*/ 2147483647 h 1063"/>
              <a:gd name="T54" fmla="*/ 2147483647 w 1054"/>
              <a:gd name="T55" fmla="*/ 2147483647 h 1063"/>
              <a:gd name="T56" fmla="*/ 2147483647 w 1054"/>
              <a:gd name="T57" fmla="*/ 2147483647 h 1063"/>
              <a:gd name="T58" fmla="*/ 2147483647 w 1054"/>
              <a:gd name="T59" fmla="*/ 2147483647 h 1063"/>
              <a:gd name="T60" fmla="*/ 2147483647 w 1054"/>
              <a:gd name="T61" fmla="*/ 2147483647 h 1063"/>
              <a:gd name="T62" fmla="*/ 2147483647 w 1054"/>
              <a:gd name="T63" fmla="*/ 2147483647 h 1063"/>
              <a:gd name="T64" fmla="*/ 2147483647 w 1054"/>
              <a:gd name="T65" fmla="*/ 2147483647 h 1063"/>
              <a:gd name="T66" fmla="*/ 2147483647 w 1054"/>
              <a:gd name="T67" fmla="*/ 2147483647 h 1063"/>
              <a:gd name="T68" fmla="*/ 2147483647 w 1054"/>
              <a:gd name="T69" fmla="*/ 2147483647 h 1063"/>
              <a:gd name="T70" fmla="*/ 2147483647 w 1054"/>
              <a:gd name="T71" fmla="*/ 2147483647 h 1063"/>
              <a:gd name="T72" fmla="*/ 2147483647 w 1054"/>
              <a:gd name="T73" fmla="*/ 2147483647 h 1063"/>
              <a:gd name="T74" fmla="*/ 2147483647 w 1054"/>
              <a:gd name="T75" fmla="*/ 2147483647 h 1063"/>
              <a:gd name="T76" fmla="*/ 2147483647 w 1054"/>
              <a:gd name="T77" fmla="*/ 2147483647 h 1063"/>
              <a:gd name="T78" fmla="*/ 2147483647 w 1054"/>
              <a:gd name="T79" fmla="*/ 2147483647 h 1063"/>
              <a:gd name="T80" fmla="*/ 2147483647 w 1054"/>
              <a:gd name="T81" fmla="*/ 2147483647 h 1063"/>
              <a:gd name="T82" fmla="*/ 2147483647 w 1054"/>
              <a:gd name="T83" fmla="*/ 2147483647 h 1063"/>
              <a:gd name="T84" fmla="*/ 2147483647 w 1054"/>
              <a:gd name="T85" fmla="*/ 2147483647 h 1063"/>
              <a:gd name="T86" fmla="*/ 2147483647 w 1054"/>
              <a:gd name="T87" fmla="*/ 2147483647 h 1063"/>
              <a:gd name="T88" fmla="*/ 2147483647 w 1054"/>
              <a:gd name="T89" fmla="*/ 2147483647 h 1063"/>
              <a:gd name="T90" fmla="*/ 2147483647 w 1054"/>
              <a:gd name="T91" fmla="*/ 2147483647 h 1063"/>
              <a:gd name="T92" fmla="*/ 2147483647 w 1054"/>
              <a:gd name="T93" fmla="*/ 2147483647 h 1063"/>
              <a:gd name="T94" fmla="*/ 2147483647 w 1054"/>
              <a:gd name="T95" fmla="*/ 2147483647 h 1063"/>
              <a:gd name="T96" fmla="*/ 2147483647 w 1054"/>
              <a:gd name="T97" fmla="*/ 2147483647 h 1063"/>
              <a:gd name="T98" fmla="*/ 2147483647 w 1054"/>
              <a:gd name="T99" fmla="*/ 2147483647 h 1063"/>
              <a:gd name="T100" fmla="*/ 2147483647 w 1054"/>
              <a:gd name="T101" fmla="*/ 2147483647 h 1063"/>
              <a:gd name="T102" fmla="*/ 2147483647 w 1054"/>
              <a:gd name="T103" fmla="*/ 2147483647 h 1063"/>
              <a:gd name="T104" fmla="*/ 2147483647 w 1054"/>
              <a:gd name="T105" fmla="*/ 2147483647 h 1063"/>
              <a:gd name="T106" fmla="*/ 2147483647 w 1054"/>
              <a:gd name="T107" fmla="*/ 2147483647 h 1063"/>
              <a:gd name="T108" fmla="*/ 2147483647 w 1054"/>
              <a:gd name="T109" fmla="*/ 2147483647 h 1063"/>
              <a:gd name="T110" fmla="*/ 2147483647 w 1054"/>
              <a:gd name="T111" fmla="*/ 2147483647 h 1063"/>
              <a:gd name="T112" fmla="*/ 2147483647 w 1054"/>
              <a:gd name="T113" fmla="*/ 2147483647 h 1063"/>
              <a:gd name="T114" fmla="*/ 2147483647 w 1054"/>
              <a:gd name="T115" fmla="*/ 2147483647 h 1063"/>
              <a:gd name="T116" fmla="*/ 2147483647 w 1054"/>
              <a:gd name="T117" fmla="*/ 2147483647 h 1063"/>
              <a:gd name="T118" fmla="*/ 2147483647 w 1054"/>
              <a:gd name="T119" fmla="*/ 2147483647 h 1063"/>
              <a:gd name="T120" fmla="*/ 2147483647 w 1054"/>
              <a:gd name="T121" fmla="*/ 2147483647 h 1063"/>
              <a:gd name="T122" fmla="*/ 2147483647 w 1054"/>
              <a:gd name="T123" fmla="*/ 2147483647 h 1063"/>
              <a:gd name="T124" fmla="*/ 2147483647 w 1054"/>
              <a:gd name="T125" fmla="*/ 2147483647 h 1063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054"/>
              <a:gd name="T190" fmla="*/ 0 h 1063"/>
              <a:gd name="T191" fmla="*/ 1054 w 1054"/>
              <a:gd name="T192" fmla="*/ 1063 h 1063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054" h="1063">
                <a:moveTo>
                  <a:pt x="148" y="1032"/>
                </a:moveTo>
                <a:lnTo>
                  <a:pt x="150" y="1025"/>
                </a:lnTo>
                <a:lnTo>
                  <a:pt x="150" y="1017"/>
                </a:lnTo>
                <a:lnTo>
                  <a:pt x="150" y="1013"/>
                </a:lnTo>
                <a:lnTo>
                  <a:pt x="150" y="1011"/>
                </a:lnTo>
                <a:lnTo>
                  <a:pt x="150" y="1007"/>
                </a:lnTo>
                <a:lnTo>
                  <a:pt x="149" y="1003"/>
                </a:lnTo>
                <a:lnTo>
                  <a:pt x="148" y="1003"/>
                </a:lnTo>
                <a:lnTo>
                  <a:pt x="143" y="1003"/>
                </a:lnTo>
                <a:lnTo>
                  <a:pt x="140" y="1010"/>
                </a:lnTo>
                <a:lnTo>
                  <a:pt x="136" y="1021"/>
                </a:lnTo>
                <a:lnTo>
                  <a:pt x="128" y="1029"/>
                </a:lnTo>
                <a:lnTo>
                  <a:pt x="125" y="1034"/>
                </a:lnTo>
                <a:lnTo>
                  <a:pt x="124" y="1040"/>
                </a:lnTo>
                <a:lnTo>
                  <a:pt x="130" y="1044"/>
                </a:lnTo>
                <a:lnTo>
                  <a:pt x="139" y="1042"/>
                </a:lnTo>
                <a:lnTo>
                  <a:pt x="148" y="1032"/>
                </a:lnTo>
                <a:close/>
                <a:moveTo>
                  <a:pt x="64" y="1037"/>
                </a:moveTo>
                <a:lnTo>
                  <a:pt x="61" y="1038"/>
                </a:lnTo>
                <a:lnTo>
                  <a:pt x="59" y="1039"/>
                </a:lnTo>
                <a:lnTo>
                  <a:pt x="57" y="1040"/>
                </a:lnTo>
                <a:lnTo>
                  <a:pt x="55" y="1042"/>
                </a:lnTo>
                <a:lnTo>
                  <a:pt x="48" y="1049"/>
                </a:lnTo>
                <a:lnTo>
                  <a:pt x="46" y="1056"/>
                </a:lnTo>
                <a:lnTo>
                  <a:pt x="46" y="1061"/>
                </a:lnTo>
                <a:lnTo>
                  <a:pt x="49" y="1063"/>
                </a:lnTo>
                <a:lnTo>
                  <a:pt x="54" y="1062"/>
                </a:lnTo>
                <a:lnTo>
                  <a:pt x="57" y="1059"/>
                </a:lnTo>
                <a:lnTo>
                  <a:pt x="59" y="1056"/>
                </a:lnTo>
                <a:lnTo>
                  <a:pt x="62" y="1053"/>
                </a:lnTo>
                <a:lnTo>
                  <a:pt x="64" y="1037"/>
                </a:lnTo>
                <a:close/>
                <a:moveTo>
                  <a:pt x="15" y="1021"/>
                </a:moveTo>
                <a:lnTo>
                  <a:pt x="11" y="1021"/>
                </a:lnTo>
                <a:lnTo>
                  <a:pt x="8" y="1022"/>
                </a:lnTo>
                <a:lnTo>
                  <a:pt x="4" y="1025"/>
                </a:lnTo>
                <a:lnTo>
                  <a:pt x="2" y="1029"/>
                </a:lnTo>
                <a:lnTo>
                  <a:pt x="1" y="1032"/>
                </a:lnTo>
                <a:lnTo>
                  <a:pt x="1" y="1035"/>
                </a:lnTo>
                <a:lnTo>
                  <a:pt x="0" y="1037"/>
                </a:lnTo>
                <a:lnTo>
                  <a:pt x="1" y="1040"/>
                </a:lnTo>
                <a:lnTo>
                  <a:pt x="4" y="1042"/>
                </a:lnTo>
                <a:lnTo>
                  <a:pt x="9" y="1042"/>
                </a:lnTo>
                <a:lnTo>
                  <a:pt x="14" y="1041"/>
                </a:lnTo>
                <a:lnTo>
                  <a:pt x="19" y="1036"/>
                </a:lnTo>
                <a:lnTo>
                  <a:pt x="15" y="1021"/>
                </a:lnTo>
                <a:close/>
                <a:moveTo>
                  <a:pt x="1054" y="257"/>
                </a:moveTo>
                <a:lnTo>
                  <a:pt x="1047" y="249"/>
                </a:lnTo>
                <a:lnTo>
                  <a:pt x="1041" y="242"/>
                </a:lnTo>
                <a:lnTo>
                  <a:pt x="1038" y="245"/>
                </a:lnTo>
                <a:lnTo>
                  <a:pt x="1035" y="247"/>
                </a:lnTo>
                <a:lnTo>
                  <a:pt x="1029" y="249"/>
                </a:lnTo>
                <a:lnTo>
                  <a:pt x="1022" y="250"/>
                </a:lnTo>
                <a:lnTo>
                  <a:pt x="1019" y="258"/>
                </a:lnTo>
                <a:lnTo>
                  <a:pt x="1029" y="266"/>
                </a:lnTo>
                <a:lnTo>
                  <a:pt x="1032" y="271"/>
                </a:lnTo>
                <a:lnTo>
                  <a:pt x="1035" y="275"/>
                </a:lnTo>
                <a:lnTo>
                  <a:pt x="1039" y="274"/>
                </a:lnTo>
                <a:lnTo>
                  <a:pt x="1044" y="271"/>
                </a:lnTo>
                <a:lnTo>
                  <a:pt x="1049" y="268"/>
                </a:lnTo>
                <a:lnTo>
                  <a:pt x="1053" y="265"/>
                </a:lnTo>
                <a:lnTo>
                  <a:pt x="1054" y="257"/>
                </a:lnTo>
                <a:close/>
                <a:moveTo>
                  <a:pt x="979" y="294"/>
                </a:moveTo>
                <a:lnTo>
                  <a:pt x="969" y="298"/>
                </a:lnTo>
                <a:lnTo>
                  <a:pt x="961" y="306"/>
                </a:lnTo>
                <a:lnTo>
                  <a:pt x="961" y="313"/>
                </a:lnTo>
                <a:lnTo>
                  <a:pt x="965" y="315"/>
                </a:lnTo>
                <a:lnTo>
                  <a:pt x="974" y="312"/>
                </a:lnTo>
                <a:lnTo>
                  <a:pt x="980" y="303"/>
                </a:lnTo>
                <a:lnTo>
                  <a:pt x="979" y="294"/>
                </a:lnTo>
                <a:close/>
                <a:moveTo>
                  <a:pt x="543" y="424"/>
                </a:moveTo>
                <a:lnTo>
                  <a:pt x="572" y="427"/>
                </a:lnTo>
                <a:lnTo>
                  <a:pt x="587" y="433"/>
                </a:lnTo>
                <a:lnTo>
                  <a:pt x="597" y="449"/>
                </a:lnTo>
                <a:lnTo>
                  <a:pt x="601" y="470"/>
                </a:lnTo>
                <a:lnTo>
                  <a:pt x="603" y="472"/>
                </a:lnTo>
                <a:lnTo>
                  <a:pt x="606" y="477"/>
                </a:lnTo>
                <a:lnTo>
                  <a:pt x="611" y="484"/>
                </a:lnTo>
                <a:lnTo>
                  <a:pt x="617" y="491"/>
                </a:lnTo>
                <a:lnTo>
                  <a:pt x="628" y="503"/>
                </a:lnTo>
                <a:lnTo>
                  <a:pt x="634" y="505"/>
                </a:lnTo>
                <a:lnTo>
                  <a:pt x="639" y="500"/>
                </a:lnTo>
                <a:lnTo>
                  <a:pt x="646" y="490"/>
                </a:lnTo>
                <a:lnTo>
                  <a:pt x="650" y="484"/>
                </a:lnTo>
                <a:lnTo>
                  <a:pt x="654" y="478"/>
                </a:lnTo>
                <a:lnTo>
                  <a:pt x="658" y="474"/>
                </a:lnTo>
                <a:lnTo>
                  <a:pt x="659" y="471"/>
                </a:lnTo>
                <a:lnTo>
                  <a:pt x="663" y="468"/>
                </a:lnTo>
                <a:lnTo>
                  <a:pt x="668" y="470"/>
                </a:lnTo>
                <a:lnTo>
                  <a:pt x="673" y="474"/>
                </a:lnTo>
                <a:lnTo>
                  <a:pt x="682" y="469"/>
                </a:lnTo>
                <a:lnTo>
                  <a:pt x="692" y="462"/>
                </a:lnTo>
                <a:lnTo>
                  <a:pt x="697" y="458"/>
                </a:lnTo>
                <a:lnTo>
                  <a:pt x="715" y="456"/>
                </a:lnTo>
                <a:lnTo>
                  <a:pt x="734" y="457"/>
                </a:lnTo>
                <a:lnTo>
                  <a:pt x="791" y="462"/>
                </a:lnTo>
                <a:lnTo>
                  <a:pt x="812" y="463"/>
                </a:lnTo>
                <a:lnTo>
                  <a:pt x="824" y="460"/>
                </a:lnTo>
                <a:lnTo>
                  <a:pt x="829" y="430"/>
                </a:lnTo>
                <a:lnTo>
                  <a:pt x="837" y="402"/>
                </a:lnTo>
                <a:lnTo>
                  <a:pt x="839" y="400"/>
                </a:lnTo>
                <a:lnTo>
                  <a:pt x="841" y="398"/>
                </a:lnTo>
                <a:lnTo>
                  <a:pt x="844" y="397"/>
                </a:lnTo>
                <a:lnTo>
                  <a:pt x="847" y="396"/>
                </a:lnTo>
                <a:lnTo>
                  <a:pt x="852" y="393"/>
                </a:lnTo>
                <a:lnTo>
                  <a:pt x="862" y="393"/>
                </a:lnTo>
                <a:lnTo>
                  <a:pt x="870" y="392"/>
                </a:lnTo>
                <a:lnTo>
                  <a:pt x="876" y="387"/>
                </a:lnTo>
                <a:lnTo>
                  <a:pt x="881" y="380"/>
                </a:lnTo>
                <a:lnTo>
                  <a:pt x="885" y="364"/>
                </a:lnTo>
                <a:lnTo>
                  <a:pt x="890" y="349"/>
                </a:lnTo>
                <a:lnTo>
                  <a:pt x="897" y="340"/>
                </a:lnTo>
                <a:lnTo>
                  <a:pt x="899" y="338"/>
                </a:lnTo>
                <a:lnTo>
                  <a:pt x="900" y="337"/>
                </a:lnTo>
                <a:lnTo>
                  <a:pt x="902" y="336"/>
                </a:lnTo>
                <a:lnTo>
                  <a:pt x="903" y="335"/>
                </a:lnTo>
                <a:lnTo>
                  <a:pt x="906" y="334"/>
                </a:lnTo>
                <a:lnTo>
                  <a:pt x="908" y="333"/>
                </a:lnTo>
                <a:lnTo>
                  <a:pt x="915" y="315"/>
                </a:lnTo>
                <a:lnTo>
                  <a:pt x="910" y="292"/>
                </a:lnTo>
                <a:lnTo>
                  <a:pt x="903" y="267"/>
                </a:lnTo>
                <a:lnTo>
                  <a:pt x="913" y="247"/>
                </a:lnTo>
                <a:lnTo>
                  <a:pt x="929" y="182"/>
                </a:lnTo>
                <a:lnTo>
                  <a:pt x="979" y="162"/>
                </a:lnTo>
                <a:lnTo>
                  <a:pt x="1028" y="137"/>
                </a:lnTo>
                <a:lnTo>
                  <a:pt x="1045" y="108"/>
                </a:lnTo>
                <a:lnTo>
                  <a:pt x="1041" y="78"/>
                </a:lnTo>
                <a:lnTo>
                  <a:pt x="1004" y="81"/>
                </a:lnTo>
                <a:lnTo>
                  <a:pt x="967" y="75"/>
                </a:lnTo>
                <a:lnTo>
                  <a:pt x="955" y="68"/>
                </a:lnTo>
                <a:lnTo>
                  <a:pt x="946" y="60"/>
                </a:lnTo>
                <a:lnTo>
                  <a:pt x="937" y="55"/>
                </a:lnTo>
                <a:lnTo>
                  <a:pt x="920" y="56"/>
                </a:lnTo>
                <a:lnTo>
                  <a:pt x="911" y="56"/>
                </a:lnTo>
                <a:lnTo>
                  <a:pt x="906" y="54"/>
                </a:lnTo>
                <a:lnTo>
                  <a:pt x="902" y="50"/>
                </a:lnTo>
                <a:lnTo>
                  <a:pt x="895" y="47"/>
                </a:lnTo>
                <a:lnTo>
                  <a:pt x="875" y="42"/>
                </a:lnTo>
                <a:lnTo>
                  <a:pt x="857" y="31"/>
                </a:lnTo>
                <a:lnTo>
                  <a:pt x="838" y="12"/>
                </a:lnTo>
                <a:lnTo>
                  <a:pt x="804" y="23"/>
                </a:lnTo>
                <a:lnTo>
                  <a:pt x="755" y="13"/>
                </a:lnTo>
                <a:lnTo>
                  <a:pt x="735" y="8"/>
                </a:lnTo>
                <a:lnTo>
                  <a:pt x="713" y="11"/>
                </a:lnTo>
                <a:lnTo>
                  <a:pt x="694" y="13"/>
                </a:lnTo>
                <a:lnTo>
                  <a:pt x="673" y="9"/>
                </a:lnTo>
                <a:lnTo>
                  <a:pt x="653" y="6"/>
                </a:lnTo>
                <a:lnTo>
                  <a:pt x="637" y="8"/>
                </a:lnTo>
                <a:lnTo>
                  <a:pt x="620" y="9"/>
                </a:lnTo>
                <a:lnTo>
                  <a:pt x="603" y="4"/>
                </a:lnTo>
                <a:lnTo>
                  <a:pt x="593" y="2"/>
                </a:lnTo>
                <a:lnTo>
                  <a:pt x="581" y="3"/>
                </a:lnTo>
                <a:lnTo>
                  <a:pt x="569" y="6"/>
                </a:lnTo>
                <a:lnTo>
                  <a:pt x="557" y="6"/>
                </a:lnTo>
                <a:lnTo>
                  <a:pt x="537" y="0"/>
                </a:lnTo>
                <a:lnTo>
                  <a:pt x="525" y="18"/>
                </a:lnTo>
                <a:lnTo>
                  <a:pt x="499" y="25"/>
                </a:lnTo>
                <a:lnTo>
                  <a:pt x="467" y="30"/>
                </a:lnTo>
                <a:lnTo>
                  <a:pt x="472" y="51"/>
                </a:lnTo>
                <a:lnTo>
                  <a:pt x="482" y="70"/>
                </a:lnTo>
                <a:lnTo>
                  <a:pt x="486" y="81"/>
                </a:lnTo>
                <a:lnTo>
                  <a:pt x="488" y="91"/>
                </a:lnTo>
                <a:lnTo>
                  <a:pt x="515" y="90"/>
                </a:lnTo>
                <a:lnTo>
                  <a:pt x="530" y="104"/>
                </a:lnTo>
                <a:lnTo>
                  <a:pt x="550" y="108"/>
                </a:lnTo>
                <a:lnTo>
                  <a:pt x="559" y="105"/>
                </a:lnTo>
                <a:lnTo>
                  <a:pt x="568" y="101"/>
                </a:lnTo>
                <a:lnTo>
                  <a:pt x="578" y="98"/>
                </a:lnTo>
                <a:lnTo>
                  <a:pt x="586" y="97"/>
                </a:lnTo>
                <a:lnTo>
                  <a:pt x="592" y="117"/>
                </a:lnTo>
                <a:lnTo>
                  <a:pt x="601" y="136"/>
                </a:lnTo>
                <a:lnTo>
                  <a:pt x="603" y="154"/>
                </a:lnTo>
                <a:lnTo>
                  <a:pt x="589" y="171"/>
                </a:lnTo>
                <a:lnTo>
                  <a:pt x="577" y="189"/>
                </a:lnTo>
                <a:lnTo>
                  <a:pt x="573" y="209"/>
                </a:lnTo>
                <a:lnTo>
                  <a:pt x="570" y="225"/>
                </a:lnTo>
                <a:lnTo>
                  <a:pt x="568" y="239"/>
                </a:lnTo>
                <a:lnTo>
                  <a:pt x="567" y="262"/>
                </a:lnTo>
                <a:lnTo>
                  <a:pt x="563" y="283"/>
                </a:lnTo>
                <a:lnTo>
                  <a:pt x="562" y="301"/>
                </a:lnTo>
                <a:lnTo>
                  <a:pt x="561" y="320"/>
                </a:lnTo>
                <a:lnTo>
                  <a:pt x="559" y="337"/>
                </a:lnTo>
                <a:lnTo>
                  <a:pt x="558" y="356"/>
                </a:lnTo>
                <a:lnTo>
                  <a:pt x="555" y="369"/>
                </a:lnTo>
                <a:lnTo>
                  <a:pt x="550" y="383"/>
                </a:lnTo>
                <a:lnTo>
                  <a:pt x="545" y="402"/>
                </a:lnTo>
                <a:lnTo>
                  <a:pt x="543" y="424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3" name="Freeform 95"/>
          <xdr:cNvSpPr>
            <a:spLocks/>
          </xdr:cNvSpPr>
        </xdr:nvSpPr>
        <xdr:spPr bwMode="auto">
          <a:xfrm>
            <a:off x="11545960" y="1438275"/>
            <a:ext cx="33419" cy="28575"/>
          </a:xfrm>
          <a:custGeom>
            <a:avLst/>
            <a:gdLst>
              <a:gd name="T0" fmla="*/ 2147483647 w 78"/>
              <a:gd name="T1" fmla="*/ 0 h 34"/>
              <a:gd name="T2" fmla="*/ 2147483647 w 78"/>
              <a:gd name="T3" fmla="*/ 2147483647 h 34"/>
              <a:gd name="T4" fmla="*/ 2147483647 w 78"/>
              <a:gd name="T5" fmla="*/ 2147483647 h 34"/>
              <a:gd name="T6" fmla="*/ 2147483647 w 78"/>
              <a:gd name="T7" fmla="*/ 2147483647 h 34"/>
              <a:gd name="T8" fmla="*/ 2147483647 w 78"/>
              <a:gd name="T9" fmla="*/ 2147483647 h 34"/>
              <a:gd name="T10" fmla="*/ 2147483647 w 78"/>
              <a:gd name="T11" fmla="*/ 2147483647 h 34"/>
              <a:gd name="T12" fmla="*/ 2147483647 w 78"/>
              <a:gd name="T13" fmla="*/ 2147483647 h 34"/>
              <a:gd name="T14" fmla="*/ 2147483647 w 78"/>
              <a:gd name="T15" fmla="*/ 2147483647 h 34"/>
              <a:gd name="T16" fmla="*/ 2147483647 w 78"/>
              <a:gd name="T17" fmla="*/ 2147483647 h 34"/>
              <a:gd name="T18" fmla="*/ 2147483647 w 78"/>
              <a:gd name="T19" fmla="*/ 2147483647 h 34"/>
              <a:gd name="T20" fmla="*/ 0 w 78"/>
              <a:gd name="T21" fmla="*/ 2147483647 h 34"/>
              <a:gd name="T22" fmla="*/ 2147483647 w 78"/>
              <a:gd name="T23" fmla="*/ 2147483647 h 34"/>
              <a:gd name="T24" fmla="*/ 2147483647 w 78"/>
              <a:gd name="T25" fmla="*/ 0 h 34"/>
              <a:gd name="T26" fmla="*/ 0 60000 65536"/>
              <a:gd name="T27" fmla="*/ 0 60000 65536"/>
              <a:gd name="T28" fmla="*/ 0 60000 65536"/>
              <a:gd name="T29" fmla="*/ 0 60000 65536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w 78"/>
              <a:gd name="T40" fmla="*/ 0 h 34"/>
              <a:gd name="T41" fmla="*/ 78 w 78"/>
              <a:gd name="T42" fmla="*/ 34 h 34"/>
            </a:gdLst>
            <a:ahLst/>
            <a:cxnLst>
              <a:cxn ang="T26">
                <a:pos x="T0" y="T1"/>
              </a:cxn>
              <a:cxn ang="T27">
                <a:pos x="T2" y="T3"/>
              </a:cxn>
              <a:cxn ang="T28">
                <a:pos x="T4" y="T5"/>
              </a:cxn>
              <a:cxn ang="T29">
                <a:pos x="T6" y="T7"/>
              </a:cxn>
              <a:cxn ang="T30">
                <a:pos x="T8" y="T9"/>
              </a:cxn>
              <a:cxn ang="T31">
                <a:pos x="T10" y="T11"/>
              </a:cxn>
              <a:cxn ang="T32">
                <a:pos x="T12" y="T13"/>
              </a:cxn>
              <a:cxn ang="T33">
                <a:pos x="T14" y="T15"/>
              </a:cxn>
              <a:cxn ang="T34">
                <a:pos x="T16" y="T17"/>
              </a:cxn>
              <a:cxn ang="T35">
                <a:pos x="T18" y="T19"/>
              </a:cxn>
              <a:cxn ang="T36">
                <a:pos x="T20" y="T21"/>
              </a:cxn>
              <a:cxn ang="T37">
                <a:pos x="T22" y="T23"/>
              </a:cxn>
              <a:cxn ang="T38">
                <a:pos x="T24" y="T25"/>
              </a:cxn>
            </a:cxnLst>
            <a:rect l="T39" t="T40" r="T41" b="T42"/>
            <a:pathLst>
              <a:path w="78" h="34">
                <a:moveTo>
                  <a:pt x="12" y="0"/>
                </a:moveTo>
                <a:lnTo>
                  <a:pt x="78" y="1"/>
                </a:lnTo>
                <a:lnTo>
                  <a:pt x="69" y="16"/>
                </a:lnTo>
                <a:lnTo>
                  <a:pt x="58" y="28"/>
                </a:lnTo>
                <a:lnTo>
                  <a:pt x="51" y="28"/>
                </a:lnTo>
                <a:lnTo>
                  <a:pt x="46" y="29"/>
                </a:lnTo>
                <a:lnTo>
                  <a:pt x="34" y="34"/>
                </a:lnTo>
                <a:lnTo>
                  <a:pt x="20" y="32"/>
                </a:lnTo>
                <a:lnTo>
                  <a:pt x="5" y="19"/>
                </a:lnTo>
                <a:lnTo>
                  <a:pt x="0" y="3"/>
                </a:lnTo>
                <a:lnTo>
                  <a:pt x="6" y="1"/>
                </a:lnTo>
                <a:lnTo>
                  <a:pt x="12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4" name="Freeform 96"/>
          <xdr:cNvSpPr>
            <a:spLocks/>
          </xdr:cNvSpPr>
        </xdr:nvSpPr>
        <xdr:spPr bwMode="auto">
          <a:xfrm>
            <a:off x="11554315" y="1419225"/>
            <a:ext cx="33419" cy="28575"/>
          </a:xfrm>
          <a:custGeom>
            <a:avLst/>
            <a:gdLst>
              <a:gd name="T0" fmla="*/ 0 w 88"/>
              <a:gd name="T1" fmla="*/ 2147483647 h 47"/>
              <a:gd name="T2" fmla="*/ 2147483647 w 88"/>
              <a:gd name="T3" fmla="*/ 2147483647 h 47"/>
              <a:gd name="T4" fmla="*/ 2147483647 w 88"/>
              <a:gd name="T5" fmla="*/ 2147483647 h 47"/>
              <a:gd name="T6" fmla="*/ 2147483647 w 88"/>
              <a:gd name="T7" fmla="*/ 2147483647 h 47"/>
              <a:gd name="T8" fmla="*/ 2147483647 w 88"/>
              <a:gd name="T9" fmla="*/ 2147483647 h 47"/>
              <a:gd name="T10" fmla="*/ 2147483647 w 88"/>
              <a:gd name="T11" fmla="*/ 2147483647 h 47"/>
              <a:gd name="T12" fmla="*/ 2147483647 w 88"/>
              <a:gd name="T13" fmla="*/ 2147483647 h 47"/>
              <a:gd name="T14" fmla="*/ 2147483647 w 88"/>
              <a:gd name="T15" fmla="*/ 2147483647 h 47"/>
              <a:gd name="T16" fmla="*/ 2147483647 w 88"/>
              <a:gd name="T17" fmla="*/ 0 h 47"/>
              <a:gd name="T18" fmla="*/ 2147483647 w 88"/>
              <a:gd name="T19" fmla="*/ 2147483647 h 47"/>
              <a:gd name="T20" fmla="*/ 2147483647 w 88"/>
              <a:gd name="T21" fmla="*/ 2147483647 h 47"/>
              <a:gd name="T22" fmla="*/ 2147483647 w 88"/>
              <a:gd name="T23" fmla="*/ 2147483647 h 47"/>
              <a:gd name="T24" fmla="*/ 2147483647 w 88"/>
              <a:gd name="T25" fmla="*/ 2147483647 h 47"/>
              <a:gd name="T26" fmla="*/ 2147483647 w 88"/>
              <a:gd name="T27" fmla="*/ 2147483647 h 47"/>
              <a:gd name="T28" fmla="*/ 2147483647 w 88"/>
              <a:gd name="T29" fmla="*/ 2147483647 h 47"/>
              <a:gd name="T30" fmla="*/ 2147483647 w 88"/>
              <a:gd name="T31" fmla="*/ 2147483647 h 47"/>
              <a:gd name="T32" fmla="*/ 2147483647 w 88"/>
              <a:gd name="T33" fmla="*/ 2147483647 h 47"/>
              <a:gd name="T34" fmla="*/ 2147483647 w 88"/>
              <a:gd name="T35" fmla="*/ 2147483647 h 47"/>
              <a:gd name="T36" fmla="*/ 2147483647 w 88"/>
              <a:gd name="T37" fmla="*/ 2147483647 h 47"/>
              <a:gd name="T38" fmla="*/ 2147483647 w 88"/>
              <a:gd name="T39" fmla="*/ 2147483647 h 47"/>
              <a:gd name="T40" fmla="*/ 2147483647 w 88"/>
              <a:gd name="T41" fmla="*/ 2147483647 h 47"/>
              <a:gd name="T42" fmla="*/ 0 w 88"/>
              <a:gd name="T43" fmla="*/ 2147483647 h 47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88"/>
              <a:gd name="T67" fmla="*/ 0 h 47"/>
              <a:gd name="T68" fmla="*/ 88 w 88"/>
              <a:gd name="T69" fmla="*/ 47 h 47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88" h="47">
                <a:moveTo>
                  <a:pt x="0" y="46"/>
                </a:moveTo>
                <a:lnTo>
                  <a:pt x="66" y="47"/>
                </a:lnTo>
                <a:lnTo>
                  <a:pt x="67" y="45"/>
                </a:lnTo>
                <a:lnTo>
                  <a:pt x="69" y="44"/>
                </a:lnTo>
                <a:lnTo>
                  <a:pt x="75" y="34"/>
                </a:lnTo>
                <a:lnTo>
                  <a:pt x="81" y="25"/>
                </a:lnTo>
                <a:lnTo>
                  <a:pt x="85" y="13"/>
                </a:lnTo>
                <a:lnTo>
                  <a:pt x="88" y="0"/>
                </a:lnTo>
                <a:lnTo>
                  <a:pt x="83" y="5"/>
                </a:lnTo>
                <a:lnTo>
                  <a:pt x="79" y="11"/>
                </a:lnTo>
                <a:lnTo>
                  <a:pt x="72" y="15"/>
                </a:lnTo>
                <a:lnTo>
                  <a:pt x="66" y="19"/>
                </a:lnTo>
                <a:lnTo>
                  <a:pt x="52" y="25"/>
                </a:lnTo>
                <a:lnTo>
                  <a:pt x="36" y="26"/>
                </a:lnTo>
                <a:lnTo>
                  <a:pt x="26" y="28"/>
                </a:lnTo>
                <a:lnTo>
                  <a:pt x="19" y="29"/>
                </a:lnTo>
                <a:lnTo>
                  <a:pt x="12" y="32"/>
                </a:lnTo>
                <a:lnTo>
                  <a:pt x="8" y="37"/>
                </a:lnTo>
                <a:lnTo>
                  <a:pt x="6" y="43"/>
                </a:lnTo>
                <a:lnTo>
                  <a:pt x="3" y="45"/>
                </a:lnTo>
                <a:lnTo>
                  <a:pt x="0" y="4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5" name="Freeform 97"/>
          <xdr:cNvSpPr>
            <a:spLocks/>
          </xdr:cNvSpPr>
        </xdr:nvSpPr>
        <xdr:spPr bwMode="auto">
          <a:xfrm>
            <a:off x="11871797" y="1219200"/>
            <a:ext cx="292418" cy="209550"/>
          </a:xfrm>
          <a:custGeom>
            <a:avLst/>
            <a:gdLst>
              <a:gd name="T0" fmla="*/ 2147483647 w 817"/>
              <a:gd name="T1" fmla="*/ 2147483647 h 500"/>
              <a:gd name="T2" fmla="*/ 2147483647 w 817"/>
              <a:gd name="T3" fmla="*/ 2147483647 h 500"/>
              <a:gd name="T4" fmla="*/ 2147483647 w 817"/>
              <a:gd name="T5" fmla="*/ 2147483647 h 500"/>
              <a:gd name="T6" fmla="*/ 2147483647 w 817"/>
              <a:gd name="T7" fmla="*/ 2147483647 h 500"/>
              <a:gd name="T8" fmla="*/ 2147483647 w 817"/>
              <a:gd name="T9" fmla="*/ 2147483647 h 500"/>
              <a:gd name="T10" fmla="*/ 2147483647 w 817"/>
              <a:gd name="T11" fmla="*/ 2147483647 h 500"/>
              <a:gd name="T12" fmla="*/ 2147483647 w 817"/>
              <a:gd name="T13" fmla="*/ 2147483647 h 500"/>
              <a:gd name="T14" fmla="*/ 2147483647 w 817"/>
              <a:gd name="T15" fmla="*/ 2147483647 h 500"/>
              <a:gd name="T16" fmla="*/ 2147483647 w 817"/>
              <a:gd name="T17" fmla="*/ 2147483647 h 500"/>
              <a:gd name="T18" fmla="*/ 2147483647 w 817"/>
              <a:gd name="T19" fmla="*/ 2147483647 h 500"/>
              <a:gd name="T20" fmla="*/ 2147483647 w 817"/>
              <a:gd name="T21" fmla="*/ 2147483647 h 500"/>
              <a:gd name="T22" fmla="*/ 2147483647 w 817"/>
              <a:gd name="T23" fmla="*/ 2147483647 h 500"/>
              <a:gd name="T24" fmla="*/ 2147483647 w 817"/>
              <a:gd name="T25" fmla="*/ 2147483647 h 500"/>
              <a:gd name="T26" fmla="*/ 2147483647 w 817"/>
              <a:gd name="T27" fmla="*/ 2147483647 h 500"/>
              <a:gd name="T28" fmla="*/ 2147483647 w 817"/>
              <a:gd name="T29" fmla="*/ 2147483647 h 500"/>
              <a:gd name="T30" fmla="*/ 2147483647 w 817"/>
              <a:gd name="T31" fmla="*/ 2147483647 h 500"/>
              <a:gd name="T32" fmla="*/ 2147483647 w 817"/>
              <a:gd name="T33" fmla="*/ 2147483647 h 500"/>
              <a:gd name="T34" fmla="*/ 2147483647 w 817"/>
              <a:gd name="T35" fmla="*/ 2147483647 h 500"/>
              <a:gd name="T36" fmla="*/ 2147483647 w 817"/>
              <a:gd name="T37" fmla="*/ 2147483647 h 500"/>
              <a:gd name="T38" fmla="*/ 2147483647 w 817"/>
              <a:gd name="T39" fmla="*/ 2147483647 h 500"/>
              <a:gd name="T40" fmla="*/ 2147483647 w 817"/>
              <a:gd name="T41" fmla="*/ 2147483647 h 500"/>
              <a:gd name="T42" fmla="*/ 2147483647 w 817"/>
              <a:gd name="T43" fmla="*/ 2147483647 h 500"/>
              <a:gd name="T44" fmla="*/ 2147483647 w 817"/>
              <a:gd name="T45" fmla="*/ 2147483647 h 500"/>
              <a:gd name="T46" fmla="*/ 2147483647 w 817"/>
              <a:gd name="T47" fmla="*/ 2147483647 h 500"/>
              <a:gd name="T48" fmla="*/ 2147483647 w 817"/>
              <a:gd name="T49" fmla="*/ 2147483647 h 500"/>
              <a:gd name="T50" fmla="*/ 2147483647 w 817"/>
              <a:gd name="T51" fmla="*/ 2147483647 h 500"/>
              <a:gd name="T52" fmla="*/ 2147483647 w 817"/>
              <a:gd name="T53" fmla="*/ 2147483647 h 500"/>
              <a:gd name="T54" fmla="*/ 2147483647 w 817"/>
              <a:gd name="T55" fmla="*/ 0 h 500"/>
              <a:gd name="T56" fmla="*/ 2147483647 w 817"/>
              <a:gd name="T57" fmla="*/ 2147483647 h 500"/>
              <a:gd name="T58" fmla="*/ 2147483647 w 817"/>
              <a:gd name="T59" fmla="*/ 2147483647 h 500"/>
              <a:gd name="T60" fmla="*/ 2147483647 w 817"/>
              <a:gd name="T61" fmla="*/ 2147483647 h 500"/>
              <a:gd name="T62" fmla="*/ 2147483647 w 817"/>
              <a:gd name="T63" fmla="*/ 2147483647 h 500"/>
              <a:gd name="T64" fmla="*/ 2147483647 w 817"/>
              <a:gd name="T65" fmla="*/ 2147483647 h 500"/>
              <a:gd name="T66" fmla="*/ 2147483647 w 817"/>
              <a:gd name="T67" fmla="*/ 2147483647 h 500"/>
              <a:gd name="T68" fmla="*/ 2147483647 w 817"/>
              <a:gd name="T69" fmla="*/ 2147483647 h 500"/>
              <a:gd name="T70" fmla="*/ 2147483647 w 817"/>
              <a:gd name="T71" fmla="*/ 2147483647 h 500"/>
              <a:gd name="T72" fmla="*/ 2147483647 w 817"/>
              <a:gd name="T73" fmla="*/ 2147483647 h 500"/>
              <a:gd name="T74" fmla="*/ 0 w 817"/>
              <a:gd name="T75" fmla="*/ 2147483647 h 500"/>
              <a:gd name="T76" fmla="*/ 2147483647 w 817"/>
              <a:gd name="T77" fmla="*/ 2147483647 h 500"/>
              <a:gd name="T78" fmla="*/ 2147483647 w 817"/>
              <a:gd name="T79" fmla="*/ 2147483647 h 500"/>
              <a:gd name="T80" fmla="*/ 2147483647 w 817"/>
              <a:gd name="T81" fmla="*/ 2147483647 h 500"/>
              <a:gd name="T82" fmla="*/ 2147483647 w 817"/>
              <a:gd name="T83" fmla="*/ 2147483647 h 500"/>
              <a:gd name="T84" fmla="*/ 2147483647 w 817"/>
              <a:gd name="T85" fmla="*/ 2147483647 h 500"/>
              <a:gd name="T86" fmla="*/ 2147483647 w 817"/>
              <a:gd name="T87" fmla="*/ 2147483647 h 500"/>
              <a:gd name="T88" fmla="*/ 2147483647 w 817"/>
              <a:gd name="T89" fmla="*/ 2147483647 h 500"/>
              <a:gd name="T90" fmla="*/ 2147483647 w 817"/>
              <a:gd name="T91" fmla="*/ 2147483647 h 500"/>
              <a:gd name="T92" fmla="*/ 2147483647 w 817"/>
              <a:gd name="T93" fmla="*/ 2147483647 h 500"/>
              <a:gd name="T94" fmla="*/ 2147483647 w 817"/>
              <a:gd name="T95" fmla="*/ 2147483647 h 500"/>
              <a:gd name="T96" fmla="*/ 2147483647 w 817"/>
              <a:gd name="T97" fmla="*/ 2147483647 h 500"/>
              <a:gd name="T98" fmla="*/ 2147483647 w 817"/>
              <a:gd name="T99" fmla="*/ 2147483647 h 500"/>
              <a:gd name="T100" fmla="*/ 2147483647 w 817"/>
              <a:gd name="T101" fmla="*/ 2147483647 h 500"/>
              <a:gd name="T102" fmla="*/ 2147483647 w 817"/>
              <a:gd name="T103" fmla="*/ 2147483647 h 500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817"/>
              <a:gd name="T157" fmla="*/ 0 h 500"/>
              <a:gd name="T158" fmla="*/ 817 w 817"/>
              <a:gd name="T159" fmla="*/ 500 h 500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817" h="500">
                <a:moveTo>
                  <a:pt x="163" y="360"/>
                </a:moveTo>
                <a:lnTo>
                  <a:pt x="194" y="349"/>
                </a:lnTo>
                <a:lnTo>
                  <a:pt x="204" y="354"/>
                </a:lnTo>
                <a:lnTo>
                  <a:pt x="215" y="358"/>
                </a:lnTo>
                <a:lnTo>
                  <a:pt x="215" y="347"/>
                </a:lnTo>
                <a:lnTo>
                  <a:pt x="213" y="338"/>
                </a:lnTo>
                <a:lnTo>
                  <a:pt x="213" y="329"/>
                </a:lnTo>
                <a:lnTo>
                  <a:pt x="219" y="317"/>
                </a:lnTo>
                <a:lnTo>
                  <a:pt x="315" y="311"/>
                </a:lnTo>
                <a:lnTo>
                  <a:pt x="413" y="349"/>
                </a:lnTo>
                <a:lnTo>
                  <a:pt x="508" y="394"/>
                </a:lnTo>
                <a:lnTo>
                  <a:pt x="568" y="468"/>
                </a:lnTo>
                <a:lnTo>
                  <a:pt x="571" y="500"/>
                </a:lnTo>
                <a:lnTo>
                  <a:pt x="587" y="495"/>
                </a:lnTo>
                <a:lnTo>
                  <a:pt x="603" y="486"/>
                </a:lnTo>
                <a:lnTo>
                  <a:pt x="617" y="482"/>
                </a:lnTo>
                <a:lnTo>
                  <a:pt x="632" y="488"/>
                </a:lnTo>
                <a:lnTo>
                  <a:pt x="661" y="484"/>
                </a:lnTo>
                <a:lnTo>
                  <a:pt x="682" y="449"/>
                </a:lnTo>
                <a:lnTo>
                  <a:pt x="691" y="442"/>
                </a:lnTo>
                <a:lnTo>
                  <a:pt x="700" y="434"/>
                </a:lnTo>
                <a:lnTo>
                  <a:pt x="709" y="426"/>
                </a:lnTo>
                <a:lnTo>
                  <a:pt x="717" y="418"/>
                </a:lnTo>
                <a:lnTo>
                  <a:pt x="727" y="405"/>
                </a:lnTo>
                <a:lnTo>
                  <a:pt x="731" y="386"/>
                </a:lnTo>
                <a:lnTo>
                  <a:pt x="733" y="367"/>
                </a:lnTo>
                <a:lnTo>
                  <a:pt x="738" y="350"/>
                </a:lnTo>
                <a:lnTo>
                  <a:pt x="751" y="344"/>
                </a:lnTo>
                <a:lnTo>
                  <a:pt x="773" y="350"/>
                </a:lnTo>
                <a:lnTo>
                  <a:pt x="797" y="358"/>
                </a:lnTo>
                <a:lnTo>
                  <a:pt x="817" y="353"/>
                </a:lnTo>
                <a:lnTo>
                  <a:pt x="791" y="300"/>
                </a:lnTo>
                <a:lnTo>
                  <a:pt x="734" y="272"/>
                </a:lnTo>
                <a:lnTo>
                  <a:pt x="646" y="224"/>
                </a:lnTo>
                <a:lnTo>
                  <a:pt x="562" y="170"/>
                </a:lnTo>
                <a:lnTo>
                  <a:pt x="523" y="153"/>
                </a:lnTo>
                <a:lnTo>
                  <a:pt x="498" y="123"/>
                </a:lnTo>
                <a:lnTo>
                  <a:pt x="478" y="98"/>
                </a:lnTo>
                <a:lnTo>
                  <a:pt x="449" y="81"/>
                </a:lnTo>
                <a:lnTo>
                  <a:pt x="438" y="80"/>
                </a:lnTo>
                <a:lnTo>
                  <a:pt x="427" y="81"/>
                </a:lnTo>
                <a:lnTo>
                  <a:pt x="415" y="83"/>
                </a:lnTo>
                <a:lnTo>
                  <a:pt x="405" y="82"/>
                </a:lnTo>
                <a:lnTo>
                  <a:pt x="392" y="75"/>
                </a:lnTo>
                <a:lnTo>
                  <a:pt x="382" y="63"/>
                </a:lnTo>
                <a:lnTo>
                  <a:pt x="373" y="49"/>
                </a:lnTo>
                <a:lnTo>
                  <a:pt x="363" y="37"/>
                </a:lnTo>
                <a:lnTo>
                  <a:pt x="344" y="29"/>
                </a:lnTo>
                <a:lnTo>
                  <a:pt x="325" y="24"/>
                </a:lnTo>
                <a:lnTo>
                  <a:pt x="305" y="18"/>
                </a:lnTo>
                <a:lnTo>
                  <a:pt x="288" y="8"/>
                </a:lnTo>
                <a:lnTo>
                  <a:pt x="279" y="2"/>
                </a:lnTo>
                <a:lnTo>
                  <a:pt x="271" y="0"/>
                </a:lnTo>
                <a:lnTo>
                  <a:pt x="270" y="0"/>
                </a:lnTo>
                <a:lnTo>
                  <a:pt x="269" y="1"/>
                </a:lnTo>
                <a:lnTo>
                  <a:pt x="267" y="13"/>
                </a:lnTo>
                <a:lnTo>
                  <a:pt x="268" y="26"/>
                </a:lnTo>
                <a:lnTo>
                  <a:pt x="260" y="27"/>
                </a:lnTo>
                <a:lnTo>
                  <a:pt x="253" y="24"/>
                </a:lnTo>
                <a:lnTo>
                  <a:pt x="245" y="19"/>
                </a:lnTo>
                <a:lnTo>
                  <a:pt x="236" y="17"/>
                </a:lnTo>
                <a:lnTo>
                  <a:pt x="227" y="36"/>
                </a:lnTo>
                <a:lnTo>
                  <a:pt x="220" y="56"/>
                </a:lnTo>
                <a:lnTo>
                  <a:pt x="230" y="74"/>
                </a:lnTo>
                <a:lnTo>
                  <a:pt x="220" y="85"/>
                </a:lnTo>
                <a:lnTo>
                  <a:pt x="177" y="79"/>
                </a:lnTo>
                <a:lnTo>
                  <a:pt x="145" y="73"/>
                </a:lnTo>
                <a:lnTo>
                  <a:pt x="118" y="55"/>
                </a:lnTo>
                <a:lnTo>
                  <a:pt x="92" y="33"/>
                </a:lnTo>
                <a:lnTo>
                  <a:pt x="59" y="25"/>
                </a:lnTo>
                <a:lnTo>
                  <a:pt x="0" y="38"/>
                </a:lnTo>
                <a:lnTo>
                  <a:pt x="5" y="50"/>
                </a:lnTo>
                <a:lnTo>
                  <a:pt x="12" y="63"/>
                </a:lnTo>
                <a:lnTo>
                  <a:pt x="20" y="76"/>
                </a:lnTo>
                <a:lnTo>
                  <a:pt x="28" y="93"/>
                </a:lnTo>
                <a:lnTo>
                  <a:pt x="38" y="112"/>
                </a:lnTo>
                <a:lnTo>
                  <a:pt x="42" y="136"/>
                </a:lnTo>
                <a:lnTo>
                  <a:pt x="44" y="147"/>
                </a:lnTo>
                <a:lnTo>
                  <a:pt x="51" y="157"/>
                </a:lnTo>
                <a:lnTo>
                  <a:pt x="57" y="166"/>
                </a:lnTo>
                <a:lnTo>
                  <a:pt x="61" y="175"/>
                </a:lnTo>
                <a:lnTo>
                  <a:pt x="81" y="178"/>
                </a:lnTo>
                <a:lnTo>
                  <a:pt x="94" y="192"/>
                </a:lnTo>
                <a:lnTo>
                  <a:pt x="102" y="200"/>
                </a:lnTo>
                <a:lnTo>
                  <a:pt x="99" y="206"/>
                </a:lnTo>
                <a:lnTo>
                  <a:pt x="88" y="206"/>
                </a:lnTo>
                <a:lnTo>
                  <a:pt x="85" y="212"/>
                </a:lnTo>
                <a:lnTo>
                  <a:pt x="90" y="220"/>
                </a:lnTo>
                <a:lnTo>
                  <a:pt x="101" y="226"/>
                </a:lnTo>
                <a:lnTo>
                  <a:pt x="111" y="229"/>
                </a:lnTo>
                <a:lnTo>
                  <a:pt x="125" y="234"/>
                </a:lnTo>
                <a:lnTo>
                  <a:pt x="136" y="239"/>
                </a:lnTo>
                <a:lnTo>
                  <a:pt x="143" y="241"/>
                </a:lnTo>
                <a:lnTo>
                  <a:pt x="145" y="267"/>
                </a:lnTo>
                <a:lnTo>
                  <a:pt x="145" y="295"/>
                </a:lnTo>
                <a:lnTo>
                  <a:pt x="149" y="312"/>
                </a:lnTo>
                <a:lnTo>
                  <a:pt x="153" y="323"/>
                </a:lnTo>
                <a:lnTo>
                  <a:pt x="156" y="334"/>
                </a:lnTo>
                <a:lnTo>
                  <a:pt x="159" y="347"/>
                </a:lnTo>
                <a:lnTo>
                  <a:pt x="163" y="36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6" name="Freeform 98"/>
          <xdr:cNvSpPr>
            <a:spLocks/>
          </xdr:cNvSpPr>
        </xdr:nvSpPr>
        <xdr:spPr bwMode="auto">
          <a:xfrm>
            <a:off x="12172569" y="1200150"/>
            <a:ext cx="175451" cy="104775"/>
          </a:xfrm>
          <a:custGeom>
            <a:avLst/>
            <a:gdLst>
              <a:gd name="T0" fmla="*/ 2147483647 w 468"/>
              <a:gd name="T1" fmla="*/ 2147483647 h 265"/>
              <a:gd name="T2" fmla="*/ 2147483647 w 468"/>
              <a:gd name="T3" fmla="*/ 2147483647 h 265"/>
              <a:gd name="T4" fmla="*/ 2147483647 w 468"/>
              <a:gd name="T5" fmla="*/ 2147483647 h 265"/>
              <a:gd name="T6" fmla="*/ 2147483647 w 468"/>
              <a:gd name="T7" fmla="*/ 2147483647 h 265"/>
              <a:gd name="T8" fmla="*/ 2147483647 w 468"/>
              <a:gd name="T9" fmla="*/ 0 h 265"/>
              <a:gd name="T10" fmla="*/ 2147483647 w 468"/>
              <a:gd name="T11" fmla="*/ 2147483647 h 265"/>
              <a:gd name="T12" fmla="*/ 2147483647 w 468"/>
              <a:gd name="T13" fmla="*/ 2147483647 h 265"/>
              <a:gd name="T14" fmla="*/ 2147483647 w 468"/>
              <a:gd name="T15" fmla="*/ 2147483647 h 265"/>
              <a:gd name="T16" fmla="*/ 2147483647 w 468"/>
              <a:gd name="T17" fmla="*/ 2147483647 h 265"/>
              <a:gd name="T18" fmla="*/ 2147483647 w 468"/>
              <a:gd name="T19" fmla="*/ 2147483647 h 265"/>
              <a:gd name="T20" fmla="*/ 2147483647 w 468"/>
              <a:gd name="T21" fmla="*/ 2147483647 h 265"/>
              <a:gd name="T22" fmla="*/ 2147483647 w 468"/>
              <a:gd name="T23" fmla="*/ 2147483647 h 265"/>
              <a:gd name="T24" fmla="*/ 2147483647 w 468"/>
              <a:gd name="T25" fmla="*/ 2147483647 h 265"/>
              <a:gd name="T26" fmla="*/ 2147483647 w 468"/>
              <a:gd name="T27" fmla="*/ 2147483647 h 265"/>
              <a:gd name="T28" fmla="*/ 2147483647 w 468"/>
              <a:gd name="T29" fmla="*/ 2147483647 h 265"/>
              <a:gd name="T30" fmla="*/ 2147483647 w 468"/>
              <a:gd name="T31" fmla="*/ 2147483647 h 265"/>
              <a:gd name="T32" fmla="*/ 2147483647 w 468"/>
              <a:gd name="T33" fmla="*/ 2147483647 h 265"/>
              <a:gd name="T34" fmla="*/ 2147483647 w 468"/>
              <a:gd name="T35" fmla="*/ 2147483647 h 265"/>
              <a:gd name="T36" fmla="*/ 2147483647 w 468"/>
              <a:gd name="T37" fmla="*/ 2147483647 h 265"/>
              <a:gd name="T38" fmla="*/ 2147483647 w 468"/>
              <a:gd name="T39" fmla="*/ 2147483647 h 265"/>
              <a:gd name="T40" fmla="*/ 2147483647 w 468"/>
              <a:gd name="T41" fmla="*/ 2147483647 h 265"/>
              <a:gd name="T42" fmla="*/ 2147483647 w 468"/>
              <a:gd name="T43" fmla="*/ 2147483647 h 265"/>
              <a:gd name="T44" fmla="*/ 2147483647 w 468"/>
              <a:gd name="T45" fmla="*/ 2147483647 h 265"/>
              <a:gd name="T46" fmla="*/ 2147483647 w 468"/>
              <a:gd name="T47" fmla="*/ 2147483647 h 265"/>
              <a:gd name="T48" fmla="*/ 2147483647 w 468"/>
              <a:gd name="T49" fmla="*/ 2147483647 h 265"/>
              <a:gd name="T50" fmla="*/ 2147483647 w 468"/>
              <a:gd name="T51" fmla="*/ 2147483647 h 265"/>
              <a:gd name="T52" fmla="*/ 2147483647 w 468"/>
              <a:gd name="T53" fmla="*/ 2147483647 h 265"/>
              <a:gd name="T54" fmla="*/ 2147483647 w 468"/>
              <a:gd name="T55" fmla="*/ 2147483647 h 265"/>
              <a:gd name="T56" fmla="*/ 2147483647 w 468"/>
              <a:gd name="T57" fmla="*/ 2147483647 h 265"/>
              <a:gd name="T58" fmla="*/ 2147483647 w 468"/>
              <a:gd name="T59" fmla="*/ 2147483647 h 265"/>
              <a:gd name="T60" fmla="*/ 2147483647 w 468"/>
              <a:gd name="T61" fmla="*/ 2147483647 h 265"/>
              <a:gd name="T62" fmla="*/ 2147483647 w 468"/>
              <a:gd name="T63" fmla="*/ 2147483647 h 265"/>
              <a:gd name="T64" fmla="*/ 2147483647 w 468"/>
              <a:gd name="T65" fmla="*/ 2147483647 h 265"/>
              <a:gd name="T66" fmla="*/ 2147483647 w 468"/>
              <a:gd name="T67" fmla="*/ 2147483647 h 265"/>
              <a:gd name="T68" fmla="*/ 2147483647 w 468"/>
              <a:gd name="T69" fmla="*/ 2147483647 h 265"/>
              <a:gd name="T70" fmla="*/ 2147483647 w 468"/>
              <a:gd name="T71" fmla="*/ 2147483647 h 265"/>
              <a:gd name="T72" fmla="*/ 2147483647 w 468"/>
              <a:gd name="T73" fmla="*/ 2147483647 h 265"/>
              <a:gd name="T74" fmla="*/ 2147483647 w 468"/>
              <a:gd name="T75" fmla="*/ 2147483647 h 265"/>
              <a:gd name="T76" fmla="*/ 2147483647 w 468"/>
              <a:gd name="T77" fmla="*/ 2147483647 h 265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w 468"/>
              <a:gd name="T118" fmla="*/ 0 h 265"/>
              <a:gd name="T119" fmla="*/ 468 w 468"/>
              <a:gd name="T120" fmla="*/ 265 h 265"/>
            </a:gdLst>
            <a:ahLst/>
            <a:cxnLst>
              <a:cxn ang="T78">
                <a:pos x="T0" y="T1"/>
              </a:cxn>
              <a:cxn ang="T79">
                <a:pos x="T2" y="T3"/>
              </a:cxn>
              <a:cxn ang="T80">
                <a:pos x="T4" y="T5"/>
              </a:cxn>
              <a:cxn ang="T81">
                <a:pos x="T6" y="T7"/>
              </a:cxn>
              <a:cxn ang="T82">
                <a:pos x="T8" y="T9"/>
              </a:cxn>
              <a:cxn ang="T83">
                <a:pos x="T10" y="T11"/>
              </a:cxn>
              <a:cxn ang="T84">
                <a:pos x="T12" y="T13"/>
              </a:cxn>
              <a:cxn ang="T85">
                <a:pos x="T14" y="T15"/>
              </a:cxn>
              <a:cxn ang="T86">
                <a:pos x="T16" y="T17"/>
              </a:cxn>
              <a:cxn ang="T87">
                <a:pos x="T18" y="T19"/>
              </a:cxn>
              <a:cxn ang="T88">
                <a:pos x="T20" y="T21"/>
              </a:cxn>
              <a:cxn ang="T89">
                <a:pos x="T22" y="T23"/>
              </a:cxn>
              <a:cxn ang="T90">
                <a:pos x="T24" y="T25"/>
              </a:cxn>
              <a:cxn ang="T91">
                <a:pos x="T26" y="T27"/>
              </a:cxn>
              <a:cxn ang="T92">
                <a:pos x="T28" y="T29"/>
              </a:cxn>
              <a:cxn ang="T93">
                <a:pos x="T30" y="T31"/>
              </a:cxn>
              <a:cxn ang="T94">
                <a:pos x="T32" y="T33"/>
              </a:cxn>
              <a:cxn ang="T95">
                <a:pos x="T34" y="T35"/>
              </a:cxn>
              <a:cxn ang="T96">
                <a:pos x="T36" y="T37"/>
              </a:cxn>
              <a:cxn ang="T97">
                <a:pos x="T38" y="T39"/>
              </a:cxn>
              <a:cxn ang="T98">
                <a:pos x="T40" y="T41"/>
              </a:cxn>
              <a:cxn ang="T99">
                <a:pos x="T42" y="T43"/>
              </a:cxn>
              <a:cxn ang="T100">
                <a:pos x="T44" y="T45"/>
              </a:cxn>
              <a:cxn ang="T101">
                <a:pos x="T46" y="T47"/>
              </a:cxn>
              <a:cxn ang="T102">
                <a:pos x="T48" y="T49"/>
              </a:cxn>
              <a:cxn ang="T103">
                <a:pos x="T50" y="T51"/>
              </a:cxn>
              <a:cxn ang="T104">
                <a:pos x="T52" y="T53"/>
              </a:cxn>
              <a:cxn ang="T105">
                <a:pos x="T54" y="T55"/>
              </a:cxn>
              <a:cxn ang="T106">
                <a:pos x="T56" y="T57"/>
              </a:cxn>
              <a:cxn ang="T107">
                <a:pos x="T58" y="T59"/>
              </a:cxn>
              <a:cxn ang="T108">
                <a:pos x="T60" y="T61"/>
              </a:cxn>
              <a:cxn ang="T109">
                <a:pos x="T62" y="T63"/>
              </a:cxn>
              <a:cxn ang="T110">
                <a:pos x="T64" y="T65"/>
              </a:cxn>
              <a:cxn ang="T111">
                <a:pos x="T66" y="T67"/>
              </a:cxn>
              <a:cxn ang="T112">
                <a:pos x="T68" y="T69"/>
              </a:cxn>
              <a:cxn ang="T113">
                <a:pos x="T70" y="T71"/>
              </a:cxn>
              <a:cxn ang="T114">
                <a:pos x="T72" y="T73"/>
              </a:cxn>
              <a:cxn ang="T115">
                <a:pos x="T74" y="T75"/>
              </a:cxn>
              <a:cxn ang="T116">
                <a:pos x="T76" y="T77"/>
              </a:cxn>
            </a:cxnLst>
            <a:rect l="T117" t="T118" r="T119" b="T120"/>
            <a:pathLst>
              <a:path w="468" h="265">
                <a:moveTo>
                  <a:pt x="0" y="48"/>
                </a:moveTo>
                <a:lnTo>
                  <a:pt x="2" y="43"/>
                </a:lnTo>
                <a:lnTo>
                  <a:pt x="5" y="41"/>
                </a:lnTo>
                <a:lnTo>
                  <a:pt x="59" y="25"/>
                </a:lnTo>
                <a:lnTo>
                  <a:pt x="120" y="47"/>
                </a:lnTo>
                <a:lnTo>
                  <a:pt x="128" y="37"/>
                </a:lnTo>
                <a:lnTo>
                  <a:pt x="125" y="27"/>
                </a:lnTo>
                <a:lnTo>
                  <a:pt x="123" y="16"/>
                </a:lnTo>
                <a:lnTo>
                  <a:pt x="134" y="3"/>
                </a:lnTo>
                <a:lnTo>
                  <a:pt x="146" y="0"/>
                </a:lnTo>
                <a:lnTo>
                  <a:pt x="154" y="5"/>
                </a:lnTo>
                <a:lnTo>
                  <a:pt x="161" y="12"/>
                </a:lnTo>
                <a:lnTo>
                  <a:pt x="170" y="19"/>
                </a:lnTo>
                <a:lnTo>
                  <a:pt x="193" y="21"/>
                </a:lnTo>
                <a:lnTo>
                  <a:pt x="216" y="16"/>
                </a:lnTo>
                <a:lnTo>
                  <a:pt x="238" y="10"/>
                </a:lnTo>
                <a:lnTo>
                  <a:pt x="262" y="13"/>
                </a:lnTo>
                <a:lnTo>
                  <a:pt x="283" y="17"/>
                </a:lnTo>
                <a:lnTo>
                  <a:pt x="305" y="13"/>
                </a:lnTo>
                <a:lnTo>
                  <a:pt x="328" y="8"/>
                </a:lnTo>
                <a:lnTo>
                  <a:pt x="351" y="8"/>
                </a:lnTo>
                <a:lnTo>
                  <a:pt x="372" y="21"/>
                </a:lnTo>
                <a:lnTo>
                  <a:pt x="398" y="26"/>
                </a:lnTo>
                <a:lnTo>
                  <a:pt x="441" y="21"/>
                </a:lnTo>
                <a:lnTo>
                  <a:pt x="468" y="48"/>
                </a:lnTo>
                <a:lnTo>
                  <a:pt x="450" y="64"/>
                </a:lnTo>
                <a:lnTo>
                  <a:pt x="437" y="84"/>
                </a:lnTo>
                <a:lnTo>
                  <a:pt x="415" y="114"/>
                </a:lnTo>
                <a:lnTo>
                  <a:pt x="379" y="129"/>
                </a:lnTo>
                <a:lnTo>
                  <a:pt x="367" y="132"/>
                </a:lnTo>
                <a:lnTo>
                  <a:pt x="358" y="140"/>
                </a:lnTo>
                <a:lnTo>
                  <a:pt x="356" y="159"/>
                </a:lnTo>
                <a:lnTo>
                  <a:pt x="342" y="170"/>
                </a:lnTo>
                <a:lnTo>
                  <a:pt x="328" y="178"/>
                </a:lnTo>
                <a:lnTo>
                  <a:pt x="311" y="177"/>
                </a:lnTo>
                <a:lnTo>
                  <a:pt x="291" y="171"/>
                </a:lnTo>
                <a:lnTo>
                  <a:pt x="271" y="180"/>
                </a:lnTo>
                <a:lnTo>
                  <a:pt x="269" y="189"/>
                </a:lnTo>
                <a:lnTo>
                  <a:pt x="267" y="196"/>
                </a:lnTo>
                <a:lnTo>
                  <a:pt x="260" y="204"/>
                </a:lnTo>
                <a:lnTo>
                  <a:pt x="255" y="213"/>
                </a:lnTo>
                <a:lnTo>
                  <a:pt x="247" y="239"/>
                </a:lnTo>
                <a:lnTo>
                  <a:pt x="220" y="236"/>
                </a:lnTo>
                <a:lnTo>
                  <a:pt x="191" y="258"/>
                </a:lnTo>
                <a:lnTo>
                  <a:pt x="159" y="265"/>
                </a:lnTo>
                <a:lnTo>
                  <a:pt x="149" y="259"/>
                </a:lnTo>
                <a:lnTo>
                  <a:pt x="139" y="252"/>
                </a:lnTo>
                <a:lnTo>
                  <a:pt x="129" y="245"/>
                </a:lnTo>
                <a:lnTo>
                  <a:pt x="118" y="242"/>
                </a:lnTo>
                <a:lnTo>
                  <a:pt x="62" y="257"/>
                </a:lnTo>
                <a:lnTo>
                  <a:pt x="31" y="233"/>
                </a:lnTo>
                <a:lnTo>
                  <a:pt x="40" y="220"/>
                </a:lnTo>
                <a:lnTo>
                  <a:pt x="58" y="224"/>
                </a:lnTo>
                <a:lnTo>
                  <a:pt x="59" y="223"/>
                </a:lnTo>
                <a:lnTo>
                  <a:pt x="61" y="223"/>
                </a:lnTo>
                <a:lnTo>
                  <a:pt x="79" y="204"/>
                </a:lnTo>
                <a:lnTo>
                  <a:pt x="86" y="200"/>
                </a:lnTo>
                <a:lnTo>
                  <a:pt x="97" y="194"/>
                </a:lnTo>
                <a:lnTo>
                  <a:pt x="107" y="189"/>
                </a:lnTo>
                <a:lnTo>
                  <a:pt x="113" y="187"/>
                </a:lnTo>
                <a:lnTo>
                  <a:pt x="136" y="178"/>
                </a:lnTo>
                <a:lnTo>
                  <a:pt x="156" y="163"/>
                </a:lnTo>
                <a:lnTo>
                  <a:pt x="148" y="141"/>
                </a:lnTo>
                <a:lnTo>
                  <a:pt x="118" y="131"/>
                </a:lnTo>
                <a:lnTo>
                  <a:pt x="108" y="127"/>
                </a:lnTo>
                <a:lnTo>
                  <a:pt x="101" y="121"/>
                </a:lnTo>
                <a:lnTo>
                  <a:pt x="94" y="114"/>
                </a:lnTo>
                <a:lnTo>
                  <a:pt x="86" y="110"/>
                </a:lnTo>
                <a:lnTo>
                  <a:pt x="75" y="112"/>
                </a:lnTo>
                <a:lnTo>
                  <a:pt x="62" y="119"/>
                </a:lnTo>
                <a:lnTo>
                  <a:pt x="52" y="122"/>
                </a:lnTo>
                <a:lnTo>
                  <a:pt x="47" y="113"/>
                </a:lnTo>
                <a:lnTo>
                  <a:pt x="25" y="103"/>
                </a:lnTo>
                <a:lnTo>
                  <a:pt x="25" y="81"/>
                </a:lnTo>
                <a:lnTo>
                  <a:pt x="27" y="57"/>
                </a:lnTo>
                <a:lnTo>
                  <a:pt x="0" y="48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7" name="Freeform 99"/>
          <xdr:cNvSpPr>
            <a:spLocks/>
          </xdr:cNvSpPr>
        </xdr:nvSpPr>
        <xdr:spPr bwMode="auto">
          <a:xfrm>
            <a:off x="11905216" y="1143000"/>
            <a:ext cx="325837" cy="228600"/>
          </a:xfrm>
          <a:custGeom>
            <a:avLst/>
            <a:gdLst>
              <a:gd name="T0" fmla="*/ 2147483647 w 895"/>
              <a:gd name="T1" fmla="*/ 2147483647 h 545"/>
              <a:gd name="T2" fmla="*/ 2147483647 w 895"/>
              <a:gd name="T3" fmla="*/ 2147483647 h 545"/>
              <a:gd name="T4" fmla="*/ 2147483647 w 895"/>
              <a:gd name="T5" fmla="*/ 2147483647 h 545"/>
              <a:gd name="T6" fmla="*/ 2147483647 w 895"/>
              <a:gd name="T7" fmla="*/ 2147483647 h 545"/>
              <a:gd name="T8" fmla="*/ 2147483647 w 895"/>
              <a:gd name="T9" fmla="*/ 2147483647 h 545"/>
              <a:gd name="T10" fmla="*/ 2147483647 w 895"/>
              <a:gd name="T11" fmla="*/ 2147483647 h 545"/>
              <a:gd name="T12" fmla="*/ 2147483647 w 895"/>
              <a:gd name="T13" fmla="*/ 2147483647 h 545"/>
              <a:gd name="T14" fmla="*/ 2147483647 w 895"/>
              <a:gd name="T15" fmla="*/ 2147483647 h 545"/>
              <a:gd name="T16" fmla="*/ 2147483647 w 895"/>
              <a:gd name="T17" fmla="*/ 2147483647 h 545"/>
              <a:gd name="T18" fmla="*/ 2147483647 w 895"/>
              <a:gd name="T19" fmla="*/ 2147483647 h 545"/>
              <a:gd name="T20" fmla="*/ 2147483647 w 895"/>
              <a:gd name="T21" fmla="*/ 2147483647 h 545"/>
              <a:gd name="T22" fmla="*/ 2147483647 w 895"/>
              <a:gd name="T23" fmla="*/ 2147483647 h 545"/>
              <a:gd name="T24" fmla="*/ 2147483647 w 895"/>
              <a:gd name="T25" fmla="*/ 2147483647 h 545"/>
              <a:gd name="T26" fmla="*/ 2147483647 w 895"/>
              <a:gd name="T27" fmla="*/ 2147483647 h 545"/>
              <a:gd name="T28" fmla="*/ 2147483647 w 895"/>
              <a:gd name="T29" fmla="*/ 2147483647 h 545"/>
              <a:gd name="T30" fmla="*/ 2147483647 w 895"/>
              <a:gd name="T31" fmla="*/ 2147483647 h 545"/>
              <a:gd name="T32" fmla="*/ 2147483647 w 895"/>
              <a:gd name="T33" fmla="*/ 2147483647 h 545"/>
              <a:gd name="T34" fmla="*/ 0 w 895"/>
              <a:gd name="T35" fmla="*/ 2147483647 h 545"/>
              <a:gd name="T36" fmla="*/ 2147483647 w 895"/>
              <a:gd name="T37" fmla="*/ 2147483647 h 545"/>
              <a:gd name="T38" fmla="*/ 2147483647 w 895"/>
              <a:gd name="T39" fmla="*/ 2147483647 h 545"/>
              <a:gd name="T40" fmla="*/ 2147483647 w 895"/>
              <a:gd name="T41" fmla="*/ 0 h 545"/>
              <a:gd name="T42" fmla="*/ 2147483647 w 895"/>
              <a:gd name="T43" fmla="*/ 2147483647 h 545"/>
              <a:gd name="T44" fmla="*/ 2147483647 w 895"/>
              <a:gd name="T45" fmla="*/ 2147483647 h 545"/>
              <a:gd name="T46" fmla="*/ 2147483647 w 895"/>
              <a:gd name="T47" fmla="*/ 2147483647 h 545"/>
              <a:gd name="T48" fmla="*/ 2147483647 w 895"/>
              <a:gd name="T49" fmla="*/ 2147483647 h 545"/>
              <a:gd name="T50" fmla="*/ 2147483647 w 895"/>
              <a:gd name="T51" fmla="*/ 2147483647 h 545"/>
              <a:gd name="T52" fmla="*/ 2147483647 w 895"/>
              <a:gd name="T53" fmla="*/ 2147483647 h 545"/>
              <a:gd name="T54" fmla="*/ 2147483647 w 895"/>
              <a:gd name="T55" fmla="*/ 2147483647 h 545"/>
              <a:gd name="T56" fmla="*/ 2147483647 w 895"/>
              <a:gd name="T57" fmla="*/ 2147483647 h 545"/>
              <a:gd name="T58" fmla="*/ 2147483647 w 895"/>
              <a:gd name="T59" fmla="*/ 2147483647 h 545"/>
              <a:gd name="T60" fmla="*/ 2147483647 w 895"/>
              <a:gd name="T61" fmla="*/ 2147483647 h 545"/>
              <a:gd name="T62" fmla="*/ 2147483647 w 895"/>
              <a:gd name="T63" fmla="*/ 2147483647 h 545"/>
              <a:gd name="T64" fmla="*/ 2147483647 w 895"/>
              <a:gd name="T65" fmla="*/ 2147483647 h 545"/>
              <a:gd name="T66" fmla="*/ 2147483647 w 895"/>
              <a:gd name="T67" fmla="*/ 2147483647 h 545"/>
              <a:gd name="T68" fmla="*/ 2147483647 w 895"/>
              <a:gd name="T69" fmla="*/ 2147483647 h 545"/>
              <a:gd name="T70" fmla="*/ 2147483647 w 895"/>
              <a:gd name="T71" fmla="*/ 2147483647 h 545"/>
              <a:gd name="T72" fmla="*/ 2147483647 w 895"/>
              <a:gd name="T73" fmla="*/ 2147483647 h 545"/>
              <a:gd name="T74" fmla="*/ 2147483647 w 895"/>
              <a:gd name="T75" fmla="*/ 2147483647 h 545"/>
              <a:gd name="T76" fmla="*/ 2147483647 w 895"/>
              <a:gd name="T77" fmla="*/ 2147483647 h 545"/>
              <a:gd name="T78" fmla="*/ 2147483647 w 895"/>
              <a:gd name="T79" fmla="*/ 2147483647 h 545"/>
              <a:gd name="T80" fmla="*/ 2147483647 w 895"/>
              <a:gd name="T81" fmla="*/ 2147483647 h 545"/>
              <a:gd name="T82" fmla="*/ 2147483647 w 895"/>
              <a:gd name="T83" fmla="*/ 2147483647 h 545"/>
              <a:gd name="T84" fmla="*/ 2147483647 w 895"/>
              <a:gd name="T85" fmla="*/ 2147483647 h 545"/>
              <a:gd name="T86" fmla="*/ 2147483647 w 895"/>
              <a:gd name="T87" fmla="*/ 2147483647 h 545"/>
              <a:gd name="T88" fmla="*/ 2147483647 w 895"/>
              <a:gd name="T89" fmla="*/ 2147483647 h 545"/>
              <a:gd name="T90" fmla="*/ 2147483647 w 895"/>
              <a:gd name="T91" fmla="*/ 2147483647 h 545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895"/>
              <a:gd name="T139" fmla="*/ 0 h 545"/>
              <a:gd name="T140" fmla="*/ 895 w 895"/>
              <a:gd name="T141" fmla="*/ 545 h 545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895" h="545">
                <a:moveTo>
                  <a:pt x="818" y="334"/>
                </a:moveTo>
                <a:lnTo>
                  <a:pt x="813" y="330"/>
                </a:lnTo>
                <a:lnTo>
                  <a:pt x="808" y="327"/>
                </a:lnTo>
                <a:lnTo>
                  <a:pt x="788" y="284"/>
                </a:lnTo>
                <a:lnTo>
                  <a:pt x="752" y="302"/>
                </a:lnTo>
                <a:lnTo>
                  <a:pt x="734" y="360"/>
                </a:lnTo>
                <a:lnTo>
                  <a:pt x="689" y="389"/>
                </a:lnTo>
                <a:lnTo>
                  <a:pt x="694" y="406"/>
                </a:lnTo>
                <a:lnTo>
                  <a:pt x="713" y="415"/>
                </a:lnTo>
                <a:lnTo>
                  <a:pt x="740" y="438"/>
                </a:lnTo>
                <a:lnTo>
                  <a:pt x="755" y="470"/>
                </a:lnTo>
                <a:lnTo>
                  <a:pt x="756" y="504"/>
                </a:lnTo>
                <a:lnTo>
                  <a:pt x="749" y="536"/>
                </a:lnTo>
                <a:lnTo>
                  <a:pt x="709" y="545"/>
                </a:lnTo>
                <a:lnTo>
                  <a:pt x="683" y="492"/>
                </a:lnTo>
                <a:lnTo>
                  <a:pt x="626" y="464"/>
                </a:lnTo>
                <a:lnTo>
                  <a:pt x="538" y="416"/>
                </a:lnTo>
                <a:lnTo>
                  <a:pt x="454" y="362"/>
                </a:lnTo>
                <a:lnTo>
                  <a:pt x="415" y="345"/>
                </a:lnTo>
                <a:lnTo>
                  <a:pt x="390" y="315"/>
                </a:lnTo>
                <a:lnTo>
                  <a:pt x="370" y="290"/>
                </a:lnTo>
                <a:lnTo>
                  <a:pt x="341" y="273"/>
                </a:lnTo>
                <a:lnTo>
                  <a:pt x="330" y="272"/>
                </a:lnTo>
                <a:lnTo>
                  <a:pt x="319" y="273"/>
                </a:lnTo>
                <a:lnTo>
                  <a:pt x="307" y="275"/>
                </a:lnTo>
                <a:lnTo>
                  <a:pt x="297" y="274"/>
                </a:lnTo>
                <a:lnTo>
                  <a:pt x="284" y="267"/>
                </a:lnTo>
                <a:lnTo>
                  <a:pt x="274" y="255"/>
                </a:lnTo>
                <a:lnTo>
                  <a:pt x="265" y="241"/>
                </a:lnTo>
                <a:lnTo>
                  <a:pt x="255" y="229"/>
                </a:lnTo>
                <a:lnTo>
                  <a:pt x="236" y="221"/>
                </a:lnTo>
                <a:lnTo>
                  <a:pt x="217" y="216"/>
                </a:lnTo>
                <a:lnTo>
                  <a:pt x="197" y="210"/>
                </a:lnTo>
                <a:lnTo>
                  <a:pt x="180" y="200"/>
                </a:lnTo>
                <a:lnTo>
                  <a:pt x="171" y="194"/>
                </a:lnTo>
                <a:lnTo>
                  <a:pt x="163" y="192"/>
                </a:lnTo>
                <a:lnTo>
                  <a:pt x="162" y="192"/>
                </a:lnTo>
                <a:lnTo>
                  <a:pt x="161" y="193"/>
                </a:lnTo>
                <a:lnTo>
                  <a:pt x="159" y="205"/>
                </a:lnTo>
                <a:lnTo>
                  <a:pt x="160" y="218"/>
                </a:lnTo>
                <a:lnTo>
                  <a:pt x="152" y="219"/>
                </a:lnTo>
                <a:lnTo>
                  <a:pt x="145" y="216"/>
                </a:lnTo>
                <a:lnTo>
                  <a:pt x="137" y="211"/>
                </a:lnTo>
                <a:lnTo>
                  <a:pt x="128" y="209"/>
                </a:lnTo>
                <a:lnTo>
                  <a:pt x="119" y="228"/>
                </a:lnTo>
                <a:lnTo>
                  <a:pt x="112" y="248"/>
                </a:lnTo>
                <a:lnTo>
                  <a:pt x="122" y="266"/>
                </a:lnTo>
                <a:lnTo>
                  <a:pt x="112" y="277"/>
                </a:lnTo>
                <a:lnTo>
                  <a:pt x="69" y="271"/>
                </a:lnTo>
                <a:lnTo>
                  <a:pt x="0" y="43"/>
                </a:lnTo>
                <a:lnTo>
                  <a:pt x="7" y="42"/>
                </a:lnTo>
                <a:lnTo>
                  <a:pt x="15" y="40"/>
                </a:lnTo>
                <a:lnTo>
                  <a:pt x="22" y="37"/>
                </a:lnTo>
                <a:lnTo>
                  <a:pt x="29" y="34"/>
                </a:lnTo>
                <a:lnTo>
                  <a:pt x="37" y="30"/>
                </a:lnTo>
                <a:lnTo>
                  <a:pt x="45" y="24"/>
                </a:lnTo>
                <a:lnTo>
                  <a:pt x="52" y="17"/>
                </a:lnTo>
                <a:lnTo>
                  <a:pt x="59" y="10"/>
                </a:lnTo>
                <a:lnTo>
                  <a:pt x="79" y="0"/>
                </a:lnTo>
                <a:lnTo>
                  <a:pt x="102" y="0"/>
                </a:lnTo>
                <a:lnTo>
                  <a:pt x="102" y="7"/>
                </a:lnTo>
                <a:lnTo>
                  <a:pt x="105" y="15"/>
                </a:lnTo>
                <a:lnTo>
                  <a:pt x="108" y="27"/>
                </a:lnTo>
                <a:lnTo>
                  <a:pt x="107" y="40"/>
                </a:lnTo>
                <a:lnTo>
                  <a:pt x="108" y="49"/>
                </a:lnTo>
                <a:lnTo>
                  <a:pt x="111" y="57"/>
                </a:lnTo>
                <a:lnTo>
                  <a:pt x="111" y="68"/>
                </a:lnTo>
                <a:lnTo>
                  <a:pt x="115" y="74"/>
                </a:lnTo>
                <a:lnTo>
                  <a:pt x="118" y="72"/>
                </a:lnTo>
                <a:lnTo>
                  <a:pt x="121" y="60"/>
                </a:lnTo>
                <a:lnTo>
                  <a:pt x="121" y="44"/>
                </a:lnTo>
                <a:lnTo>
                  <a:pt x="123" y="30"/>
                </a:lnTo>
                <a:lnTo>
                  <a:pt x="137" y="27"/>
                </a:lnTo>
                <a:lnTo>
                  <a:pt x="147" y="44"/>
                </a:lnTo>
                <a:lnTo>
                  <a:pt x="150" y="50"/>
                </a:lnTo>
                <a:lnTo>
                  <a:pt x="152" y="54"/>
                </a:lnTo>
                <a:lnTo>
                  <a:pt x="155" y="57"/>
                </a:lnTo>
                <a:lnTo>
                  <a:pt x="158" y="62"/>
                </a:lnTo>
                <a:lnTo>
                  <a:pt x="161" y="66"/>
                </a:lnTo>
                <a:lnTo>
                  <a:pt x="164" y="72"/>
                </a:lnTo>
                <a:lnTo>
                  <a:pt x="167" y="79"/>
                </a:lnTo>
                <a:lnTo>
                  <a:pt x="169" y="83"/>
                </a:lnTo>
                <a:lnTo>
                  <a:pt x="181" y="83"/>
                </a:lnTo>
                <a:lnTo>
                  <a:pt x="190" y="77"/>
                </a:lnTo>
                <a:lnTo>
                  <a:pt x="193" y="67"/>
                </a:lnTo>
                <a:lnTo>
                  <a:pt x="192" y="55"/>
                </a:lnTo>
                <a:lnTo>
                  <a:pt x="266" y="95"/>
                </a:lnTo>
                <a:lnTo>
                  <a:pt x="282" y="95"/>
                </a:lnTo>
                <a:lnTo>
                  <a:pt x="297" y="91"/>
                </a:lnTo>
                <a:lnTo>
                  <a:pt x="313" y="87"/>
                </a:lnTo>
                <a:lnTo>
                  <a:pt x="329" y="87"/>
                </a:lnTo>
                <a:lnTo>
                  <a:pt x="355" y="95"/>
                </a:lnTo>
                <a:lnTo>
                  <a:pt x="377" y="105"/>
                </a:lnTo>
                <a:lnTo>
                  <a:pt x="401" y="113"/>
                </a:lnTo>
                <a:lnTo>
                  <a:pt x="429" y="111"/>
                </a:lnTo>
                <a:lnTo>
                  <a:pt x="460" y="116"/>
                </a:lnTo>
                <a:lnTo>
                  <a:pt x="485" y="133"/>
                </a:lnTo>
                <a:lnTo>
                  <a:pt x="498" y="154"/>
                </a:lnTo>
                <a:lnTo>
                  <a:pt x="523" y="162"/>
                </a:lnTo>
                <a:lnTo>
                  <a:pt x="532" y="174"/>
                </a:lnTo>
                <a:lnTo>
                  <a:pt x="535" y="190"/>
                </a:lnTo>
                <a:lnTo>
                  <a:pt x="552" y="211"/>
                </a:lnTo>
                <a:lnTo>
                  <a:pt x="576" y="222"/>
                </a:lnTo>
                <a:lnTo>
                  <a:pt x="586" y="231"/>
                </a:lnTo>
                <a:lnTo>
                  <a:pt x="592" y="245"/>
                </a:lnTo>
                <a:lnTo>
                  <a:pt x="596" y="259"/>
                </a:lnTo>
                <a:lnTo>
                  <a:pt x="601" y="265"/>
                </a:lnTo>
                <a:lnTo>
                  <a:pt x="690" y="300"/>
                </a:lnTo>
                <a:lnTo>
                  <a:pt x="728" y="229"/>
                </a:lnTo>
                <a:lnTo>
                  <a:pt x="739" y="178"/>
                </a:lnTo>
                <a:lnTo>
                  <a:pt x="766" y="187"/>
                </a:lnTo>
                <a:lnTo>
                  <a:pt x="764" y="211"/>
                </a:lnTo>
                <a:lnTo>
                  <a:pt x="764" y="233"/>
                </a:lnTo>
                <a:lnTo>
                  <a:pt x="786" y="243"/>
                </a:lnTo>
                <a:lnTo>
                  <a:pt x="791" y="252"/>
                </a:lnTo>
                <a:lnTo>
                  <a:pt x="801" y="249"/>
                </a:lnTo>
                <a:lnTo>
                  <a:pt x="814" y="242"/>
                </a:lnTo>
                <a:lnTo>
                  <a:pt x="825" y="240"/>
                </a:lnTo>
                <a:lnTo>
                  <a:pt x="833" y="244"/>
                </a:lnTo>
                <a:lnTo>
                  <a:pt x="840" y="251"/>
                </a:lnTo>
                <a:lnTo>
                  <a:pt x="847" y="257"/>
                </a:lnTo>
                <a:lnTo>
                  <a:pt x="857" y="261"/>
                </a:lnTo>
                <a:lnTo>
                  <a:pt x="887" y="271"/>
                </a:lnTo>
                <a:lnTo>
                  <a:pt x="895" y="293"/>
                </a:lnTo>
                <a:lnTo>
                  <a:pt x="875" y="308"/>
                </a:lnTo>
                <a:lnTo>
                  <a:pt x="852" y="317"/>
                </a:lnTo>
                <a:lnTo>
                  <a:pt x="846" y="319"/>
                </a:lnTo>
                <a:lnTo>
                  <a:pt x="836" y="324"/>
                </a:lnTo>
                <a:lnTo>
                  <a:pt x="825" y="330"/>
                </a:lnTo>
                <a:lnTo>
                  <a:pt x="818" y="334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8" name="Pakistan"/>
          <xdr:cNvSpPr>
            <a:spLocks/>
          </xdr:cNvSpPr>
        </xdr:nvSpPr>
        <xdr:spPr bwMode="auto">
          <a:xfrm>
            <a:off x="12114085" y="1362075"/>
            <a:ext cx="258998" cy="390525"/>
          </a:xfrm>
          <a:custGeom>
            <a:avLst/>
            <a:gdLst>
              <a:gd name="T0" fmla="*/ 2147483647 w 702"/>
              <a:gd name="T1" fmla="*/ 2147483647 h 955"/>
              <a:gd name="T2" fmla="*/ 2147483647 w 702"/>
              <a:gd name="T3" fmla="*/ 2147483647 h 955"/>
              <a:gd name="T4" fmla="*/ 2147483647 w 702"/>
              <a:gd name="T5" fmla="*/ 2147483647 h 955"/>
              <a:gd name="T6" fmla="*/ 2147483647 w 702"/>
              <a:gd name="T7" fmla="*/ 2147483647 h 955"/>
              <a:gd name="T8" fmla="*/ 2147483647 w 702"/>
              <a:gd name="T9" fmla="*/ 2147483647 h 955"/>
              <a:gd name="T10" fmla="*/ 2147483647 w 702"/>
              <a:gd name="T11" fmla="*/ 2147483647 h 955"/>
              <a:gd name="T12" fmla="*/ 2147483647 w 702"/>
              <a:gd name="T13" fmla="*/ 2147483647 h 955"/>
              <a:gd name="T14" fmla="*/ 2147483647 w 702"/>
              <a:gd name="T15" fmla="*/ 2147483647 h 955"/>
              <a:gd name="T16" fmla="*/ 2147483647 w 702"/>
              <a:gd name="T17" fmla="*/ 2147483647 h 955"/>
              <a:gd name="T18" fmla="*/ 2147483647 w 702"/>
              <a:gd name="T19" fmla="*/ 2147483647 h 955"/>
              <a:gd name="T20" fmla="*/ 2147483647 w 702"/>
              <a:gd name="T21" fmla="*/ 2147483647 h 955"/>
              <a:gd name="T22" fmla="*/ 2147483647 w 702"/>
              <a:gd name="T23" fmla="*/ 2147483647 h 955"/>
              <a:gd name="T24" fmla="*/ 2147483647 w 702"/>
              <a:gd name="T25" fmla="*/ 2147483647 h 955"/>
              <a:gd name="T26" fmla="*/ 2147483647 w 702"/>
              <a:gd name="T27" fmla="*/ 2147483647 h 955"/>
              <a:gd name="T28" fmla="*/ 2147483647 w 702"/>
              <a:gd name="T29" fmla="*/ 2147483647 h 955"/>
              <a:gd name="T30" fmla="*/ 2147483647 w 702"/>
              <a:gd name="T31" fmla="*/ 2147483647 h 955"/>
              <a:gd name="T32" fmla="*/ 2147483647 w 702"/>
              <a:gd name="T33" fmla="*/ 2147483647 h 955"/>
              <a:gd name="T34" fmla="*/ 2147483647 w 702"/>
              <a:gd name="T35" fmla="*/ 2147483647 h 955"/>
              <a:gd name="T36" fmla="*/ 2147483647 w 702"/>
              <a:gd name="T37" fmla="*/ 2147483647 h 955"/>
              <a:gd name="T38" fmla="*/ 2147483647 w 702"/>
              <a:gd name="T39" fmla="*/ 2147483647 h 955"/>
              <a:gd name="T40" fmla="*/ 2147483647 w 702"/>
              <a:gd name="T41" fmla="*/ 2147483647 h 955"/>
              <a:gd name="T42" fmla="*/ 2147483647 w 702"/>
              <a:gd name="T43" fmla="*/ 2147483647 h 955"/>
              <a:gd name="T44" fmla="*/ 2147483647 w 702"/>
              <a:gd name="T45" fmla="*/ 2147483647 h 955"/>
              <a:gd name="T46" fmla="*/ 2147483647 w 702"/>
              <a:gd name="T47" fmla="*/ 2147483647 h 955"/>
              <a:gd name="T48" fmla="*/ 2147483647 w 702"/>
              <a:gd name="T49" fmla="*/ 2147483647 h 955"/>
              <a:gd name="T50" fmla="*/ 2147483647 w 702"/>
              <a:gd name="T51" fmla="*/ 2147483647 h 955"/>
              <a:gd name="T52" fmla="*/ 2147483647 w 702"/>
              <a:gd name="T53" fmla="*/ 2147483647 h 955"/>
              <a:gd name="T54" fmla="*/ 2147483647 w 702"/>
              <a:gd name="T55" fmla="*/ 2147483647 h 955"/>
              <a:gd name="T56" fmla="*/ 2147483647 w 702"/>
              <a:gd name="T57" fmla="*/ 2147483647 h 955"/>
              <a:gd name="T58" fmla="*/ 2147483647 w 702"/>
              <a:gd name="T59" fmla="*/ 2147483647 h 955"/>
              <a:gd name="T60" fmla="*/ 2147483647 w 702"/>
              <a:gd name="T61" fmla="*/ 2147483647 h 955"/>
              <a:gd name="T62" fmla="*/ 2147483647 w 702"/>
              <a:gd name="T63" fmla="*/ 2147483647 h 955"/>
              <a:gd name="T64" fmla="*/ 2147483647 w 702"/>
              <a:gd name="T65" fmla="*/ 2147483647 h 955"/>
              <a:gd name="T66" fmla="*/ 2147483647 w 702"/>
              <a:gd name="T67" fmla="*/ 2147483647 h 955"/>
              <a:gd name="T68" fmla="*/ 2147483647 w 702"/>
              <a:gd name="T69" fmla="*/ 2147483647 h 955"/>
              <a:gd name="T70" fmla="*/ 2147483647 w 702"/>
              <a:gd name="T71" fmla="*/ 2147483647 h 955"/>
              <a:gd name="T72" fmla="*/ 2147483647 w 702"/>
              <a:gd name="T73" fmla="*/ 2147483647 h 955"/>
              <a:gd name="T74" fmla="*/ 0 w 702"/>
              <a:gd name="T75" fmla="*/ 2147483647 h 955"/>
              <a:gd name="T76" fmla="*/ 2147483647 w 702"/>
              <a:gd name="T77" fmla="*/ 2147483647 h 955"/>
              <a:gd name="T78" fmla="*/ 2147483647 w 702"/>
              <a:gd name="T79" fmla="*/ 2147483647 h 955"/>
              <a:gd name="T80" fmla="*/ 2147483647 w 702"/>
              <a:gd name="T81" fmla="*/ 2147483647 h 955"/>
              <a:gd name="T82" fmla="*/ 2147483647 w 702"/>
              <a:gd name="T83" fmla="*/ 2147483647 h 955"/>
              <a:gd name="T84" fmla="*/ 2147483647 w 702"/>
              <a:gd name="T85" fmla="*/ 2147483647 h 955"/>
              <a:gd name="T86" fmla="*/ 2147483647 w 702"/>
              <a:gd name="T87" fmla="*/ 2147483647 h 955"/>
              <a:gd name="T88" fmla="*/ 2147483647 w 702"/>
              <a:gd name="T89" fmla="*/ 2147483647 h 955"/>
              <a:gd name="T90" fmla="*/ 2147483647 w 702"/>
              <a:gd name="T91" fmla="*/ 2147483647 h 955"/>
              <a:gd name="T92" fmla="*/ 2147483647 w 702"/>
              <a:gd name="T93" fmla="*/ 2147483647 h 955"/>
              <a:gd name="T94" fmla="*/ 2147483647 w 702"/>
              <a:gd name="T95" fmla="*/ 2147483647 h 955"/>
              <a:gd name="T96" fmla="*/ 2147483647 w 702"/>
              <a:gd name="T97" fmla="*/ 2147483647 h 955"/>
              <a:gd name="T98" fmla="*/ 2147483647 w 702"/>
              <a:gd name="T99" fmla="*/ 2147483647 h 955"/>
              <a:gd name="T100" fmla="*/ 2147483647 w 702"/>
              <a:gd name="T101" fmla="*/ 2147483647 h 955"/>
              <a:gd name="T102" fmla="*/ 2147483647 w 702"/>
              <a:gd name="T103" fmla="*/ 2147483647 h 955"/>
              <a:gd name="T104" fmla="*/ 2147483647 w 702"/>
              <a:gd name="T105" fmla="*/ 2147483647 h 955"/>
              <a:gd name="T106" fmla="*/ 2147483647 w 702"/>
              <a:gd name="T107" fmla="*/ 2147483647 h 955"/>
              <a:gd name="T108" fmla="*/ 2147483647 w 702"/>
              <a:gd name="T109" fmla="*/ 2147483647 h 955"/>
              <a:gd name="T110" fmla="*/ 2147483647 w 702"/>
              <a:gd name="T111" fmla="*/ 2147483647 h 955"/>
              <a:gd name="T112" fmla="*/ 2147483647 w 702"/>
              <a:gd name="T113" fmla="*/ 2147483647 h 955"/>
              <a:gd name="T114" fmla="*/ 2147483647 w 702"/>
              <a:gd name="T115" fmla="*/ 2147483647 h 955"/>
              <a:gd name="T116" fmla="*/ 2147483647 w 702"/>
              <a:gd name="T117" fmla="*/ 2147483647 h 955"/>
              <a:gd name="T118" fmla="*/ 2147483647 w 702"/>
              <a:gd name="T119" fmla="*/ 2147483647 h 955"/>
              <a:gd name="T120" fmla="*/ 2147483647 w 702"/>
              <a:gd name="T121" fmla="*/ 2147483647 h 955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702"/>
              <a:gd name="T184" fmla="*/ 0 h 955"/>
              <a:gd name="T185" fmla="*/ 702 w 702"/>
              <a:gd name="T186" fmla="*/ 955 h 955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702" h="955">
                <a:moveTo>
                  <a:pt x="702" y="125"/>
                </a:moveTo>
                <a:lnTo>
                  <a:pt x="675" y="154"/>
                </a:lnTo>
                <a:lnTo>
                  <a:pt x="635" y="168"/>
                </a:lnTo>
                <a:lnTo>
                  <a:pt x="627" y="167"/>
                </a:lnTo>
                <a:lnTo>
                  <a:pt x="619" y="165"/>
                </a:lnTo>
                <a:lnTo>
                  <a:pt x="612" y="163"/>
                </a:lnTo>
                <a:lnTo>
                  <a:pt x="604" y="161"/>
                </a:lnTo>
                <a:lnTo>
                  <a:pt x="586" y="164"/>
                </a:lnTo>
                <a:lnTo>
                  <a:pt x="568" y="172"/>
                </a:lnTo>
                <a:lnTo>
                  <a:pt x="579" y="183"/>
                </a:lnTo>
                <a:lnTo>
                  <a:pt x="587" y="200"/>
                </a:lnTo>
                <a:lnTo>
                  <a:pt x="591" y="233"/>
                </a:lnTo>
                <a:lnTo>
                  <a:pt x="611" y="258"/>
                </a:lnTo>
                <a:lnTo>
                  <a:pt x="618" y="275"/>
                </a:lnTo>
                <a:lnTo>
                  <a:pt x="617" y="298"/>
                </a:lnTo>
                <a:lnTo>
                  <a:pt x="621" y="321"/>
                </a:lnTo>
                <a:lnTo>
                  <a:pt x="644" y="337"/>
                </a:lnTo>
                <a:lnTo>
                  <a:pt x="662" y="342"/>
                </a:lnTo>
                <a:lnTo>
                  <a:pt x="665" y="355"/>
                </a:lnTo>
                <a:lnTo>
                  <a:pt x="657" y="383"/>
                </a:lnTo>
                <a:lnTo>
                  <a:pt x="657" y="412"/>
                </a:lnTo>
                <a:lnTo>
                  <a:pt x="659" y="431"/>
                </a:lnTo>
                <a:lnTo>
                  <a:pt x="657" y="445"/>
                </a:lnTo>
                <a:lnTo>
                  <a:pt x="654" y="458"/>
                </a:lnTo>
                <a:lnTo>
                  <a:pt x="657" y="475"/>
                </a:lnTo>
                <a:lnTo>
                  <a:pt x="663" y="485"/>
                </a:lnTo>
                <a:lnTo>
                  <a:pt x="656" y="496"/>
                </a:lnTo>
                <a:lnTo>
                  <a:pt x="651" y="500"/>
                </a:lnTo>
                <a:lnTo>
                  <a:pt x="645" y="505"/>
                </a:lnTo>
                <a:lnTo>
                  <a:pt x="638" y="510"/>
                </a:lnTo>
                <a:lnTo>
                  <a:pt x="633" y="512"/>
                </a:lnTo>
                <a:lnTo>
                  <a:pt x="639" y="547"/>
                </a:lnTo>
                <a:lnTo>
                  <a:pt x="634" y="583"/>
                </a:lnTo>
                <a:lnTo>
                  <a:pt x="627" y="591"/>
                </a:lnTo>
                <a:lnTo>
                  <a:pt x="620" y="598"/>
                </a:lnTo>
                <a:lnTo>
                  <a:pt x="614" y="605"/>
                </a:lnTo>
                <a:lnTo>
                  <a:pt x="611" y="617"/>
                </a:lnTo>
                <a:lnTo>
                  <a:pt x="605" y="655"/>
                </a:lnTo>
                <a:lnTo>
                  <a:pt x="582" y="680"/>
                </a:lnTo>
                <a:lnTo>
                  <a:pt x="566" y="681"/>
                </a:lnTo>
                <a:lnTo>
                  <a:pt x="550" y="677"/>
                </a:lnTo>
                <a:lnTo>
                  <a:pt x="534" y="674"/>
                </a:lnTo>
                <a:lnTo>
                  <a:pt x="522" y="674"/>
                </a:lnTo>
                <a:lnTo>
                  <a:pt x="520" y="685"/>
                </a:lnTo>
                <a:lnTo>
                  <a:pt x="516" y="698"/>
                </a:lnTo>
                <a:lnTo>
                  <a:pt x="511" y="711"/>
                </a:lnTo>
                <a:lnTo>
                  <a:pt x="509" y="725"/>
                </a:lnTo>
                <a:lnTo>
                  <a:pt x="511" y="747"/>
                </a:lnTo>
                <a:lnTo>
                  <a:pt x="532" y="753"/>
                </a:lnTo>
                <a:lnTo>
                  <a:pt x="544" y="760"/>
                </a:lnTo>
                <a:lnTo>
                  <a:pt x="548" y="775"/>
                </a:lnTo>
                <a:lnTo>
                  <a:pt x="549" y="791"/>
                </a:lnTo>
                <a:lnTo>
                  <a:pt x="557" y="804"/>
                </a:lnTo>
                <a:lnTo>
                  <a:pt x="566" y="813"/>
                </a:lnTo>
                <a:lnTo>
                  <a:pt x="576" y="824"/>
                </a:lnTo>
                <a:lnTo>
                  <a:pt x="584" y="838"/>
                </a:lnTo>
                <a:lnTo>
                  <a:pt x="592" y="848"/>
                </a:lnTo>
                <a:lnTo>
                  <a:pt x="605" y="862"/>
                </a:lnTo>
                <a:lnTo>
                  <a:pt x="616" y="880"/>
                </a:lnTo>
                <a:lnTo>
                  <a:pt x="622" y="912"/>
                </a:lnTo>
                <a:lnTo>
                  <a:pt x="609" y="936"/>
                </a:lnTo>
                <a:lnTo>
                  <a:pt x="599" y="937"/>
                </a:lnTo>
                <a:lnTo>
                  <a:pt x="591" y="936"/>
                </a:lnTo>
                <a:lnTo>
                  <a:pt x="582" y="936"/>
                </a:lnTo>
                <a:lnTo>
                  <a:pt x="572" y="936"/>
                </a:lnTo>
                <a:lnTo>
                  <a:pt x="542" y="944"/>
                </a:lnTo>
                <a:lnTo>
                  <a:pt x="511" y="955"/>
                </a:lnTo>
                <a:lnTo>
                  <a:pt x="494" y="953"/>
                </a:lnTo>
                <a:lnTo>
                  <a:pt x="477" y="955"/>
                </a:lnTo>
                <a:lnTo>
                  <a:pt x="460" y="954"/>
                </a:lnTo>
                <a:lnTo>
                  <a:pt x="443" y="947"/>
                </a:lnTo>
                <a:lnTo>
                  <a:pt x="430" y="923"/>
                </a:lnTo>
                <a:lnTo>
                  <a:pt x="425" y="894"/>
                </a:lnTo>
                <a:lnTo>
                  <a:pt x="424" y="894"/>
                </a:lnTo>
                <a:lnTo>
                  <a:pt x="406" y="891"/>
                </a:lnTo>
                <a:lnTo>
                  <a:pt x="389" y="883"/>
                </a:lnTo>
                <a:lnTo>
                  <a:pt x="380" y="862"/>
                </a:lnTo>
                <a:lnTo>
                  <a:pt x="373" y="842"/>
                </a:lnTo>
                <a:lnTo>
                  <a:pt x="340" y="844"/>
                </a:lnTo>
                <a:lnTo>
                  <a:pt x="302" y="849"/>
                </a:lnTo>
                <a:lnTo>
                  <a:pt x="285" y="853"/>
                </a:lnTo>
                <a:lnTo>
                  <a:pt x="267" y="850"/>
                </a:lnTo>
                <a:lnTo>
                  <a:pt x="250" y="843"/>
                </a:lnTo>
                <a:lnTo>
                  <a:pt x="236" y="850"/>
                </a:lnTo>
                <a:lnTo>
                  <a:pt x="230" y="853"/>
                </a:lnTo>
                <a:lnTo>
                  <a:pt x="225" y="857"/>
                </a:lnTo>
                <a:lnTo>
                  <a:pt x="219" y="861"/>
                </a:lnTo>
                <a:lnTo>
                  <a:pt x="211" y="864"/>
                </a:lnTo>
                <a:lnTo>
                  <a:pt x="189" y="868"/>
                </a:lnTo>
                <a:lnTo>
                  <a:pt x="167" y="875"/>
                </a:lnTo>
                <a:lnTo>
                  <a:pt x="140" y="881"/>
                </a:lnTo>
                <a:lnTo>
                  <a:pt x="111" y="878"/>
                </a:lnTo>
                <a:lnTo>
                  <a:pt x="104" y="819"/>
                </a:lnTo>
                <a:lnTo>
                  <a:pt x="114" y="808"/>
                </a:lnTo>
                <a:lnTo>
                  <a:pt x="124" y="794"/>
                </a:lnTo>
                <a:lnTo>
                  <a:pt x="134" y="782"/>
                </a:lnTo>
                <a:lnTo>
                  <a:pt x="147" y="776"/>
                </a:lnTo>
                <a:lnTo>
                  <a:pt x="167" y="760"/>
                </a:lnTo>
                <a:lnTo>
                  <a:pt x="172" y="732"/>
                </a:lnTo>
                <a:lnTo>
                  <a:pt x="146" y="724"/>
                </a:lnTo>
                <a:lnTo>
                  <a:pt x="133" y="704"/>
                </a:lnTo>
                <a:lnTo>
                  <a:pt x="125" y="679"/>
                </a:lnTo>
                <a:lnTo>
                  <a:pt x="114" y="657"/>
                </a:lnTo>
                <a:lnTo>
                  <a:pt x="106" y="650"/>
                </a:lnTo>
                <a:lnTo>
                  <a:pt x="95" y="645"/>
                </a:lnTo>
                <a:lnTo>
                  <a:pt x="85" y="640"/>
                </a:lnTo>
                <a:lnTo>
                  <a:pt x="76" y="634"/>
                </a:lnTo>
                <a:lnTo>
                  <a:pt x="47" y="609"/>
                </a:lnTo>
                <a:lnTo>
                  <a:pt x="23" y="578"/>
                </a:lnTo>
                <a:lnTo>
                  <a:pt x="0" y="538"/>
                </a:lnTo>
                <a:lnTo>
                  <a:pt x="68" y="555"/>
                </a:lnTo>
                <a:lnTo>
                  <a:pt x="167" y="563"/>
                </a:lnTo>
                <a:lnTo>
                  <a:pt x="266" y="537"/>
                </a:lnTo>
                <a:lnTo>
                  <a:pt x="268" y="534"/>
                </a:lnTo>
                <a:lnTo>
                  <a:pt x="267" y="532"/>
                </a:lnTo>
                <a:lnTo>
                  <a:pt x="265" y="497"/>
                </a:lnTo>
                <a:lnTo>
                  <a:pt x="252" y="468"/>
                </a:lnTo>
                <a:lnTo>
                  <a:pt x="254" y="460"/>
                </a:lnTo>
                <a:lnTo>
                  <a:pt x="259" y="452"/>
                </a:lnTo>
                <a:lnTo>
                  <a:pt x="265" y="443"/>
                </a:lnTo>
                <a:lnTo>
                  <a:pt x="269" y="435"/>
                </a:lnTo>
                <a:lnTo>
                  <a:pt x="303" y="429"/>
                </a:lnTo>
                <a:lnTo>
                  <a:pt x="325" y="401"/>
                </a:lnTo>
                <a:lnTo>
                  <a:pt x="333" y="402"/>
                </a:lnTo>
                <a:lnTo>
                  <a:pt x="341" y="403"/>
                </a:lnTo>
                <a:lnTo>
                  <a:pt x="347" y="405"/>
                </a:lnTo>
                <a:lnTo>
                  <a:pt x="354" y="407"/>
                </a:lnTo>
                <a:lnTo>
                  <a:pt x="362" y="406"/>
                </a:lnTo>
                <a:lnTo>
                  <a:pt x="368" y="401"/>
                </a:lnTo>
                <a:lnTo>
                  <a:pt x="373" y="396"/>
                </a:lnTo>
                <a:lnTo>
                  <a:pt x="379" y="392"/>
                </a:lnTo>
                <a:lnTo>
                  <a:pt x="379" y="380"/>
                </a:lnTo>
                <a:lnTo>
                  <a:pt x="375" y="367"/>
                </a:lnTo>
                <a:lnTo>
                  <a:pt x="368" y="352"/>
                </a:lnTo>
                <a:lnTo>
                  <a:pt x="363" y="340"/>
                </a:lnTo>
                <a:lnTo>
                  <a:pt x="362" y="333"/>
                </a:lnTo>
                <a:lnTo>
                  <a:pt x="360" y="326"/>
                </a:lnTo>
                <a:lnTo>
                  <a:pt x="358" y="320"/>
                </a:lnTo>
                <a:lnTo>
                  <a:pt x="357" y="314"/>
                </a:lnTo>
                <a:lnTo>
                  <a:pt x="370" y="313"/>
                </a:lnTo>
                <a:lnTo>
                  <a:pt x="385" y="309"/>
                </a:lnTo>
                <a:lnTo>
                  <a:pt x="397" y="291"/>
                </a:lnTo>
                <a:lnTo>
                  <a:pt x="385" y="270"/>
                </a:lnTo>
                <a:lnTo>
                  <a:pt x="380" y="265"/>
                </a:lnTo>
                <a:lnTo>
                  <a:pt x="376" y="261"/>
                </a:lnTo>
                <a:lnTo>
                  <a:pt x="372" y="257"/>
                </a:lnTo>
                <a:lnTo>
                  <a:pt x="368" y="254"/>
                </a:lnTo>
                <a:lnTo>
                  <a:pt x="369" y="251"/>
                </a:lnTo>
                <a:lnTo>
                  <a:pt x="384" y="250"/>
                </a:lnTo>
                <a:lnTo>
                  <a:pt x="413" y="234"/>
                </a:lnTo>
                <a:lnTo>
                  <a:pt x="404" y="196"/>
                </a:lnTo>
                <a:lnTo>
                  <a:pt x="406" y="161"/>
                </a:lnTo>
                <a:lnTo>
                  <a:pt x="389" y="133"/>
                </a:lnTo>
                <a:lnTo>
                  <a:pt x="386" y="93"/>
                </a:lnTo>
                <a:lnTo>
                  <a:pt x="433" y="66"/>
                </a:lnTo>
                <a:lnTo>
                  <a:pt x="454" y="49"/>
                </a:lnTo>
                <a:lnTo>
                  <a:pt x="477" y="36"/>
                </a:lnTo>
                <a:lnTo>
                  <a:pt x="497" y="21"/>
                </a:lnTo>
                <a:lnTo>
                  <a:pt x="514" y="0"/>
                </a:lnTo>
                <a:lnTo>
                  <a:pt x="524" y="2"/>
                </a:lnTo>
                <a:lnTo>
                  <a:pt x="533" y="4"/>
                </a:lnTo>
                <a:lnTo>
                  <a:pt x="544" y="7"/>
                </a:lnTo>
                <a:lnTo>
                  <a:pt x="553" y="11"/>
                </a:lnTo>
                <a:lnTo>
                  <a:pt x="558" y="14"/>
                </a:lnTo>
                <a:lnTo>
                  <a:pt x="563" y="20"/>
                </a:lnTo>
                <a:lnTo>
                  <a:pt x="568" y="26"/>
                </a:lnTo>
                <a:lnTo>
                  <a:pt x="571" y="28"/>
                </a:lnTo>
                <a:lnTo>
                  <a:pt x="575" y="31"/>
                </a:lnTo>
                <a:lnTo>
                  <a:pt x="578" y="33"/>
                </a:lnTo>
                <a:lnTo>
                  <a:pt x="579" y="34"/>
                </a:lnTo>
                <a:lnTo>
                  <a:pt x="580" y="35"/>
                </a:lnTo>
                <a:lnTo>
                  <a:pt x="581" y="56"/>
                </a:lnTo>
                <a:lnTo>
                  <a:pt x="592" y="74"/>
                </a:lnTo>
                <a:lnTo>
                  <a:pt x="622" y="95"/>
                </a:lnTo>
                <a:lnTo>
                  <a:pt x="655" y="104"/>
                </a:lnTo>
                <a:lnTo>
                  <a:pt x="684" y="104"/>
                </a:lnTo>
                <a:lnTo>
                  <a:pt x="702" y="125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79" name="Freeform 101"/>
          <xdr:cNvSpPr>
            <a:spLocks/>
          </xdr:cNvSpPr>
        </xdr:nvSpPr>
        <xdr:spPr bwMode="auto">
          <a:xfrm>
            <a:off x="12155859" y="1257300"/>
            <a:ext cx="142031" cy="123825"/>
          </a:xfrm>
          <a:custGeom>
            <a:avLst/>
            <a:gdLst>
              <a:gd name="T0" fmla="*/ 2147483647 w 387"/>
              <a:gd name="T1" fmla="*/ 2147483647 h 296"/>
              <a:gd name="T2" fmla="*/ 2147483647 w 387"/>
              <a:gd name="T3" fmla="*/ 2147483647 h 296"/>
              <a:gd name="T4" fmla="*/ 2147483647 w 387"/>
              <a:gd name="T5" fmla="*/ 2147483647 h 296"/>
              <a:gd name="T6" fmla="*/ 2147483647 w 387"/>
              <a:gd name="T7" fmla="*/ 2147483647 h 296"/>
              <a:gd name="T8" fmla="*/ 2147483647 w 387"/>
              <a:gd name="T9" fmla="*/ 2147483647 h 296"/>
              <a:gd name="T10" fmla="*/ 2147483647 w 387"/>
              <a:gd name="T11" fmla="*/ 2147483647 h 296"/>
              <a:gd name="T12" fmla="*/ 2147483647 w 387"/>
              <a:gd name="T13" fmla="*/ 2147483647 h 296"/>
              <a:gd name="T14" fmla="*/ 2147483647 w 387"/>
              <a:gd name="T15" fmla="*/ 2147483647 h 296"/>
              <a:gd name="T16" fmla="*/ 2147483647 w 387"/>
              <a:gd name="T17" fmla="*/ 2147483647 h 296"/>
              <a:gd name="T18" fmla="*/ 2147483647 w 387"/>
              <a:gd name="T19" fmla="*/ 2147483647 h 296"/>
              <a:gd name="T20" fmla="*/ 2147483647 w 387"/>
              <a:gd name="T21" fmla="*/ 2147483647 h 296"/>
              <a:gd name="T22" fmla="*/ 2147483647 w 387"/>
              <a:gd name="T23" fmla="*/ 2147483647 h 296"/>
              <a:gd name="T24" fmla="*/ 2147483647 w 387"/>
              <a:gd name="T25" fmla="*/ 2147483647 h 296"/>
              <a:gd name="T26" fmla="*/ 2147483647 w 387"/>
              <a:gd name="T27" fmla="*/ 2147483647 h 296"/>
              <a:gd name="T28" fmla="*/ 2147483647 w 387"/>
              <a:gd name="T29" fmla="*/ 2147483647 h 296"/>
              <a:gd name="T30" fmla="*/ 2147483647 w 387"/>
              <a:gd name="T31" fmla="*/ 2147483647 h 296"/>
              <a:gd name="T32" fmla="*/ 2147483647 w 387"/>
              <a:gd name="T33" fmla="*/ 2147483647 h 296"/>
              <a:gd name="T34" fmla="*/ 2147483647 w 387"/>
              <a:gd name="T35" fmla="*/ 2147483647 h 296"/>
              <a:gd name="T36" fmla="*/ 2147483647 w 387"/>
              <a:gd name="T37" fmla="*/ 2147483647 h 296"/>
              <a:gd name="T38" fmla="*/ 2147483647 w 387"/>
              <a:gd name="T39" fmla="*/ 2147483647 h 296"/>
              <a:gd name="T40" fmla="*/ 2147483647 w 387"/>
              <a:gd name="T41" fmla="*/ 2147483647 h 296"/>
              <a:gd name="T42" fmla="*/ 2147483647 w 387"/>
              <a:gd name="T43" fmla="*/ 2147483647 h 296"/>
              <a:gd name="T44" fmla="*/ 2147483647 w 387"/>
              <a:gd name="T45" fmla="*/ 2147483647 h 296"/>
              <a:gd name="T46" fmla="*/ 2147483647 w 387"/>
              <a:gd name="T47" fmla="*/ 2147483647 h 296"/>
              <a:gd name="T48" fmla="*/ 2147483647 w 387"/>
              <a:gd name="T49" fmla="*/ 2147483647 h 296"/>
              <a:gd name="T50" fmla="*/ 2147483647 w 387"/>
              <a:gd name="T51" fmla="*/ 2147483647 h 296"/>
              <a:gd name="T52" fmla="*/ 2147483647 w 387"/>
              <a:gd name="T53" fmla="*/ 2147483647 h 296"/>
              <a:gd name="T54" fmla="*/ 2147483647 w 387"/>
              <a:gd name="T55" fmla="*/ 2147483647 h 296"/>
              <a:gd name="T56" fmla="*/ 2147483647 w 387"/>
              <a:gd name="T57" fmla="*/ 2147483647 h 296"/>
              <a:gd name="T58" fmla="*/ 2147483647 w 387"/>
              <a:gd name="T59" fmla="*/ 2147483647 h 296"/>
              <a:gd name="T60" fmla="*/ 2147483647 w 387"/>
              <a:gd name="T61" fmla="*/ 2147483647 h 296"/>
              <a:gd name="T62" fmla="*/ 2147483647 w 387"/>
              <a:gd name="T63" fmla="*/ 0 h 296"/>
              <a:gd name="T64" fmla="*/ 2147483647 w 387"/>
              <a:gd name="T65" fmla="*/ 2147483647 h 296"/>
              <a:gd name="T66" fmla="*/ 2147483647 w 387"/>
              <a:gd name="T67" fmla="*/ 2147483647 h 296"/>
              <a:gd name="T68" fmla="*/ 2147483647 w 387"/>
              <a:gd name="T69" fmla="*/ 2147483647 h 296"/>
              <a:gd name="T70" fmla="*/ 2147483647 w 387"/>
              <a:gd name="T71" fmla="*/ 2147483647 h 29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387"/>
              <a:gd name="T109" fmla="*/ 0 h 296"/>
              <a:gd name="T110" fmla="*/ 387 w 387"/>
              <a:gd name="T111" fmla="*/ 296 h 296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387" h="296">
                <a:moveTo>
                  <a:pt x="60" y="252"/>
                </a:moveTo>
                <a:lnTo>
                  <a:pt x="86" y="277"/>
                </a:lnTo>
                <a:lnTo>
                  <a:pt x="99" y="268"/>
                </a:lnTo>
                <a:lnTo>
                  <a:pt x="110" y="254"/>
                </a:lnTo>
                <a:lnTo>
                  <a:pt x="121" y="245"/>
                </a:lnTo>
                <a:lnTo>
                  <a:pt x="133" y="245"/>
                </a:lnTo>
                <a:lnTo>
                  <a:pt x="141" y="252"/>
                </a:lnTo>
                <a:lnTo>
                  <a:pt x="150" y="247"/>
                </a:lnTo>
                <a:lnTo>
                  <a:pt x="151" y="241"/>
                </a:lnTo>
                <a:lnTo>
                  <a:pt x="149" y="236"/>
                </a:lnTo>
                <a:lnTo>
                  <a:pt x="146" y="231"/>
                </a:lnTo>
                <a:lnTo>
                  <a:pt x="148" y="225"/>
                </a:lnTo>
                <a:lnTo>
                  <a:pt x="156" y="221"/>
                </a:lnTo>
                <a:lnTo>
                  <a:pt x="166" y="217"/>
                </a:lnTo>
                <a:lnTo>
                  <a:pt x="166" y="211"/>
                </a:lnTo>
                <a:lnTo>
                  <a:pt x="163" y="203"/>
                </a:lnTo>
                <a:lnTo>
                  <a:pt x="163" y="194"/>
                </a:lnTo>
                <a:lnTo>
                  <a:pt x="171" y="184"/>
                </a:lnTo>
                <a:lnTo>
                  <a:pt x="184" y="175"/>
                </a:lnTo>
                <a:lnTo>
                  <a:pt x="199" y="170"/>
                </a:lnTo>
                <a:lnTo>
                  <a:pt x="210" y="180"/>
                </a:lnTo>
                <a:lnTo>
                  <a:pt x="212" y="197"/>
                </a:lnTo>
                <a:lnTo>
                  <a:pt x="218" y="208"/>
                </a:lnTo>
                <a:lnTo>
                  <a:pt x="233" y="209"/>
                </a:lnTo>
                <a:lnTo>
                  <a:pt x="244" y="222"/>
                </a:lnTo>
                <a:lnTo>
                  <a:pt x="253" y="249"/>
                </a:lnTo>
                <a:lnTo>
                  <a:pt x="263" y="277"/>
                </a:lnTo>
                <a:lnTo>
                  <a:pt x="273" y="296"/>
                </a:lnTo>
                <a:lnTo>
                  <a:pt x="281" y="296"/>
                </a:lnTo>
                <a:lnTo>
                  <a:pt x="290" y="287"/>
                </a:lnTo>
                <a:lnTo>
                  <a:pt x="300" y="275"/>
                </a:lnTo>
                <a:lnTo>
                  <a:pt x="309" y="268"/>
                </a:lnTo>
                <a:lnTo>
                  <a:pt x="332" y="254"/>
                </a:lnTo>
                <a:lnTo>
                  <a:pt x="351" y="234"/>
                </a:lnTo>
                <a:lnTo>
                  <a:pt x="387" y="216"/>
                </a:lnTo>
                <a:lnTo>
                  <a:pt x="383" y="199"/>
                </a:lnTo>
                <a:lnTo>
                  <a:pt x="377" y="169"/>
                </a:lnTo>
                <a:lnTo>
                  <a:pt x="366" y="141"/>
                </a:lnTo>
                <a:lnTo>
                  <a:pt x="353" y="136"/>
                </a:lnTo>
                <a:lnTo>
                  <a:pt x="339" y="135"/>
                </a:lnTo>
                <a:lnTo>
                  <a:pt x="324" y="133"/>
                </a:lnTo>
                <a:lnTo>
                  <a:pt x="312" y="122"/>
                </a:lnTo>
                <a:lnTo>
                  <a:pt x="303" y="105"/>
                </a:lnTo>
                <a:lnTo>
                  <a:pt x="297" y="85"/>
                </a:lnTo>
                <a:lnTo>
                  <a:pt x="270" y="82"/>
                </a:lnTo>
                <a:lnTo>
                  <a:pt x="241" y="104"/>
                </a:lnTo>
                <a:lnTo>
                  <a:pt x="209" y="111"/>
                </a:lnTo>
                <a:lnTo>
                  <a:pt x="199" y="105"/>
                </a:lnTo>
                <a:lnTo>
                  <a:pt x="189" y="98"/>
                </a:lnTo>
                <a:lnTo>
                  <a:pt x="179" y="91"/>
                </a:lnTo>
                <a:lnTo>
                  <a:pt x="168" y="88"/>
                </a:lnTo>
                <a:lnTo>
                  <a:pt x="112" y="103"/>
                </a:lnTo>
                <a:lnTo>
                  <a:pt x="81" y="79"/>
                </a:lnTo>
                <a:lnTo>
                  <a:pt x="90" y="66"/>
                </a:lnTo>
                <a:lnTo>
                  <a:pt x="108" y="70"/>
                </a:lnTo>
                <a:lnTo>
                  <a:pt x="109" y="69"/>
                </a:lnTo>
                <a:lnTo>
                  <a:pt x="111" y="69"/>
                </a:lnTo>
                <a:lnTo>
                  <a:pt x="129" y="50"/>
                </a:lnTo>
                <a:lnTo>
                  <a:pt x="124" y="46"/>
                </a:lnTo>
                <a:lnTo>
                  <a:pt x="119" y="43"/>
                </a:lnTo>
                <a:lnTo>
                  <a:pt x="99" y="0"/>
                </a:lnTo>
                <a:lnTo>
                  <a:pt x="63" y="18"/>
                </a:lnTo>
                <a:lnTo>
                  <a:pt x="45" y="76"/>
                </a:lnTo>
                <a:lnTo>
                  <a:pt x="0" y="105"/>
                </a:lnTo>
                <a:lnTo>
                  <a:pt x="5" y="122"/>
                </a:lnTo>
                <a:lnTo>
                  <a:pt x="24" y="131"/>
                </a:lnTo>
                <a:lnTo>
                  <a:pt x="51" y="154"/>
                </a:lnTo>
                <a:lnTo>
                  <a:pt x="66" y="186"/>
                </a:lnTo>
                <a:lnTo>
                  <a:pt x="67" y="220"/>
                </a:lnTo>
                <a:lnTo>
                  <a:pt x="60" y="252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0" name="Freeform 102"/>
          <xdr:cNvSpPr>
            <a:spLocks/>
          </xdr:cNvSpPr>
        </xdr:nvSpPr>
        <xdr:spPr bwMode="auto">
          <a:xfrm>
            <a:off x="12072312" y="1333500"/>
            <a:ext cx="233934" cy="257175"/>
          </a:xfrm>
          <a:custGeom>
            <a:avLst/>
            <a:gdLst>
              <a:gd name="T0" fmla="*/ 2147483647 w 631"/>
              <a:gd name="T1" fmla="*/ 2147483647 h 631"/>
              <a:gd name="T2" fmla="*/ 2147483647 w 631"/>
              <a:gd name="T3" fmla="*/ 2147483647 h 631"/>
              <a:gd name="T4" fmla="*/ 2147483647 w 631"/>
              <a:gd name="T5" fmla="*/ 2147483647 h 631"/>
              <a:gd name="T6" fmla="*/ 2147483647 w 631"/>
              <a:gd name="T7" fmla="*/ 2147483647 h 631"/>
              <a:gd name="T8" fmla="*/ 2147483647 w 631"/>
              <a:gd name="T9" fmla="*/ 2147483647 h 631"/>
              <a:gd name="T10" fmla="*/ 2147483647 w 631"/>
              <a:gd name="T11" fmla="*/ 2147483647 h 631"/>
              <a:gd name="T12" fmla="*/ 2147483647 w 631"/>
              <a:gd name="T13" fmla="*/ 2147483647 h 631"/>
              <a:gd name="T14" fmla="*/ 2147483647 w 631"/>
              <a:gd name="T15" fmla="*/ 2147483647 h 631"/>
              <a:gd name="T16" fmla="*/ 2147483647 w 631"/>
              <a:gd name="T17" fmla="*/ 0 h 631"/>
              <a:gd name="T18" fmla="*/ 2147483647 w 631"/>
              <a:gd name="T19" fmla="*/ 2147483647 h 631"/>
              <a:gd name="T20" fmla="*/ 2147483647 w 631"/>
              <a:gd name="T21" fmla="*/ 2147483647 h 631"/>
              <a:gd name="T22" fmla="*/ 2147483647 w 631"/>
              <a:gd name="T23" fmla="*/ 2147483647 h 631"/>
              <a:gd name="T24" fmla="*/ 2147483647 w 631"/>
              <a:gd name="T25" fmla="*/ 2147483647 h 631"/>
              <a:gd name="T26" fmla="*/ 2147483647 w 631"/>
              <a:gd name="T27" fmla="*/ 2147483647 h 631"/>
              <a:gd name="T28" fmla="*/ 2147483647 w 631"/>
              <a:gd name="T29" fmla="*/ 2147483647 h 631"/>
              <a:gd name="T30" fmla="*/ 2147483647 w 631"/>
              <a:gd name="T31" fmla="*/ 2147483647 h 631"/>
              <a:gd name="T32" fmla="*/ 2147483647 w 631"/>
              <a:gd name="T33" fmla="*/ 2147483647 h 631"/>
              <a:gd name="T34" fmla="*/ 2147483647 w 631"/>
              <a:gd name="T35" fmla="*/ 2147483647 h 631"/>
              <a:gd name="T36" fmla="*/ 2147483647 w 631"/>
              <a:gd name="T37" fmla="*/ 2147483647 h 631"/>
              <a:gd name="T38" fmla="*/ 2147483647 w 631"/>
              <a:gd name="T39" fmla="*/ 2147483647 h 631"/>
              <a:gd name="T40" fmla="*/ 2147483647 w 631"/>
              <a:gd name="T41" fmla="*/ 2147483647 h 631"/>
              <a:gd name="T42" fmla="*/ 2147483647 w 631"/>
              <a:gd name="T43" fmla="*/ 2147483647 h 631"/>
              <a:gd name="T44" fmla="*/ 2147483647 w 631"/>
              <a:gd name="T45" fmla="*/ 2147483647 h 631"/>
              <a:gd name="T46" fmla="*/ 2147483647 w 631"/>
              <a:gd name="T47" fmla="*/ 2147483647 h 631"/>
              <a:gd name="T48" fmla="*/ 2147483647 w 631"/>
              <a:gd name="T49" fmla="*/ 2147483647 h 631"/>
              <a:gd name="T50" fmla="*/ 2147483647 w 631"/>
              <a:gd name="T51" fmla="*/ 2147483647 h 631"/>
              <a:gd name="T52" fmla="*/ 2147483647 w 631"/>
              <a:gd name="T53" fmla="*/ 2147483647 h 631"/>
              <a:gd name="T54" fmla="*/ 2147483647 w 631"/>
              <a:gd name="T55" fmla="*/ 2147483647 h 631"/>
              <a:gd name="T56" fmla="*/ 0 w 631"/>
              <a:gd name="T57" fmla="*/ 2147483647 h 631"/>
              <a:gd name="T58" fmla="*/ 2147483647 w 631"/>
              <a:gd name="T59" fmla="*/ 2147483647 h 631"/>
              <a:gd name="T60" fmla="*/ 2147483647 w 631"/>
              <a:gd name="T61" fmla="*/ 2147483647 h 631"/>
              <a:gd name="T62" fmla="*/ 2147483647 w 631"/>
              <a:gd name="T63" fmla="*/ 2147483647 h 631"/>
              <a:gd name="T64" fmla="*/ 2147483647 w 631"/>
              <a:gd name="T65" fmla="*/ 2147483647 h 631"/>
              <a:gd name="T66" fmla="*/ 2147483647 w 631"/>
              <a:gd name="T67" fmla="*/ 2147483647 h 631"/>
              <a:gd name="T68" fmla="*/ 2147483647 w 631"/>
              <a:gd name="T69" fmla="*/ 2147483647 h 631"/>
              <a:gd name="T70" fmla="*/ 2147483647 w 631"/>
              <a:gd name="T71" fmla="*/ 2147483647 h 631"/>
              <a:gd name="T72" fmla="*/ 2147483647 w 631"/>
              <a:gd name="T73" fmla="*/ 2147483647 h 631"/>
              <a:gd name="T74" fmla="*/ 2147483647 w 631"/>
              <a:gd name="T75" fmla="*/ 2147483647 h 631"/>
              <a:gd name="T76" fmla="*/ 2147483647 w 631"/>
              <a:gd name="T77" fmla="*/ 2147483647 h 631"/>
              <a:gd name="T78" fmla="*/ 2147483647 w 631"/>
              <a:gd name="T79" fmla="*/ 2147483647 h 631"/>
              <a:gd name="T80" fmla="*/ 2147483647 w 631"/>
              <a:gd name="T81" fmla="*/ 2147483647 h 631"/>
              <a:gd name="T82" fmla="*/ 2147483647 w 631"/>
              <a:gd name="T83" fmla="*/ 2147483647 h 631"/>
              <a:gd name="T84" fmla="*/ 2147483647 w 631"/>
              <a:gd name="T85" fmla="*/ 2147483647 h 631"/>
              <a:gd name="T86" fmla="*/ 2147483647 w 631"/>
              <a:gd name="T87" fmla="*/ 2147483647 h 631"/>
              <a:gd name="T88" fmla="*/ 2147483647 w 631"/>
              <a:gd name="T89" fmla="*/ 2147483647 h 631"/>
              <a:gd name="T90" fmla="*/ 2147483647 w 631"/>
              <a:gd name="T91" fmla="*/ 2147483647 h 631"/>
              <a:gd name="T92" fmla="*/ 2147483647 w 631"/>
              <a:gd name="T93" fmla="*/ 2147483647 h 631"/>
              <a:gd name="T94" fmla="*/ 2147483647 w 631"/>
              <a:gd name="T95" fmla="*/ 2147483647 h 631"/>
              <a:gd name="T96" fmla="*/ 2147483647 w 631"/>
              <a:gd name="T97" fmla="*/ 2147483647 h 631"/>
              <a:gd name="T98" fmla="*/ 2147483647 w 631"/>
              <a:gd name="T99" fmla="*/ 2147483647 h 631"/>
              <a:gd name="T100" fmla="*/ 2147483647 w 631"/>
              <a:gd name="T101" fmla="*/ 2147483647 h 631"/>
              <a:gd name="T102" fmla="*/ 2147483647 w 631"/>
              <a:gd name="T103" fmla="*/ 2147483647 h 631"/>
              <a:gd name="T104" fmla="*/ 2147483647 w 631"/>
              <a:gd name="T105" fmla="*/ 2147483647 h 631"/>
              <a:gd name="T106" fmla="*/ 2147483647 w 631"/>
              <a:gd name="T107" fmla="*/ 2147483647 h 631"/>
              <a:gd name="T108" fmla="*/ 2147483647 w 631"/>
              <a:gd name="T109" fmla="*/ 2147483647 h 631"/>
              <a:gd name="T110" fmla="*/ 2147483647 w 631"/>
              <a:gd name="T111" fmla="*/ 2147483647 h 631"/>
              <a:gd name="T112" fmla="*/ 2147483647 w 631"/>
              <a:gd name="T113" fmla="*/ 2147483647 h 631"/>
              <a:gd name="T114" fmla="*/ 2147483647 w 631"/>
              <a:gd name="T115" fmla="*/ 2147483647 h 631"/>
              <a:gd name="T116" fmla="*/ 2147483647 w 631"/>
              <a:gd name="T117" fmla="*/ 2147483647 h 631"/>
              <a:gd name="T118" fmla="*/ 2147483647 w 631"/>
              <a:gd name="T119" fmla="*/ 2147483647 h 631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631"/>
              <a:gd name="T181" fmla="*/ 0 h 631"/>
              <a:gd name="T182" fmla="*/ 631 w 631"/>
              <a:gd name="T183" fmla="*/ 631 h 631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631" h="631">
                <a:moveTo>
                  <a:pt x="631" y="68"/>
                </a:moveTo>
                <a:lnTo>
                  <a:pt x="613" y="46"/>
                </a:lnTo>
                <a:lnTo>
                  <a:pt x="577" y="64"/>
                </a:lnTo>
                <a:lnTo>
                  <a:pt x="558" y="84"/>
                </a:lnTo>
                <a:lnTo>
                  <a:pt x="534" y="98"/>
                </a:lnTo>
                <a:lnTo>
                  <a:pt x="526" y="105"/>
                </a:lnTo>
                <a:lnTo>
                  <a:pt x="515" y="117"/>
                </a:lnTo>
                <a:lnTo>
                  <a:pt x="507" y="126"/>
                </a:lnTo>
                <a:lnTo>
                  <a:pt x="499" y="126"/>
                </a:lnTo>
                <a:lnTo>
                  <a:pt x="489" y="107"/>
                </a:lnTo>
                <a:lnTo>
                  <a:pt x="479" y="79"/>
                </a:lnTo>
                <a:lnTo>
                  <a:pt x="470" y="52"/>
                </a:lnTo>
                <a:lnTo>
                  <a:pt x="459" y="39"/>
                </a:lnTo>
                <a:lnTo>
                  <a:pt x="444" y="38"/>
                </a:lnTo>
                <a:lnTo>
                  <a:pt x="438" y="27"/>
                </a:lnTo>
                <a:lnTo>
                  <a:pt x="436" y="10"/>
                </a:lnTo>
                <a:lnTo>
                  <a:pt x="425" y="0"/>
                </a:lnTo>
                <a:lnTo>
                  <a:pt x="410" y="5"/>
                </a:lnTo>
                <a:lnTo>
                  <a:pt x="397" y="14"/>
                </a:lnTo>
                <a:lnTo>
                  <a:pt x="389" y="24"/>
                </a:lnTo>
                <a:lnTo>
                  <a:pt x="389" y="33"/>
                </a:lnTo>
                <a:lnTo>
                  <a:pt x="392" y="41"/>
                </a:lnTo>
                <a:lnTo>
                  <a:pt x="392" y="47"/>
                </a:lnTo>
                <a:lnTo>
                  <a:pt x="382" y="51"/>
                </a:lnTo>
                <a:lnTo>
                  <a:pt x="374" y="55"/>
                </a:lnTo>
                <a:lnTo>
                  <a:pt x="372" y="61"/>
                </a:lnTo>
                <a:lnTo>
                  <a:pt x="375" y="66"/>
                </a:lnTo>
                <a:lnTo>
                  <a:pt x="377" y="71"/>
                </a:lnTo>
                <a:lnTo>
                  <a:pt x="376" y="77"/>
                </a:lnTo>
                <a:lnTo>
                  <a:pt x="367" y="82"/>
                </a:lnTo>
                <a:lnTo>
                  <a:pt x="359" y="75"/>
                </a:lnTo>
                <a:lnTo>
                  <a:pt x="347" y="75"/>
                </a:lnTo>
                <a:lnTo>
                  <a:pt x="336" y="84"/>
                </a:lnTo>
                <a:lnTo>
                  <a:pt x="325" y="98"/>
                </a:lnTo>
                <a:lnTo>
                  <a:pt x="312" y="107"/>
                </a:lnTo>
                <a:lnTo>
                  <a:pt x="286" y="82"/>
                </a:lnTo>
                <a:lnTo>
                  <a:pt x="246" y="91"/>
                </a:lnTo>
                <a:lnTo>
                  <a:pt x="226" y="96"/>
                </a:lnTo>
                <a:lnTo>
                  <a:pt x="202" y="88"/>
                </a:lnTo>
                <a:lnTo>
                  <a:pt x="180" y="82"/>
                </a:lnTo>
                <a:lnTo>
                  <a:pt x="167" y="88"/>
                </a:lnTo>
                <a:lnTo>
                  <a:pt x="162" y="105"/>
                </a:lnTo>
                <a:lnTo>
                  <a:pt x="160" y="124"/>
                </a:lnTo>
                <a:lnTo>
                  <a:pt x="156" y="143"/>
                </a:lnTo>
                <a:lnTo>
                  <a:pt x="146" y="156"/>
                </a:lnTo>
                <a:lnTo>
                  <a:pt x="138" y="164"/>
                </a:lnTo>
                <a:lnTo>
                  <a:pt x="129" y="172"/>
                </a:lnTo>
                <a:lnTo>
                  <a:pt x="120" y="180"/>
                </a:lnTo>
                <a:lnTo>
                  <a:pt x="111" y="187"/>
                </a:lnTo>
                <a:lnTo>
                  <a:pt x="90" y="222"/>
                </a:lnTo>
                <a:lnTo>
                  <a:pt x="61" y="226"/>
                </a:lnTo>
                <a:lnTo>
                  <a:pt x="46" y="220"/>
                </a:lnTo>
                <a:lnTo>
                  <a:pt x="32" y="224"/>
                </a:lnTo>
                <a:lnTo>
                  <a:pt x="16" y="233"/>
                </a:lnTo>
                <a:lnTo>
                  <a:pt x="0" y="238"/>
                </a:lnTo>
                <a:lnTo>
                  <a:pt x="1" y="262"/>
                </a:lnTo>
                <a:lnTo>
                  <a:pt x="4" y="285"/>
                </a:lnTo>
                <a:lnTo>
                  <a:pt x="9" y="305"/>
                </a:lnTo>
                <a:lnTo>
                  <a:pt x="10" y="323"/>
                </a:lnTo>
                <a:lnTo>
                  <a:pt x="13" y="343"/>
                </a:lnTo>
                <a:lnTo>
                  <a:pt x="24" y="366"/>
                </a:lnTo>
                <a:lnTo>
                  <a:pt x="41" y="397"/>
                </a:lnTo>
                <a:lnTo>
                  <a:pt x="60" y="435"/>
                </a:lnTo>
                <a:lnTo>
                  <a:pt x="80" y="471"/>
                </a:lnTo>
                <a:lnTo>
                  <a:pt x="103" y="491"/>
                </a:lnTo>
                <a:lnTo>
                  <a:pt x="130" y="543"/>
                </a:lnTo>
                <a:lnTo>
                  <a:pt x="117" y="606"/>
                </a:lnTo>
                <a:lnTo>
                  <a:pt x="185" y="623"/>
                </a:lnTo>
                <a:lnTo>
                  <a:pt x="284" y="631"/>
                </a:lnTo>
                <a:lnTo>
                  <a:pt x="383" y="605"/>
                </a:lnTo>
                <a:lnTo>
                  <a:pt x="385" y="602"/>
                </a:lnTo>
                <a:lnTo>
                  <a:pt x="384" y="600"/>
                </a:lnTo>
                <a:lnTo>
                  <a:pt x="382" y="565"/>
                </a:lnTo>
                <a:lnTo>
                  <a:pt x="368" y="536"/>
                </a:lnTo>
                <a:lnTo>
                  <a:pt x="371" y="528"/>
                </a:lnTo>
                <a:lnTo>
                  <a:pt x="376" y="520"/>
                </a:lnTo>
                <a:lnTo>
                  <a:pt x="382" y="511"/>
                </a:lnTo>
                <a:lnTo>
                  <a:pt x="386" y="503"/>
                </a:lnTo>
                <a:lnTo>
                  <a:pt x="420" y="497"/>
                </a:lnTo>
                <a:lnTo>
                  <a:pt x="442" y="469"/>
                </a:lnTo>
                <a:lnTo>
                  <a:pt x="450" y="470"/>
                </a:lnTo>
                <a:lnTo>
                  <a:pt x="458" y="471"/>
                </a:lnTo>
                <a:lnTo>
                  <a:pt x="464" y="473"/>
                </a:lnTo>
                <a:lnTo>
                  <a:pt x="471" y="475"/>
                </a:lnTo>
                <a:lnTo>
                  <a:pt x="479" y="474"/>
                </a:lnTo>
                <a:lnTo>
                  <a:pt x="485" y="469"/>
                </a:lnTo>
                <a:lnTo>
                  <a:pt x="490" y="464"/>
                </a:lnTo>
                <a:lnTo>
                  <a:pt x="496" y="460"/>
                </a:lnTo>
                <a:lnTo>
                  <a:pt x="496" y="448"/>
                </a:lnTo>
                <a:lnTo>
                  <a:pt x="491" y="435"/>
                </a:lnTo>
                <a:lnTo>
                  <a:pt x="485" y="420"/>
                </a:lnTo>
                <a:lnTo>
                  <a:pt x="480" y="408"/>
                </a:lnTo>
                <a:lnTo>
                  <a:pt x="479" y="401"/>
                </a:lnTo>
                <a:lnTo>
                  <a:pt x="477" y="394"/>
                </a:lnTo>
                <a:lnTo>
                  <a:pt x="475" y="388"/>
                </a:lnTo>
                <a:lnTo>
                  <a:pt x="474" y="382"/>
                </a:lnTo>
                <a:lnTo>
                  <a:pt x="487" y="381"/>
                </a:lnTo>
                <a:lnTo>
                  <a:pt x="502" y="377"/>
                </a:lnTo>
                <a:lnTo>
                  <a:pt x="514" y="359"/>
                </a:lnTo>
                <a:lnTo>
                  <a:pt x="502" y="338"/>
                </a:lnTo>
                <a:lnTo>
                  <a:pt x="497" y="333"/>
                </a:lnTo>
                <a:lnTo>
                  <a:pt x="493" y="329"/>
                </a:lnTo>
                <a:lnTo>
                  <a:pt x="489" y="325"/>
                </a:lnTo>
                <a:lnTo>
                  <a:pt x="485" y="322"/>
                </a:lnTo>
                <a:lnTo>
                  <a:pt x="486" y="319"/>
                </a:lnTo>
                <a:lnTo>
                  <a:pt x="501" y="318"/>
                </a:lnTo>
                <a:lnTo>
                  <a:pt x="530" y="302"/>
                </a:lnTo>
                <a:lnTo>
                  <a:pt x="521" y="264"/>
                </a:lnTo>
                <a:lnTo>
                  <a:pt x="523" y="229"/>
                </a:lnTo>
                <a:lnTo>
                  <a:pt x="506" y="201"/>
                </a:lnTo>
                <a:lnTo>
                  <a:pt x="503" y="161"/>
                </a:lnTo>
                <a:lnTo>
                  <a:pt x="550" y="134"/>
                </a:lnTo>
                <a:lnTo>
                  <a:pt x="571" y="117"/>
                </a:lnTo>
                <a:lnTo>
                  <a:pt x="594" y="104"/>
                </a:lnTo>
                <a:lnTo>
                  <a:pt x="614" y="89"/>
                </a:lnTo>
                <a:lnTo>
                  <a:pt x="631" y="68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1" name="Iran"/>
          <xdr:cNvSpPr>
            <a:spLocks/>
          </xdr:cNvSpPr>
        </xdr:nvSpPr>
        <xdr:spPr bwMode="auto">
          <a:xfrm>
            <a:off x="11738120" y="1314450"/>
            <a:ext cx="442804" cy="409575"/>
          </a:xfrm>
          <a:custGeom>
            <a:avLst/>
            <a:gdLst>
              <a:gd name="T0" fmla="*/ 2147483647 w 1211"/>
              <a:gd name="T1" fmla="*/ 2147483647 h 995"/>
              <a:gd name="T2" fmla="*/ 2147483647 w 1211"/>
              <a:gd name="T3" fmla="*/ 2147483647 h 995"/>
              <a:gd name="T4" fmla="*/ 2147483647 w 1211"/>
              <a:gd name="T5" fmla="*/ 2147483647 h 995"/>
              <a:gd name="T6" fmla="*/ 2147483647 w 1211"/>
              <a:gd name="T7" fmla="*/ 2147483647 h 995"/>
              <a:gd name="T8" fmla="*/ 2147483647 w 1211"/>
              <a:gd name="T9" fmla="*/ 2147483647 h 995"/>
              <a:gd name="T10" fmla="*/ 2147483647 w 1211"/>
              <a:gd name="T11" fmla="*/ 2147483647 h 995"/>
              <a:gd name="T12" fmla="*/ 2147483647 w 1211"/>
              <a:gd name="T13" fmla="*/ 2147483647 h 995"/>
              <a:gd name="T14" fmla="*/ 2147483647 w 1211"/>
              <a:gd name="T15" fmla="*/ 2147483647 h 995"/>
              <a:gd name="T16" fmla="*/ 2147483647 w 1211"/>
              <a:gd name="T17" fmla="*/ 2147483647 h 995"/>
              <a:gd name="T18" fmla="*/ 2147483647 w 1211"/>
              <a:gd name="T19" fmla="*/ 2147483647 h 995"/>
              <a:gd name="T20" fmla="*/ 2147483647 w 1211"/>
              <a:gd name="T21" fmla="*/ 2147483647 h 995"/>
              <a:gd name="T22" fmla="*/ 2147483647 w 1211"/>
              <a:gd name="T23" fmla="*/ 2147483647 h 995"/>
              <a:gd name="T24" fmla="*/ 2147483647 w 1211"/>
              <a:gd name="T25" fmla="*/ 2147483647 h 995"/>
              <a:gd name="T26" fmla="*/ 2147483647 w 1211"/>
              <a:gd name="T27" fmla="*/ 2147483647 h 995"/>
              <a:gd name="T28" fmla="*/ 2147483647 w 1211"/>
              <a:gd name="T29" fmla="*/ 2147483647 h 995"/>
              <a:gd name="T30" fmla="*/ 2147483647 w 1211"/>
              <a:gd name="T31" fmla="*/ 2147483647 h 995"/>
              <a:gd name="T32" fmla="*/ 2147483647 w 1211"/>
              <a:gd name="T33" fmla="*/ 2147483647 h 995"/>
              <a:gd name="T34" fmla="*/ 2147483647 w 1211"/>
              <a:gd name="T35" fmla="*/ 2147483647 h 995"/>
              <a:gd name="T36" fmla="*/ 2147483647 w 1211"/>
              <a:gd name="T37" fmla="*/ 2147483647 h 995"/>
              <a:gd name="T38" fmla="*/ 2147483647 w 1211"/>
              <a:gd name="T39" fmla="*/ 2147483647 h 995"/>
              <a:gd name="T40" fmla="*/ 2147483647 w 1211"/>
              <a:gd name="T41" fmla="*/ 2147483647 h 995"/>
              <a:gd name="T42" fmla="*/ 2147483647 w 1211"/>
              <a:gd name="T43" fmla="*/ 2147483647 h 995"/>
              <a:gd name="T44" fmla="*/ 2147483647 w 1211"/>
              <a:gd name="T45" fmla="*/ 2147483647 h 995"/>
              <a:gd name="T46" fmla="*/ 2147483647 w 1211"/>
              <a:gd name="T47" fmla="*/ 2147483647 h 995"/>
              <a:gd name="T48" fmla="*/ 2147483647 w 1211"/>
              <a:gd name="T49" fmla="*/ 2147483647 h 995"/>
              <a:gd name="T50" fmla="*/ 2147483647 w 1211"/>
              <a:gd name="T51" fmla="*/ 2147483647 h 995"/>
              <a:gd name="T52" fmla="*/ 2147483647 w 1211"/>
              <a:gd name="T53" fmla="*/ 2147483647 h 995"/>
              <a:gd name="T54" fmla="*/ 2147483647 w 1211"/>
              <a:gd name="T55" fmla="*/ 2147483647 h 995"/>
              <a:gd name="T56" fmla="*/ 2147483647 w 1211"/>
              <a:gd name="T57" fmla="*/ 2147483647 h 995"/>
              <a:gd name="T58" fmla="*/ 2147483647 w 1211"/>
              <a:gd name="T59" fmla="*/ 2147483647 h 995"/>
              <a:gd name="T60" fmla="*/ 2147483647 w 1211"/>
              <a:gd name="T61" fmla="*/ 2147483647 h 995"/>
              <a:gd name="T62" fmla="*/ 2147483647 w 1211"/>
              <a:gd name="T63" fmla="*/ 2147483647 h 995"/>
              <a:gd name="T64" fmla="*/ 2147483647 w 1211"/>
              <a:gd name="T65" fmla="*/ 2147483647 h 995"/>
              <a:gd name="T66" fmla="*/ 2147483647 w 1211"/>
              <a:gd name="T67" fmla="*/ 2147483647 h 995"/>
              <a:gd name="T68" fmla="*/ 2147483647 w 1211"/>
              <a:gd name="T69" fmla="*/ 2147483647 h 995"/>
              <a:gd name="T70" fmla="*/ 2147483647 w 1211"/>
              <a:gd name="T71" fmla="*/ 2147483647 h 995"/>
              <a:gd name="T72" fmla="*/ 2147483647 w 1211"/>
              <a:gd name="T73" fmla="*/ 2147483647 h 995"/>
              <a:gd name="T74" fmla="*/ 2147483647 w 1211"/>
              <a:gd name="T75" fmla="*/ 2147483647 h 995"/>
              <a:gd name="T76" fmla="*/ 2147483647 w 1211"/>
              <a:gd name="T77" fmla="*/ 2147483647 h 995"/>
              <a:gd name="T78" fmla="*/ 2147483647 w 1211"/>
              <a:gd name="T79" fmla="*/ 2147483647 h 995"/>
              <a:gd name="T80" fmla="*/ 2147483647 w 1211"/>
              <a:gd name="T81" fmla="*/ 2147483647 h 995"/>
              <a:gd name="T82" fmla="*/ 2147483647 w 1211"/>
              <a:gd name="T83" fmla="*/ 2147483647 h 995"/>
              <a:gd name="T84" fmla="*/ 2147483647 w 1211"/>
              <a:gd name="T85" fmla="*/ 2147483647 h 995"/>
              <a:gd name="T86" fmla="*/ 2147483647 w 1211"/>
              <a:gd name="T87" fmla="*/ 2147483647 h 995"/>
              <a:gd name="T88" fmla="*/ 2147483647 w 1211"/>
              <a:gd name="T89" fmla="*/ 2147483647 h 995"/>
              <a:gd name="T90" fmla="*/ 2147483647 w 1211"/>
              <a:gd name="T91" fmla="*/ 2147483647 h 995"/>
              <a:gd name="T92" fmla="*/ 2147483647 w 1211"/>
              <a:gd name="T93" fmla="*/ 2147483647 h 995"/>
              <a:gd name="T94" fmla="*/ 2147483647 w 1211"/>
              <a:gd name="T95" fmla="*/ 2147483647 h 995"/>
              <a:gd name="T96" fmla="*/ 2147483647 w 1211"/>
              <a:gd name="T97" fmla="*/ 2147483647 h 995"/>
              <a:gd name="T98" fmla="*/ 2147483647 w 1211"/>
              <a:gd name="T99" fmla="*/ 2147483647 h 995"/>
              <a:gd name="T100" fmla="*/ 2147483647 w 1211"/>
              <a:gd name="T101" fmla="*/ 2147483647 h 995"/>
              <a:gd name="T102" fmla="*/ 2147483647 w 1211"/>
              <a:gd name="T103" fmla="*/ 2147483647 h 995"/>
              <a:gd name="T104" fmla="*/ 2147483647 w 1211"/>
              <a:gd name="T105" fmla="*/ 2147483647 h 995"/>
              <a:gd name="T106" fmla="*/ 2147483647 w 1211"/>
              <a:gd name="T107" fmla="*/ 2147483647 h 995"/>
              <a:gd name="T108" fmla="*/ 2147483647 w 1211"/>
              <a:gd name="T109" fmla="*/ 0 h 995"/>
              <a:gd name="T110" fmla="*/ 2147483647 w 1211"/>
              <a:gd name="T111" fmla="*/ 2147483647 h 995"/>
              <a:gd name="T112" fmla="*/ 2147483647 w 1211"/>
              <a:gd name="T113" fmla="*/ 2147483647 h 995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1211"/>
              <a:gd name="T172" fmla="*/ 0 h 995"/>
              <a:gd name="T173" fmla="*/ 1211 w 1211"/>
              <a:gd name="T174" fmla="*/ 995 h 995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1211" h="995">
                <a:moveTo>
                  <a:pt x="243" y="85"/>
                </a:moveTo>
                <a:lnTo>
                  <a:pt x="246" y="96"/>
                </a:lnTo>
                <a:lnTo>
                  <a:pt x="251" y="110"/>
                </a:lnTo>
                <a:lnTo>
                  <a:pt x="256" y="118"/>
                </a:lnTo>
                <a:lnTo>
                  <a:pt x="263" y="126"/>
                </a:lnTo>
                <a:lnTo>
                  <a:pt x="271" y="133"/>
                </a:lnTo>
                <a:lnTo>
                  <a:pt x="278" y="141"/>
                </a:lnTo>
                <a:lnTo>
                  <a:pt x="285" y="147"/>
                </a:lnTo>
                <a:lnTo>
                  <a:pt x="295" y="146"/>
                </a:lnTo>
                <a:lnTo>
                  <a:pt x="307" y="144"/>
                </a:lnTo>
                <a:lnTo>
                  <a:pt x="319" y="143"/>
                </a:lnTo>
                <a:lnTo>
                  <a:pt x="338" y="151"/>
                </a:lnTo>
                <a:lnTo>
                  <a:pt x="351" y="164"/>
                </a:lnTo>
                <a:lnTo>
                  <a:pt x="362" y="172"/>
                </a:lnTo>
                <a:lnTo>
                  <a:pt x="376" y="180"/>
                </a:lnTo>
                <a:lnTo>
                  <a:pt x="390" y="187"/>
                </a:lnTo>
                <a:lnTo>
                  <a:pt x="403" y="194"/>
                </a:lnTo>
                <a:lnTo>
                  <a:pt x="442" y="204"/>
                </a:lnTo>
                <a:lnTo>
                  <a:pt x="481" y="190"/>
                </a:lnTo>
                <a:lnTo>
                  <a:pt x="497" y="184"/>
                </a:lnTo>
                <a:lnTo>
                  <a:pt x="514" y="184"/>
                </a:lnTo>
                <a:lnTo>
                  <a:pt x="529" y="184"/>
                </a:lnTo>
                <a:lnTo>
                  <a:pt x="546" y="183"/>
                </a:lnTo>
                <a:lnTo>
                  <a:pt x="546" y="181"/>
                </a:lnTo>
                <a:lnTo>
                  <a:pt x="526" y="168"/>
                </a:lnTo>
                <a:lnTo>
                  <a:pt x="514" y="147"/>
                </a:lnTo>
                <a:lnTo>
                  <a:pt x="545" y="136"/>
                </a:lnTo>
                <a:lnTo>
                  <a:pt x="555" y="141"/>
                </a:lnTo>
                <a:lnTo>
                  <a:pt x="566" y="145"/>
                </a:lnTo>
                <a:lnTo>
                  <a:pt x="566" y="134"/>
                </a:lnTo>
                <a:lnTo>
                  <a:pt x="564" y="125"/>
                </a:lnTo>
                <a:lnTo>
                  <a:pt x="564" y="116"/>
                </a:lnTo>
                <a:lnTo>
                  <a:pt x="570" y="104"/>
                </a:lnTo>
                <a:lnTo>
                  <a:pt x="666" y="98"/>
                </a:lnTo>
                <a:lnTo>
                  <a:pt x="764" y="136"/>
                </a:lnTo>
                <a:lnTo>
                  <a:pt x="859" y="181"/>
                </a:lnTo>
                <a:lnTo>
                  <a:pt x="919" y="255"/>
                </a:lnTo>
                <a:lnTo>
                  <a:pt x="922" y="287"/>
                </a:lnTo>
                <a:lnTo>
                  <a:pt x="923" y="311"/>
                </a:lnTo>
                <a:lnTo>
                  <a:pt x="926" y="334"/>
                </a:lnTo>
                <a:lnTo>
                  <a:pt x="931" y="354"/>
                </a:lnTo>
                <a:lnTo>
                  <a:pt x="932" y="372"/>
                </a:lnTo>
                <a:lnTo>
                  <a:pt x="935" y="392"/>
                </a:lnTo>
                <a:lnTo>
                  <a:pt x="946" y="415"/>
                </a:lnTo>
                <a:lnTo>
                  <a:pt x="963" y="446"/>
                </a:lnTo>
                <a:lnTo>
                  <a:pt x="982" y="484"/>
                </a:lnTo>
                <a:lnTo>
                  <a:pt x="1002" y="520"/>
                </a:lnTo>
                <a:lnTo>
                  <a:pt x="1025" y="540"/>
                </a:lnTo>
                <a:lnTo>
                  <a:pt x="1052" y="592"/>
                </a:lnTo>
                <a:lnTo>
                  <a:pt x="1039" y="655"/>
                </a:lnTo>
                <a:lnTo>
                  <a:pt x="1062" y="695"/>
                </a:lnTo>
                <a:lnTo>
                  <a:pt x="1086" y="726"/>
                </a:lnTo>
                <a:lnTo>
                  <a:pt x="1115" y="751"/>
                </a:lnTo>
                <a:lnTo>
                  <a:pt x="1124" y="757"/>
                </a:lnTo>
                <a:lnTo>
                  <a:pt x="1134" y="762"/>
                </a:lnTo>
                <a:lnTo>
                  <a:pt x="1145" y="767"/>
                </a:lnTo>
                <a:lnTo>
                  <a:pt x="1153" y="774"/>
                </a:lnTo>
                <a:lnTo>
                  <a:pt x="1164" y="796"/>
                </a:lnTo>
                <a:lnTo>
                  <a:pt x="1172" y="821"/>
                </a:lnTo>
                <a:lnTo>
                  <a:pt x="1185" y="841"/>
                </a:lnTo>
                <a:lnTo>
                  <a:pt x="1211" y="849"/>
                </a:lnTo>
                <a:lnTo>
                  <a:pt x="1206" y="877"/>
                </a:lnTo>
                <a:lnTo>
                  <a:pt x="1186" y="893"/>
                </a:lnTo>
                <a:lnTo>
                  <a:pt x="1173" y="899"/>
                </a:lnTo>
                <a:lnTo>
                  <a:pt x="1163" y="911"/>
                </a:lnTo>
                <a:lnTo>
                  <a:pt x="1153" y="925"/>
                </a:lnTo>
                <a:lnTo>
                  <a:pt x="1143" y="936"/>
                </a:lnTo>
                <a:lnTo>
                  <a:pt x="1150" y="995"/>
                </a:lnTo>
                <a:lnTo>
                  <a:pt x="1130" y="991"/>
                </a:lnTo>
                <a:lnTo>
                  <a:pt x="1110" y="986"/>
                </a:lnTo>
                <a:lnTo>
                  <a:pt x="1090" y="982"/>
                </a:lnTo>
                <a:lnTo>
                  <a:pt x="1071" y="979"/>
                </a:lnTo>
                <a:lnTo>
                  <a:pt x="1025" y="973"/>
                </a:lnTo>
                <a:lnTo>
                  <a:pt x="980" y="961"/>
                </a:lnTo>
                <a:lnTo>
                  <a:pt x="919" y="941"/>
                </a:lnTo>
                <a:lnTo>
                  <a:pt x="887" y="886"/>
                </a:lnTo>
                <a:lnTo>
                  <a:pt x="826" y="857"/>
                </a:lnTo>
                <a:lnTo>
                  <a:pt x="768" y="897"/>
                </a:lnTo>
                <a:lnTo>
                  <a:pt x="765" y="898"/>
                </a:lnTo>
                <a:lnTo>
                  <a:pt x="761" y="899"/>
                </a:lnTo>
                <a:lnTo>
                  <a:pt x="733" y="888"/>
                </a:lnTo>
                <a:lnTo>
                  <a:pt x="699" y="889"/>
                </a:lnTo>
                <a:lnTo>
                  <a:pt x="681" y="884"/>
                </a:lnTo>
                <a:lnTo>
                  <a:pt x="675" y="872"/>
                </a:lnTo>
                <a:lnTo>
                  <a:pt x="668" y="861"/>
                </a:lnTo>
                <a:lnTo>
                  <a:pt x="651" y="856"/>
                </a:lnTo>
                <a:lnTo>
                  <a:pt x="640" y="847"/>
                </a:lnTo>
                <a:lnTo>
                  <a:pt x="639" y="828"/>
                </a:lnTo>
                <a:lnTo>
                  <a:pt x="628" y="823"/>
                </a:lnTo>
                <a:lnTo>
                  <a:pt x="608" y="817"/>
                </a:lnTo>
                <a:lnTo>
                  <a:pt x="585" y="811"/>
                </a:lnTo>
                <a:lnTo>
                  <a:pt x="570" y="805"/>
                </a:lnTo>
                <a:lnTo>
                  <a:pt x="558" y="797"/>
                </a:lnTo>
                <a:lnTo>
                  <a:pt x="555" y="790"/>
                </a:lnTo>
                <a:lnTo>
                  <a:pt x="555" y="783"/>
                </a:lnTo>
                <a:lnTo>
                  <a:pt x="551" y="773"/>
                </a:lnTo>
                <a:lnTo>
                  <a:pt x="528" y="747"/>
                </a:lnTo>
                <a:lnTo>
                  <a:pt x="504" y="721"/>
                </a:lnTo>
                <a:lnTo>
                  <a:pt x="461" y="661"/>
                </a:lnTo>
                <a:lnTo>
                  <a:pt x="397" y="624"/>
                </a:lnTo>
                <a:lnTo>
                  <a:pt x="387" y="646"/>
                </a:lnTo>
                <a:lnTo>
                  <a:pt x="364" y="647"/>
                </a:lnTo>
                <a:lnTo>
                  <a:pt x="350" y="609"/>
                </a:lnTo>
                <a:lnTo>
                  <a:pt x="325" y="579"/>
                </a:lnTo>
                <a:lnTo>
                  <a:pt x="314" y="559"/>
                </a:lnTo>
                <a:lnTo>
                  <a:pt x="306" y="539"/>
                </a:lnTo>
                <a:lnTo>
                  <a:pt x="298" y="520"/>
                </a:lnTo>
                <a:lnTo>
                  <a:pt x="290" y="500"/>
                </a:lnTo>
                <a:lnTo>
                  <a:pt x="282" y="490"/>
                </a:lnTo>
                <a:lnTo>
                  <a:pt x="272" y="484"/>
                </a:lnTo>
                <a:lnTo>
                  <a:pt x="261" y="479"/>
                </a:lnTo>
                <a:lnTo>
                  <a:pt x="252" y="469"/>
                </a:lnTo>
                <a:lnTo>
                  <a:pt x="210" y="446"/>
                </a:lnTo>
                <a:lnTo>
                  <a:pt x="172" y="416"/>
                </a:lnTo>
                <a:lnTo>
                  <a:pt x="156" y="387"/>
                </a:lnTo>
                <a:lnTo>
                  <a:pt x="153" y="355"/>
                </a:lnTo>
                <a:lnTo>
                  <a:pt x="153" y="334"/>
                </a:lnTo>
                <a:lnTo>
                  <a:pt x="164" y="318"/>
                </a:lnTo>
                <a:lnTo>
                  <a:pt x="173" y="306"/>
                </a:lnTo>
                <a:lnTo>
                  <a:pt x="171" y="294"/>
                </a:lnTo>
                <a:lnTo>
                  <a:pt x="167" y="283"/>
                </a:lnTo>
                <a:lnTo>
                  <a:pt x="167" y="270"/>
                </a:lnTo>
                <a:lnTo>
                  <a:pt x="145" y="251"/>
                </a:lnTo>
                <a:lnTo>
                  <a:pt x="116" y="238"/>
                </a:lnTo>
                <a:lnTo>
                  <a:pt x="109" y="232"/>
                </a:lnTo>
                <a:lnTo>
                  <a:pt x="103" y="224"/>
                </a:lnTo>
                <a:lnTo>
                  <a:pt x="97" y="216"/>
                </a:lnTo>
                <a:lnTo>
                  <a:pt x="92" y="207"/>
                </a:lnTo>
                <a:lnTo>
                  <a:pt x="82" y="196"/>
                </a:lnTo>
                <a:lnTo>
                  <a:pt x="72" y="186"/>
                </a:lnTo>
                <a:lnTo>
                  <a:pt x="60" y="175"/>
                </a:lnTo>
                <a:lnTo>
                  <a:pt x="51" y="163"/>
                </a:lnTo>
                <a:lnTo>
                  <a:pt x="34" y="125"/>
                </a:lnTo>
                <a:lnTo>
                  <a:pt x="30" y="119"/>
                </a:lnTo>
                <a:lnTo>
                  <a:pt x="27" y="113"/>
                </a:lnTo>
                <a:lnTo>
                  <a:pt x="24" y="105"/>
                </a:lnTo>
                <a:lnTo>
                  <a:pt x="21" y="99"/>
                </a:lnTo>
                <a:lnTo>
                  <a:pt x="18" y="87"/>
                </a:lnTo>
                <a:lnTo>
                  <a:pt x="15" y="73"/>
                </a:lnTo>
                <a:lnTo>
                  <a:pt x="12" y="61"/>
                </a:lnTo>
                <a:lnTo>
                  <a:pt x="8" y="50"/>
                </a:lnTo>
                <a:lnTo>
                  <a:pt x="4" y="37"/>
                </a:lnTo>
                <a:lnTo>
                  <a:pt x="0" y="25"/>
                </a:lnTo>
                <a:lnTo>
                  <a:pt x="5" y="1"/>
                </a:lnTo>
                <a:lnTo>
                  <a:pt x="15" y="12"/>
                </a:lnTo>
                <a:lnTo>
                  <a:pt x="28" y="19"/>
                </a:lnTo>
                <a:lnTo>
                  <a:pt x="47" y="29"/>
                </a:lnTo>
                <a:lnTo>
                  <a:pt x="67" y="35"/>
                </a:lnTo>
                <a:lnTo>
                  <a:pt x="87" y="40"/>
                </a:lnTo>
                <a:lnTo>
                  <a:pt x="117" y="45"/>
                </a:lnTo>
                <a:lnTo>
                  <a:pt x="129" y="48"/>
                </a:lnTo>
                <a:lnTo>
                  <a:pt x="150" y="32"/>
                </a:lnTo>
                <a:lnTo>
                  <a:pt x="164" y="10"/>
                </a:lnTo>
                <a:lnTo>
                  <a:pt x="170" y="3"/>
                </a:lnTo>
                <a:lnTo>
                  <a:pt x="175" y="0"/>
                </a:lnTo>
                <a:lnTo>
                  <a:pt x="179" y="6"/>
                </a:lnTo>
                <a:lnTo>
                  <a:pt x="184" y="13"/>
                </a:lnTo>
                <a:lnTo>
                  <a:pt x="188" y="19"/>
                </a:lnTo>
                <a:lnTo>
                  <a:pt x="192" y="26"/>
                </a:lnTo>
                <a:lnTo>
                  <a:pt x="201" y="45"/>
                </a:lnTo>
                <a:lnTo>
                  <a:pt x="206" y="64"/>
                </a:lnTo>
                <a:lnTo>
                  <a:pt x="243" y="85"/>
                </a:lnTo>
                <a:close/>
              </a:path>
            </a:pathLst>
          </a:custGeom>
          <a:solidFill>
            <a:srgbClr val="007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2" name="Azerbaijan"/>
          <xdr:cNvSpPr>
            <a:spLocks noEditPoints="1"/>
          </xdr:cNvSpPr>
        </xdr:nvSpPr>
        <xdr:spPr bwMode="auto">
          <a:xfrm>
            <a:off x="11738120" y="1247775"/>
            <a:ext cx="100257" cy="95250"/>
          </a:xfrm>
          <a:custGeom>
            <a:avLst/>
            <a:gdLst>
              <a:gd name="T0" fmla="*/ 2147483647 w 276"/>
              <a:gd name="T1" fmla="*/ 2147483647 h 239"/>
              <a:gd name="T2" fmla="*/ 2147483647 w 276"/>
              <a:gd name="T3" fmla="*/ 2147483647 h 239"/>
              <a:gd name="T4" fmla="*/ 2147483647 w 276"/>
              <a:gd name="T5" fmla="*/ 2147483647 h 239"/>
              <a:gd name="T6" fmla="*/ 2147483647 w 276"/>
              <a:gd name="T7" fmla="*/ 2147483647 h 239"/>
              <a:gd name="T8" fmla="*/ 2147483647 w 276"/>
              <a:gd name="T9" fmla="*/ 2147483647 h 239"/>
              <a:gd name="T10" fmla="*/ 2147483647 w 276"/>
              <a:gd name="T11" fmla="*/ 2147483647 h 239"/>
              <a:gd name="T12" fmla="*/ 2147483647 w 276"/>
              <a:gd name="T13" fmla="*/ 2147483647 h 239"/>
              <a:gd name="T14" fmla="*/ 2147483647 w 276"/>
              <a:gd name="T15" fmla="*/ 2147483647 h 239"/>
              <a:gd name="T16" fmla="*/ 2147483647 w 276"/>
              <a:gd name="T17" fmla="*/ 2147483647 h 239"/>
              <a:gd name="T18" fmla="*/ 2147483647 w 276"/>
              <a:gd name="T19" fmla="*/ 2147483647 h 239"/>
              <a:gd name="T20" fmla="*/ 2147483647 w 276"/>
              <a:gd name="T21" fmla="*/ 2147483647 h 239"/>
              <a:gd name="T22" fmla="*/ 2147483647 w 276"/>
              <a:gd name="T23" fmla="*/ 2147483647 h 239"/>
              <a:gd name="T24" fmla="*/ 2147483647 w 276"/>
              <a:gd name="T25" fmla="*/ 2147483647 h 239"/>
              <a:gd name="T26" fmla="*/ 2147483647 w 276"/>
              <a:gd name="T27" fmla="*/ 2147483647 h 239"/>
              <a:gd name="T28" fmla="*/ 2147483647 w 276"/>
              <a:gd name="T29" fmla="*/ 2147483647 h 239"/>
              <a:gd name="T30" fmla="*/ 2147483647 w 276"/>
              <a:gd name="T31" fmla="*/ 2147483647 h 239"/>
              <a:gd name="T32" fmla="*/ 2147483647 w 276"/>
              <a:gd name="T33" fmla="*/ 2147483647 h 239"/>
              <a:gd name="T34" fmla="*/ 2147483647 w 276"/>
              <a:gd name="T35" fmla="*/ 2147483647 h 239"/>
              <a:gd name="T36" fmla="*/ 2147483647 w 276"/>
              <a:gd name="T37" fmla="*/ 2147483647 h 239"/>
              <a:gd name="T38" fmla="*/ 2147483647 w 276"/>
              <a:gd name="T39" fmla="*/ 0 h 239"/>
              <a:gd name="T40" fmla="*/ 2147483647 w 276"/>
              <a:gd name="T41" fmla="*/ 2147483647 h 239"/>
              <a:gd name="T42" fmla="*/ 2147483647 w 276"/>
              <a:gd name="T43" fmla="*/ 2147483647 h 239"/>
              <a:gd name="T44" fmla="*/ 2147483647 w 276"/>
              <a:gd name="T45" fmla="*/ 2147483647 h 239"/>
              <a:gd name="T46" fmla="*/ 2147483647 w 276"/>
              <a:gd name="T47" fmla="*/ 2147483647 h 239"/>
              <a:gd name="T48" fmla="*/ 2147483647 w 276"/>
              <a:gd name="T49" fmla="*/ 2147483647 h 239"/>
              <a:gd name="T50" fmla="*/ 2147483647 w 276"/>
              <a:gd name="T51" fmla="*/ 2147483647 h 239"/>
              <a:gd name="T52" fmla="*/ 2147483647 w 276"/>
              <a:gd name="T53" fmla="*/ 2147483647 h 239"/>
              <a:gd name="T54" fmla="*/ 2147483647 w 276"/>
              <a:gd name="T55" fmla="*/ 2147483647 h 239"/>
              <a:gd name="T56" fmla="*/ 2147483647 w 276"/>
              <a:gd name="T57" fmla="*/ 2147483647 h 239"/>
              <a:gd name="T58" fmla="*/ 2147483647 w 276"/>
              <a:gd name="T59" fmla="*/ 2147483647 h 239"/>
              <a:gd name="T60" fmla="*/ 2147483647 w 276"/>
              <a:gd name="T61" fmla="*/ 2147483647 h 239"/>
              <a:gd name="T62" fmla="*/ 2147483647 w 276"/>
              <a:gd name="T63" fmla="*/ 2147483647 h 239"/>
              <a:gd name="T64" fmla="*/ 2147483647 w 276"/>
              <a:gd name="T65" fmla="*/ 2147483647 h 239"/>
              <a:gd name="T66" fmla="*/ 2147483647 w 276"/>
              <a:gd name="T67" fmla="*/ 2147483647 h 239"/>
              <a:gd name="T68" fmla="*/ 2147483647 w 276"/>
              <a:gd name="T69" fmla="*/ 2147483647 h 239"/>
              <a:gd name="T70" fmla="*/ 2147483647 w 276"/>
              <a:gd name="T71" fmla="*/ 2147483647 h 239"/>
              <a:gd name="T72" fmla="*/ 2147483647 w 276"/>
              <a:gd name="T73" fmla="*/ 2147483647 h 239"/>
              <a:gd name="T74" fmla="*/ 2147483647 w 276"/>
              <a:gd name="T75" fmla="*/ 2147483647 h 239"/>
              <a:gd name="T76" fmla="*/ 2147483647 w 276"/>
              <a:gd name="T77" fmla="*/ 2147483647 h 239"/>
              <a:gd name="T78" fmla="*/ 2147483647 w 276"/>
              <a:gd name="T79" fmla="*/ 2147483647 h 239"/>
              <a:gd name="T80" fmla="*/ 2147483647 w 276"/>
              <a:gd name="T81" fmla="*/ 2147483647 h 239"/>
              <a:gd name="T82" fmla="*/ 2147483647 w 276"/>
              <a:gd name="T83" fmla="*/ 2147483647 h 239"/>
              <a:gd name="T84" fmla="*/ 2147483647 w 276"/>
              <a:gd name="T85" fmla="*/ 2147483647 h 239"/>
              <a:gd name="T86" fmla="*/ 2147483647 w 276"/>
              <a:gd name="T87" fmla="*/ 2147483647 h 239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276"/>
              <a:gd name="T133" fmla="*/ 0 h 239"/>
              <a:gd name="T134" fmla="*/ 276 w 276"/>
              <a:gd name="T135" fmla="*/ 239 h 239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276" h="239">
                <a:moveTo>
                  <a:pt x="0" y="156"/>
                </a:moveTo>
                <a:lnTo>
                  <a:pt x="8" y="154"/>
                </a:lnTo>
                <a:lnTo>
                  <a:pt x="14" y="151"/>
                </a:lnTo>
                <a:lnTo>
                  <a:pt x="21" y="148"/>
                </a:lnTo>
                <a:lnTo>
                  <a:pt x="29" y="147"/>
                </a:lnTo>
                <a:lnTo>
                  <a:pt x="50" y="148"/>
                </a:lnTo>
                <a:lnTo>
                  <a:pt x="70" y="158"/>
                </a:lnTo>
                <a:lnTo>
                  <a:pt x="80" y="175"/>
                </a:lnTo>
                <a:lnTo>
                  <a:pt x="83" y="194"/>
                </a:lnTo>
                <a:lnTo>
                  <a:pt x="63" y="190"/>
                </a:lnTo>
                <a:lnTo>
                  <a:pt x="43" y="184"/>
                </a:lnTo>
                <a:lnTo>
                  <a:pt x="24" y="174"/>
                </a:lnTo>
                <a:lnTo>
                  <a:pt x="11" y="167"/>
                </a:lnTo>
                <a:lnTo>
                  <a:pt x="0" y="156"/>
                </a:lnTo>
                <a:close/>
                <a:moveTo>
                  <a:pt x="7" y="53"/>
                </a:moveTo>
                <a:lnTo>
                  <a:pt x="16" y="50"/>
                </a:lnTo>
                <a:lnTo>
                  <a:pt x="24" y="48"/>
                </a:lnTo>
                <a:lnTo>
                  <a:pt x="39" y="53"/>
                </a:lnTo>
                <a:lnTo>
                  <a:pt x="51" y="64"/>
                </a:lnTo>
                <a:lnTo>
                  <a:pt x="63" y="70"/>
                </a:lnTo>
                <a:lnTo>
                  <a:pt x="74" y="72"/>
                </a:lnTo>
                <a:lnTo>
                  <a:pt x="88" y="68"/>
                </a:lnTo>
                <a:lnTo>
                  <a:pt x="83" y="55"/>
                </a:lnTo>
                <a:lnTo>
                  <a:pt x="75" y="49"/>
                </a:lnTo>
                <a:lnTo>
                  <a:pt x="67" y="44"/>
                </a:lnTo>
                <a:lnTo>
                  <a:pt x="58" y="39"/>
                </a:lnTo>
                <a:lnTo>
                  <a:pt x="52" y="30"/>
                </a:lnTo>
                <a:lnTo>
                  <a:pt x="51" y="12"/>
                </a:lnTo>
                <a:lnTo>
                  <a:pt x="72" y="10"/>
                </a:lnTo>
                <a:lnTo>
                  <a:pt x="85" y="12"/>
                </a:lnTo>
                <a:lnTo>
                  <a:pt x="95" y="21"/>
                </a:lnTo>
                <a:lnTo>
                  <a:pt x="102" y="32"/>
                </a:lnTo>
                <a:lnTo>
                  <a:pt x="111" y="40"/>
                </a:lnTo>
                <a:lnTo>
                  <a:pt x="118" y="41"/>
                </a:lnTo>
                <a:lnTo>
                  <a:pt x="125" y="39"/>
                </a:lnTo>
                <a:lnTo>
                  <a:pt x="133" y="32"/>
                </a:lnTo>
                <a:lnTo>
                  <a:pt x="138" y="21"/>
                </a:lnTo>
                <a:lnTo>
                  <a:pt x="150" y="0"/>
                </a:lnTo>
                <a:lnTo>
                  <a:pt x="175" y="21"/>
                </a:lnTo>
                <a:lnTo>
                  <a:pt x="186" y="26"/>
                </a:lnTo>
                <a:lnTo>
                  <a:pt x="198" y="36"/>
                </a:lnTo>
                <a:lnTo>
                  <a:pt x="210" y="47"/>
                </a:lnTo>
                <a:lnTo>
                  <a:pt x="220" y="56"/>
                </a:lnTo>
                <a:lnTo>
                  <a:pt x="261" y="81"/>
                </a:lnTo>
                <a:lnTo>
                  <a:pt x="268" y="85"/>
                </a:lnTo>
                <a:lnTo>
                  <a:pt x="273" y="88"/>
                </a:lnTo>
                <a:lnTo>
                  <a:pt x="275" y="90"/>
                </a:lnTo>
                <a:lnTo>
                  <a:pt x="276" y="92"/>
                </a:lnTo>
                <a:lnTo>
                  <a:pt x="269" y="94"/>
                </a:lnTo>
                <a:lnTo>
                  <a:pt x="257" y="95"/>
                </a:lnTo>
                <a:lnTo>
                  <a:pt x="245" y="95"/>
                </a:lnTo>
                <a:lnTo>
                  <a:pt x="237" y="97"/>
                </a:lnTo>
                <a:lnTo>
                  <a:pt x="234" y="127"/>
                </a:lnTo>
                <a:lnTo>
                  <a:pt x="237" y="157"/>
                </a:lnTo>
                <a:lnTo>
                  <a:pt x="237" y="171"/>
                </a:lnTo>
                <a:lnTo>
                  <a:pt x="231" y="180"/>
                </a:lnTo>
                <a:lnTo>
                  <a:pt x="224" y="188"/>
                </a:lnTo>
                <a:lnTo>
                  <a:pt x="223" y="194"/>
                </a:lnTo>
                <a:lnTo>
                  <a:pt x="234" y="218"/>
                </a:lnTo>
                <a:lnTo>
                  <a:pt x="239" y="239"/>
                </a:lnTo>
                <a:lnTo>
                  <a:pt x="202" y="218"/>
                </a:lnTo>
                <a:lnTo>
                  <a:pt x="197" y="199"/>
                </a:lnTo>
                <a:lnTo>
                  <a:pt x="187" y="180"/>
                </a:lnTo>
                <a:lnTo>
                  <a:pt x="184" y="173"/>
                </a:lnTo>
                <a:lnTo>
                  <a:pt x="180" y="167"/>
                </a:lnTo>
                <a:lnTo>
                  <a:pt x="175" y="160"/>
                </a:lnTo>
                <a:lnTo>
                  <a:pt x="171" y="155"/>
                </a:lnTo>
                <a:lnTo>
                  <a:pt x="170" y="155"/>
                </a:lnTo>
                <a:lnTo>
                  <a:pt x="165" y="158"/>
                </a:lnTo>
                <a:lnTo>
                  <a:pt x="159" y="164"/>
                </a:lnTo>
                <a:lnTo>
                  <a:pt x="145" y="187"/>
                </a:lnTo>
                <a:lnTo>
                  <a:pt x="125" y="203"/>
                </a:lnTo>
                <a:lnTo>
                  <a:pt x="113" y="200"/>
                </a:lnTo>
                <a:lnTo>
                  <a:pt x="108" y="180"/>
                </a:lnTo>
                <a:lnTo>
                  <a:pt x="102" y="154"/>
                </a:lnTo>
                <a:lnTo>
                  <a:pt x="89" y="134"/>
                </a:lnTo>
                <a:lnTo>
                  <a:pt x="69" y="124"/>
                </a:lnTo>
                <a:lnTo>
                  <a:pt x="56" y="106"/>
                </a:lnTo>
                <a:lnTo>
                  <a:pt x="46" y="94"/>
                </a:lnTo>
                <a:lnTo>
                  <a:pt x="31" y="90"/>
                </a:lnTo>
                <a:lnTo>
                  <a:pt x="17" y="74"/>
                </a:lnTo>
                <a:lnTo>
                  <a:pt x="7" y="53"/>
                </a:lnTo>
                <a:close/>
              </a:path>
            </a:pathLst>
          </a:custGeom>
          <a:solidFill>
            <a:srgbClr val="00A4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3" name="Freeform 105"/>
          <xdr:cNvSpPr>
            <a:spLocks noEditPoints="1"/>
          </xdr:cNvSpPr>
        </xdr:nvSpPr>
        <xdr:spPr bwMode="auto">
          <a:xfrm>
            <a:off x="11713056" y="876300"/>
            <a:ext cx="651673" cy="390525"/>
          </a:xfrm>
          <a:custGeom>
            <a:avLst/>
            <a:gdLst>
              <a:gd name="T0" fmla="*/ 2147483647 w 1813"/>
              <a:gd name="T1" fmla="*/ 2147483647 h 932"/>
              <a:gd name="T2" fmla="*/ 2147483647 w 1813"/>
              <a:gd name="T3" fmla="*/ 2147483647 h 932"/>
              <a:gd name="T4" fmla="*/ 2147483647 w 1813"/>
              <a:gd name="T5" fmla="*/ 2147483647 h 932"/>
              <a:gd name="T6" fmla="*/ 2147483647 w 1813"/>
              <a:gd name="T7" fmla="*/ 2147483647 h 932"/>
              <a:gd name="T8" fmla="*/ 2147483647 w 1813"/>
              <a:gd name="T9" fmla="*/ 2147483647 h 932"/>
              <a:gd name="T10" fmla="*/ 2147483647 w 1813"/>
              <a:gd name="T11" fmla="*/ 2147483647 h 932"/>
              <a:gd name="T12" fmla="*/ 2147483647 w 1813"/>
              <a:gd name="T13" fmla="*/ 2147483647 h 932"/>
              <a:gd name="T14" fmla="*/ 2147483647 w 1813"/>
              <a:gd name="T15" fmla="*/ 2147483647 h 932"/>
              <a:gd name="T16" fmla="*/ 2147483647 w 1813"/>
              <a:gd name="T17" fmla="*/ 2147483647 h 932"/>
              <a:gd name="T18" fmla="*/ 2147483647 w 1813"/>
              <a:gd name="T19" fmla="*/ 2147483647 h 932"/>
              <a:gd name="T20" fmla="*/ 2147483647 w 1813"/>
              <a:gd name="T21" fmla="*/ 2147483647 h 932"/>
              <a:gd name="T22" fmla="*/ 2147483647 w 1813"/>
              <a:gd name="T23" fmla="*/ 2147483647 h 932"/>
              <a:gd name="T24" fmla="*/ 2147483647 w 1813"/>
              <a:gd name="T25" fmla="*/ 2147483647 h 932"/>
              <a:gd name="T26" fmla="*/ 2147483647 w 1813"/>
              <a:gd name="T27" fmla="*/ 2147483647 h 932"/>
              <a:gd name="T28" fmla="*/ 2147483647 w 1813"/>
              <a:gd name="T29" fmla="*/ 2147483647 h 932"/>
              <a:gd name="T30" fmla="*/ 2147483647 w 1813"/>
              <a:gd name="T31" fmla="*/ 2147483647 h 932"/>
              <a:gd name="T32" fmla="*/ 2147483647 w 1813"/>
              <a:gd name="T33" fmla="*/ 2147483647 h 932"/>
              <a:gd name="T34" fmla="*/ 2147483647 w 1813"/>
              <a:gd name="T35" fmla="*/ 2147483647 h 932"/>
              <a:gd name="T36" fmla="*/ 2147483647 w 1813"/>
              <a:gd name="T37" fmla="*/ 2147483647 h 932"/>
              <a:gd name="T38" fmla="*/ 2147483647 w 1813"/>
              <a:gd name="T39" fmla="*/ 2147483647 h 932"/>
              <a:gd name="T40" fmla="*/ 2147483647 w 1813"/>
              <a:gd name="T41" fmla="*/ 2147483647 h 932"/>
              <a:gd name="T42" fmla="*/ 2147483647 w 1813"/>
              <a:gd name="T43" fmla="*/ 2147483647 h 932"/>
              <a:gd name="T44" fmla="*/ 2147483647 w 1813"/>
              <a:gd name="T45" fmla="*/ 2147483647 h 932"/>
              <a:gd name="T46" fmla="*/ 2147483647 w 1813"/>
              <a:gd name="T47" fmla="*/ 2147483647 h 932"/>
              <a:gd name="T48" fmla="*/ 2147483647 w 1813"/>
              <a:gd name="T49" fmla="*/ 2147483647 h 932"/>
              <a:gd name="T50" fmla="*/ 2147483647 w 1813"/>
              <a:gd name="T51" fmla="*/ 2147483647 h 932"/>
              <a:gd name="T52" fmla="*/ 2147483647 w 1813"/>
              <a:gd name="T53" fmla="*/ 2147483647 h 932"/>
              <a:gd name="T54" fmla="*/ 2147483647 w 1813"/>
              <a:gd name="T55" fmla="*/ 2147483647 h 932"/>
              <a:gd name="T56" fmla="*/ 2147483647 w 1813"/>
              <a:gd name="T57" fmla="*/ 2147483647 h 932"/>
              <a:gd name="T58" fmla="*/ 2147483647 w 1813"/>
              <a:gd name="T59" fmla="*/ 2147483647 h 932"/>
              <a:gd name="T60" fmla="*/ 2147483647 w 1813"/>
              <a:gd name="T61" fmla="*/ 2147483647 h 932"/>
              <a:gd name="T62" fmla="*/ 2147483647 w 1813"/>
              <a:gd name="T63" fmla="*/ 2147483647 h 932"/>
              <a:gd name="T64" fmla="*/ 2147483647 w 1813"/>
              <a:gd name="T65" fmla="*/ 2147483647 h 932"/>
              <a:gd name="T66" fmla="*/ 2147483647 w 1813"/>
              <a:gd name="T67" fmla="*/ 2147483647 h 932"/>
              <a:gd name="T68" fmla="*/ 2147483647 w 1813"/>
              <a:gd name="T69" fmla="*/ 2147483647 h 932"/>
              <a:gd name="T70" fmla="*/ 2147483647 w 1813"/>
              <a:gd name="T71" fmla="*/ 2147483647 h 932"/>
              <a:gd name="T72" fmla="*/ 2147483647 w 1813"/>
              <a:gd name="T73" fmla="*/ 2147483647 h 932"/>
              <a:gd name="T74" fmla="*/ 2147483647 w 1813"/>
              <a:gd name="T75" fmla="*/ 2147483647 h 932"/>
              <a:gd name="T76" fmla="*/ 2147483647 w 1813"/>
              <a:gd name="T77" fmla="*/ 2147483647 h 932"/>
              <a:gd name="T78" fmla="*/ 2147483647 w 1813"/>
              <a:gd name="T79" fmla="*/ 2147483647 h 932"/>
              <a:gd name="T80" fmla="*/ 2147483647 w 1813"/>
              <a:gd name="T81" fmla="*/ 2147483647 h 932"/>
              <a:gd name="T82" fmla="*/ 2147483647 w 1813"/>
              <a:gd name="T83" fmla="*/ 2147483647 h 932"/>
              <a:gd name="T84" fmla="*/ 2147483647 w 1813"/>
              <a:gd name="T85" fmla="*/ 2147483647 h 932"/>
              <a:gd name="T86" fmla="*/ 2147483647 w 1813"/>
              <a:gd name="T87" fmla="*/ 2147483647 h 932"/>
              <a:gd name="T88" fmla="*/ 2147483647 w 1813"/>
              <a:gd name="T89" fmla="*/ 2147483647 h 932"/>
              <a:gd name="T90" fmla="*/ 2147483647 w 1813"/>
              <a:gd name="T91" fmla="*/ 2147483647 h 932"/>
              <a:gd name="T92" fmla="*/ 2147483647 w 1813"/>
              <a:gd name="T93" fmla="*/ 2147483647 h 932"/>
              <a:gd name="T94" fmla="*/ 2147483647 w 1813"/>
              <a:gd name="T95" fmla="*/ 2147483647 h 932"/>
              <a:gd name="T96" fmla="*/ 2147483647 w 1813"/>
              <a:gd name="T97" fmla="*/ 2147483647 h 932"/>
              <a:gd name="T98" fmla="*/ 2147483647 w 1813"/>
              <a:gd name="T99" fmla="*/ 2147483647 h 932"/>
              <a:gd name="T100" fmla="*/ 2147483647 w 1813"/>
              <a:gd name="T101" fmla="*/ 2147483647 h 932"/>
              <a:gd name="T102" fmla="*/ 2147483647 w 1813"/>
              <a:gd name="T103" fmla="*/ 2147483647 h 932"/>
              <a:gd name="T104" fmla="*/ 2147483647 w 1813"/>
              <a:gd name="T105" fmla="*/ 2147483647 h 932"/>
              <a:gd name="T106" fmla="*/ 2147483647 w 1813"/>
              <a:gd name="T107" fmla="*/ 2147483647 h 932"/>
              <a:gd name="T108" fmla="*/ 2147483647 w 1813"/>
              <a:gd name="T109" fmla="*/ 2147483647 h 932"/>
              <a:gd name="T110" fmla="*/ 2147483647 w 1813"/>
              <a:gd name="T111" fmla="*/ 2147483647 h 932"/>
              <a:gd name="T112" fmla="*/ 2147483647 w 1813"/>
              <a:gd name="T113" fmla="*/ 2147483647 h 932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1813"/>
              <a:gd name="T172" fmla="*/ 0 h 932"/>
              <a:gd name="T173" fmla="*/ 1813 w 1813"/>
              <a:gd name="T174" fmla="*/ 932 h 932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1813" h="932">
                <a:moveTo>
                  <a:pt x="729" y="544"/>
                </a:moveTo>
                <a:lnTo>
                  <a:pt x="723" y="544"/>
                </a:lnTo>
                <a:lnTo>
                  <a:pt x="717" y="541"/>
                </a:lnTo>
                <a:lnTo>
                  <a:pt x="716" y="540"/>
                </a:lnTo>
                <a:lnTo>
                  <a:pt x="715" y="539"/>
                </a:lnTo>
                <a:lnTo>
                  <a:pt x="715" y="538"/>
                </a:lnTo>
                <a:lnTo>
                  <a:pt x="714" y="538"/>
                </a:lnTo>
                <a:lnTo>
                  <a:pt x="710" y="537"/>
                </a:lnTo>
                <a:lnTo>
                  <a:pt x="705" y="538"/>
                </a:lnTo>
                <a:lnTo>
                  <a:pt x="698" y="539"/>
                </a:lnTo>
                <a:lnTo>
                  <a:pt x="691" y="540"/>
                </a:lnTo>
                <a:lnTo>
                  <a:pt x="689" y="541"/>
                </a:lnTo>
                <a:lnTo>
                  <a:pt x="688" y="540"/>
                </a:lnTo>
                <a:lnTo>
                  <a:pt x="685" y="545"/>
                </a:lnTo>
                <a:lnTo>
                  <a:pt x="689" y="549"/>
                </a:lnTo>
                <a:lnTo>
                  <a:pt x="694" y="550"/>
                </a:lnTo>
                <a:lnTo>
                  <a:pt x="699" y="552"/>
                </a:lnTo>
                <a:lnTo>
                  <a:pt x="705" y="554"/>
                </a:lnTo>
                <a:lnTo>
                  <a:pt x="710" y="558"/>
                </a:lnTo>
                <a:lnTo>
                  <a:pt x="712" y="568"/>
                </a:lnTo>
                <a:lnTo>
                  <a:pt x="721" y="572"/>
                </a:lnTo>
                <a:lnTo>
                  <a:pt x="727" y="571"/>
                </a:lnTo>
                <a:lnTo>
                  <a:pt x="730" y="567"/>
                </a:lnTo>
                <a:lnTo>
                  <a:pt x="731" y="559"/>
                </a:lnTo>
                <a:lnTo>
                  <a:pt x="734" y="552"/>
                </a:lnTo>
                <a:lnTo>
                  <a:pt x="729" y="544"/>
                </a:lnTo>
                <a:close/>
                <a:moveTo>
                  <a:pt x="733" y="686"/>
                </a:moveTo>
                <a:lnTo>
                  <a:pt x="732" y="679"/>
                </a:lnTo>
                <a:lnTo>
                  <a:pt x="730" y="672"/>
                </a:lnTo>
                <a:lnTo>
                  <a:pt x="728" y="667"/>
                </a:lnTo>
                <a:lnTo>
                  <a:pt x="727" y="662"/>
                </a:lnTo>
                <a:lnTo>
                  <a:pt x="720" y="642"/>
                </a:lnTo>
                <a:lnTo>
                  <a:pt x="722" y="622"/>
                </a:lnTo>
                <a:lnTo>
                  <a:pt x="724" y="605"/>
                </a:lnTo>
                <a:lnTo>
                  <a:pt x="722" y="594"/>
                </a:lnTo>
                <a:lnTo>
                  <a:pt x="717" y="585"/>
                </a:lnTo>
                <a:lnTo>
                  <a:pt x="717" y="583"/>
                </a:lnTo>
                <a:lnTo>
                  <a:pt x="717" y="581"/>
                </a:lnTo>
                <a:lnTo>
                  <a:pt x="716" y="581"/>
                </a:lnTo>
                <a:lnTo>
                  <a:pt x="714" y="582"/>
                </a:lnTo>
                <a:lnTo>
                  <a:pt x="712" y="584"/>
                </a:lnTo>
                <a:lnTo>
                  <a:pt x="709" y="585"/>
                </a:lnTo>
                <a:lnTo>
                  <a:pt x="703" y="590"/>
                </a:lnTo>
                <a:lnTo>
                  <a:pt x="696" y="595"/>
                </a:lnTo>
                <a:lnTo>
                  <a:pt x="695" y="600"/>
                </a:lnTo>
                <a:lnTo>
                  <a:pt x="693" y="604"/>
                </a:lnTo>
                <a:lnTo>
                  <a:pt x="690" y="604"/>
                </a:lnTo>
                <a:lnTo>
                  <a:pt x="682" y="601"/>
                </a:lnTo>
                <a:lnTo>
                  <a:pt x="671" y="600"/>
                </a:lnTo>
                <a:lnTo>
                  <a:pt x="664" y="607"/>
                </a:lnTo>
                <a:lnTo>
                  <a:pt x="662" y="612"/>
                </a:lnTo>
                <a:lnTo>
                  <a:pt x="657" y="616"/>
                </a:lnTo>
                <a:lnTo>
                  <a:pt x="650" y="620"/>
                </a:lnTo>
                <a:lnTo>
                  <a:pt x="646" y="624"/>
                </a:lnTo>
                <a:lnTo>
                  <a:pt x="644" y="628"/>
                </a:lnTo>
                <a:lnTo>
                  <a:pt x="643" y="631"/>
                </a:lnTo>
                <a:lnTo>
                  <a:pt x="621" y="632"/>
                </a:lnTo>
                <a:lnTo>
                  <a:pt x="600" y="641"/>
                </a:lnTo>
                <a:lnTo>
                  <a:pt x="593" y="648"/>
                </a:lnTo>
                <a:lnTo>
                  <a:pt x="587" y="656"/>
                </a:lnTo>
                <a:lnTo>
                  <a:pt x="579" y="662"/>
                </a:lnTo>
                <a:lnTo>
                  <a:pt x="571" y="666"/>
                </a:lnTo>
                <a:lnTo>
                  <a:pt x="564" y="668"/>
                </a:lnTo>
                <a:lnTo>
                  <a:pt x="557" y="671"/>
                </a:lnTo>
                <a:lnTo>
                  <a:pt x="549" y="674"/>
                </a:lnTo>
                <a:lnTo>
                  <a:pt x="542" y="675"/>
                </a:lnTo>
                <a:lnTo>
                  <a:pt x="610" y="903"/>
                </a:lnTo>
                <a:lnTo>
                  <a:pt x="578" y="897"/>
                </a:lnTo>
                <a:lnTo>
                  <a:pt x="552" y="879"/>
                </a:lnTo>
                <a:lnTo>
                  <a:pt x="525" y="857"/>
                </a:lnTo>
                <a:lnTo>
                  <a:pt x="492" y="848"/>
                </a:lnTo>
                <a:lnTo>
                  <a:pt x="434" y="861"/>
                </a:lnTo>
                <a:lnTo>
                  <a:pt x="430" y="846"/>
                </a:lnTo>
                <a:lnTo>
                  <a:pt x="429" y="826"/>
                </a:lnTo>
                <a:lnTo>
                  <a:pt x="402" y="825"/>
                </a:lnTo>
                <a:lnTo>
                  <a:pt x="381" y="815"/>
                </a:lnTo>
                <a:lnTo>
                  <a:pt x="377" y="801"/>
                </a:lnTo>
                <a:lnTo>
                  <a:pt x="367" y="798"/>
                </a:lnTo>
                <a:lnTo>
                  <a:pt x="356" y="794"/>
                </a:lnTo>
                <a:lnTo>
                  <a:pt x="346" y="780"/>
                </a:lnTo>
                <a:lnTo>
                  <a:pt x="342" y="772"/>
                </a:lnTo>
                <a:lnTo>
                  <a:pt x="340" y="766"/>
                </a:lnTo>
                <a:lnTo>
                  <a:pt x="337" y="760"/>
                </a:lnTo>
                <a:lnTo>
                  <a:pt x="333" y="754"/>
                </a:lnTo>
                <a:lnTo>
                  <a:pt x="327" y="751"/>
                </a:lnTo>
                <a:lnTo>
                  <a:pt x="320" y="751"/>
                </a:lnTo>
                <a:lnTo>
                  <a:pt x="313" y="750"/>
                </a:lnTo>
                <a:lnTo>
                  <a:pt x="309" y="747"/>
                </a:lnTo>
                <a:lnTo>
                  <a:pt x="300" y="737"/>
                </a:lnTo>
                <a:lnTo>
                  <a:pt x="289" y="730"/>
                </a:lnTo>
                <a:lnTo>
                  <a:pt x="278" y="723"/>
                </a:lnTo>
                <a:lnTo>
                  <a:pt x="276" y="715"/>
                </a:lnTo>
                <a:lnTo>
                  <a:pt x="286" y="702"/>
                </a:lnTo>
                <a:lnTo>
                  <a:pt x="297" y="702"/>
                </a:lnTo>
                <a:lnTo>
                  <a:pt x="308" y="705"/>
                </a:lnTo>
                <a:lnTo>
                  <a:pt x="320" y="705"/>
                </a:lnTo>
                <a:lnTo>
                  <a:pt x="324" y="700"/>
                </a:lnTo>
                <a:lnTo>
                  <a:pt x="315" y="690"/>
                </a:lnTo>
                <a:lnTo>
                  <a:pt x="312" y="666"/>
                </a:lnTo>
                <a:lnTo>
                  <a:pt x="342" y="661"/>
                </a:lnTo>
                <a:lnTo>
                  <a:pt x="351" y="661"/>
                </a:lnTo>
                <a:lnTo>
                  <a:pt x="359" y="658"/>
                </a:lnTo>
                <a:lnTo>
                  <a:pt x="366" y="655"/>
                </a:lnTo>
                <a:lnTo>
                  <a:pt x="371" y="655"/>
                </a:lnTo>
                <a:lnTo>
                  <a:pt x="384" y="660"/>
                </a:lnTo>
                <a:lnTo>
                  <a:pt x="391" y="659"/>
                </a:lnTo>
                <a:lnTo>
                  <a:pt x="391" y="654"/>
                </a:lnTo>
                <a:lnTo>
                  <a:pt x="385" y="648"/>
                </a:lnTo>
                <a:lnTo>
                  <a:pt x="367" y="639"/>
                </a:lnTo>
                <a:lnTo>
                  <a:pt x="360" y="622"/>
                </a:lnTo>
                <a:lnTo>
                  <a:pt x="364" y="598"/>
                </a:lnTo>
                <a:lnTo>
                  <a:pt x="353" y="577"/>
                </a:lnTo>
                <a:lnTo>
                  <a:pt x="351" y="571"/>
                </a:lnTo>
                <a:lnTo>
                  <a:pt x="351" y="563"/>
                </a:lnTo>
                <a:lnTo>
                  <a:pt x="348" y="557"/>
                </a:lnTo>
                <a:lnTo>
                  <a:pt x="346" y="554"/>
                </a:lnTo>
                <a:lnTo>
                  <a:pt x="333" y="551"/>
                </a:lnTo>
                <a:lnTo>
                  <a:pt x="321" y="548"/>
                </a:lnTo>
                <a:lnTo>
                  <a:pt x="318" y="550"/>
                </a:lnTo>
                <a:lnTo>
                  <a:pt x="313" y="553"/>
                </a:lnTo>
                <a:lnTo>
                  <a:pt x="309" y="556"/>
                </a:lnTo>
                <a:lnTo>
                  <a:pt x="301" y="556"/>
                </a:lnTo>
                <a:lnTo>
                  <a:pt x="290" y="552"/>
                </a:lnTo>
                <a:lnTo>
                  <a:pt x="280" y="546"/>
                </a:lnTo>
                <a:lnTo>
                  <a:pt x="263" y="544"/>
                </a:lnTo>
                <a:lnTo>
                  <a:pt x="240" y="552"/>
                </a:lnTo>
                <a:lnTo>
                  <a:pt x="228" y="558"/>
                </a:lnTo>
                <a:lnTo>
                  <a:pt x="218" y="564"/>
                </a:lnTo>
                <a:lnTo>
                  <a:pt x="207" y="569"/>
                </a:lnTo>
                <a:lnTo>
                  <a:pt x="200" y="572"/>
                </a:lnTo>
                <a:lnTo>
                  <a:pt x="188" y="573"/>
                </a:lnTo>
                <a:lnTo>
                  <a:pt x="175" y="570"/>
                </a:lnTo>
                <a:lnTo>
                  <a:pt x="163" y="566"/>
                </a:lnTo>
                <a:lnTo>
                  <a:pt x="152" y="564"/>
                </a:lnTo>
                <a:lnTo>
                  <a:pt x="116" y="520"/>
                </a:lnTo>
                <a:lnTo>
                  <a:pt x="107" y="515"/>
                </a:lnTo>
                <a:lnTo>
                  <a:pt x="100" y="510"/>
                </a:lnTo>
                <a:lnTo>
                  <a:pt x="74" y="505"/>
                </a:lnTo>
                <a:lnTo>
                  <a:pt x="49" y="499"/>
                </a:lnTo>
                <a:lnTo>
                  <a:pt x="49" y="498"/>
                </a:lnTo>
                <a:lnTo>
                  <a:pt x="16" y="466"/>
                </a:lnTo>
                <a:lnTo>
                  <a:pt x="10" y="428"/>
                </a:lnTo>
                <a:lnTo>
                  <a:pt x="12" y="413"/>
                </a:lnTo>
                <a:lnTo>
                  <a:pt x="9" y="404"/>
                </a:lnTo>
                <a:lnTo>
                  <a:pt x="4" y="396"/>
                </a:lnTo>
                <a:lnTo>
                  <a:pt x="0" y="385"/>
                </a:lnTo>
                <a:lnTo>
                  <a:pt x="1" y="363"/>
                </a:lnTo>
                <a:lnTo>
                  <a:pt x="6" y="340"/>
                </a:lnTo>
                <a:lnTo>
                  <a:pt x="7" y="340"/>
                </a:lnTo>
                <a:lnTo>
                  <a:pt x="8" y="339"/>
                </a:lnTo>
                <a:lnTo>
                  <a:pt x="21" y="344"/>
                </a:lnTo>
                <a:lnTo>
                  <a:pt x="34" y="353"/>
                </a:lnTo>
                <a:lnTo>
                  <a:pt x="47" y="362"/>
                </a:lnTo>
                <a:lnTo>
                  <a:pt x="59" y="366"/>
                </a:lnTo>
                <a:lnTo>
                  <a:pt x="69" y="360"/>
                </a:lnTo>
                <a:lnTo>
                  <a:pt x="64" y="348"/>
                </a:lnTo>
                <a:lnTo>
                  <a:pt x="59" y="340"/>
                </a:lnTo>
                <a:lnTo>
                  <a:pt x="54" y="334"/>
                </a:lnTo>
                <a:lnTo>
                  <a:pt x="51" y="329"/>
                </a:lnTo>
                <a:lnTo>
                  <a:pt x="49" y="326"/>
                </a:lnTo>
                <a:lnTo>
                  <a:pt x="50" y="326"/>
                </a:lnTo>
                <a:lnTo>
                  <a:pt x="51" y="325"/>
                </a:lnTo>
                <a:lnTo>
                  <a:pt x="60" y="322"/>
                </a:lnTo>
                <a:lnTo>
                  <a:pt x="67" y="318"/>
                </a:lnTo>
                <a:lnTo>
                  <a:pt x="75" y="301"/>
                </a:lnTo>
                <a:lnTo>
                  <a:pt x="84" y="288"/>
                </a:lnTo>
                <a:lnTo>
                  <a:pt x="85" y="286"/>
                </a:lnTo>
                <a:lnTo>
                  <a:pt x="86" y="284"/>
                </a:lnTo>
                <a:lnTo>
                  <a:pt x="95" y="279"/>
                </a:lnTo>
                <a:lnTo>
                  <a:pt x="104" y="270"/>
                </a:lnTo>
                <a:lnTo>
                  <a:pt x="115" y="264"/>
                </a:lnTo>
                <a:lnTo>
                  <a:pt x="127" y="261"/>
                </a:lnTo>
                <a:lnTo>
                  <a:pt x="177" y="254"/>
                </a:lnTo>
                <a:lnTo>
                  <a:pt x="226" y="264"/>
                </a:lnTo>
                <a:lnTo>
                  <a:pt x="265" y="285"/>
                </a:lnTo>
                <a:lnTo>
                  <a:pt x="294" y="316"/>
                </a:lnTo>
                <a:lnTo>
                  <a:pt x="296" y="316"/>
                </a:lnTo>
                <a:lnTo>
                  <a:pt x="298" y="316"/>
                </a:lnTo>
                <a:lnTo>
                  <a:pt x="297" y="293"/>
                </a:lnTo>
                <a:lnTo>
                  <a:pt x="298" y="292"/>
                </a:lnTo>
                <a:lnTo>
                  <a:pt x="318" y="300"/>
                </a:lnTo>
                <a:lnTo>
                  <a:pt x="336" y="310"/>
                </a:lnTo>
                <a:lnTo>
                  <a:pt x="353" y="315"/>
                </a:lnTo>
                <a:lnTo>
                  <a:pt x="371" y="312"/>
                </a:lnTo>
                <a:lnTo>
                  <a:pt x="390" y="296"/>
                </a:lnTo>
                <a:lnTo>
                  <a:pt x="410" y="293"/>
                </a:lnTo>
                <a:lnTo>
                  <a:pt x="429" y="298"/>
                </a:lnTo>
                <a:lnTo>
                  <a:pt x="447" y="288"/>
                </a:lnTo>
                <a:lnTo>
                  <a:pt x="459" y="281"/>
                </a:lnTo>
                <a:lnTo>
                  <a:pt x="471" y="281"/>
                </a:lnTo>
                <a:lnTo>
                  <a:pt x="480" y="286"/>
                </a:lnTo>
                <a:lnTo>
                  <a:pt x="490" y="292"/>
                </a:lnTo>
                <a:lnTo>
                  <a:pt x="499" y="297"/>
                </a:lnTo>
                <a:lnTo>
                  <a:pt x="510" y="299"/>
                </a:lnTo>
                <a:lnTo>
                  <a:pt x="519" y="298"/>
                </a:lnTo>
                <a:lnTo>
                  <a:pt x="527" y="295"/>
                </a:lnTo>
                <a:lnTo>
                  <a:pt x="535" y="291"/>
                </a:lnTo>
                <a:lnTo>
                  <a:pt x="542" y="289"/>
                </a:lnTo>
                <a:lnTo>
                  <a:pt x="557" y="290"/>
                </a:lnTo>
                <a:lnTo>
                  <a:pt x="574" y="297"/>
                </a:lnTo>
                <a:lnTo>
                  <a:pt x="590" y="303"/>
                </a:lnTo>
                <a:lnTo>
                  <a:pt x="602" y="299"/>
                </a:lnTo>
                <a:lnTo>
                  <a:pt x="605" y="279"/>
                </a:lnTo>
                <a:lnTo>
                  <a:pt x="590" y="261"/>
                </a:lnTo>
                <a:lnTo>
                  <a:pt x="581" y="248"/>
                </a:lnTo>
                <a:lnTo>
                  <a:pt x="568" y="240"/>
                </a:lnTo>
                <a:lnTo>
                  <a:pt x="544" y="237"/>
                </a:lnTo>
                <a:lnTo>
                  <a:pt x="525" y="224"/>
                </a:lnTo>
                <a:lnTo>
                  <a:pt x="520" y="213"/>
                </a:lnTo>
                <a:lnTo>
                  <a:pt x="529" y="204"/>
                </a:lnTo>
                <a:lnTo>
                  <a:pt x="532" y="199"/>
                </a:lnTo>
                <a:lnTo>
                  <a:pt x="527" y="194"/>
                </a:lnTo>
                <a:lnTo>
                  <a:pt x="521" y="189"/>
                </a:lnTo>
                <a:lnTo>
                  <a:pt x="515" y="185"/>
                </a:lnTo>
                <a:lnTo>
                  <a:pt x="516" y="176"/>
                </a:lnTo>
                <a:lnTo>
                  <a:pt x="523" y="171"/>
                </a:lnTo>
                <a:lnTo>
                  <a:pt x="531" y="167"/>
                </a:lnTo>
                <a:lnTo>
                  <a:pt x="539" y="162"/>
                </a:lnTo>
                <a:lnTo>
                  <a:pt x="548" y="158"/>
                </a:lnTo>
                <a:lnTo>
                  <a:pt x="542" y="150"/>
                </a:lnTo>
                <a:lnTo>
                  <a:pt x="528" y="136"/>
                </a:lnTo>
                <a:lnTo>
                  <a:pt x="516" y="119"/>
                </a:lnTo>
                <a:lnTo>
                  <a:pt x="514" y="96"/>
                </a:lnTo>
                <a:lnTo>
                  <a:pt x="515" y="95"/>
                </a:lnTo>
                <a:lnTo>
                  <a:pt x="516" y="95"/>
                </a:lnTo>
                <a:lnTo>
                  <a:pt x="526" y="96"/>
                </a:lnTo>
                <a:lnTo>
                  <a:pt x="536" y="98"/>
                </a:lnTo>
                <a:lnTo>
                  <a:pt x="546" y="99"/>
                </a:lnTo>
                <a:lnTo>
                  <a:pt x="556" y="97"/>
                </a:lnTo>
                <a:lnTo>
                  <a:pt x="579" y="82"/>
                </a:lnTo>
                <a:lnTo>
                  <a:pt x="607" y="78"/>
                </a:lnTo>
                <a:lnTo>
                  <a:pt x="621" y="75"/>
                </a:lnTo>
                <a:lnTo>
                  <a:pt x="635" y="68"/>
                </a:lnTo>
                <a:lnTo>
                  <a:pt x="649" y="62"/>
                </a:lnTo>
                <a:lnTo>
                  <a:pt x="663" y="57"/>
                </a:lnTo>
                <a:lnTo>
                  <a:pt x="673" y="50"/>
                </a:lnTo>
                <a:lnTo>
                  <a:pt x="695" y="49"/>
                </a:lnTo>
                <a:lnTo>
                  <a:pt x="717" y="49"/>
                </a:lnTo>
                <a:lnTo>
                  <a:pt x="735" y="45"/>
                </a:lnTo>
                <a:lnTo>
                  <a:pt x="747" y="31"/>
                </a:lnTo>
                <a:lnTo>
                  <a:pt x="758" y="16"/>
                </a:lnTo>
                <a:lnTo>
                  <a:pt x="768" y="3"/>
                </a:lnTo>
                <a:lnTo>
                  <a:pt x="783" y="0"/>
                </a:lnTo>
                <a:lnTo>
                  <a:pt x="810" y="11"/>
                </a:lnTo>
                <a:lnTo>
                  <a:pt x="841" y="9"/>
                </a:lnTo>
                <a:lnTo>
                  <a:pt x="870" y="22"/>
                </a:lnTo>
                <a:lnTo>
                  <a:pt x="896" y="45"/>
                </a:lnTo>
                <a:lnTo>
                  <a:pt x="912" y="58"/>
                </a:lnTo>
                <a:lnTo>
                  <a:pt x="932" y="57"/>
                </a:lnTo>
                <a:lnTo>
                  <a:pt x="949" y="59"/>
                </a:lnTo>
                <a:lnTo>
                  <a:pt x="958" y="80"/>
                </a:lnTo>
                <a:lnTo>
                  <a:pt x="963" y="87"/>
                </a:lnTo>
                <a:lnTo>
                  <a:pt x="970" y="87"/>
                </a:lnTo>
                <a:lnTo>
                  <a:pt x="988" y="71"/>
                </a:lnTo>
                <a:lnTo>
                  <a:pt x="1014" y="78"/>
                </a:lnTo>
                <a:lnTo>
                  <a:pt x="1013" y="88"/>
                </a:lnTo>
                <a:lnTo>
                  <a:pt x="1014" y="97"/>
                </a:lnTo>
                <a:lnTo>
                  <a:pt x="1028" y="98"/>
                </a:lnTo>
                <a:lnTo>
                  <a:pt x="1043" y="95"/>
                </a:lnTo>
                <a:lnTo>
                  <a:pt x="1059" y="90"/>
                </a:lnTo>
                <a:lnTo>
                  <a:pt x="1072" y="87"/>
                </a:lnTo>
                <a:lnTo>
                  <a:pt x="1072" y="80"/>
                </a:lnTo>
                <a:lnTo>
                  <a:pt x="1072" y="69"/>
                </a:lnTo>
                <a:lnTo>
                  <a:pt x="1073" y="59"/>
                </a:lnTo>
                <a:lnTo>
                  <a:pt x="1076" y="54"/>
                </a:lnTo>
                <a:lnTo>
                  <a:pt x="1097" y="42"/>
                </a:lnTo>
                <a:lnTo>
                  <a:pt x="1120" y="31"/>
                </a:lnTo>
                <a:lnTo>
                  <a:pt x="1145" y="70"/>
                </a:lnTo>
                <a:lnTo>
                  <a:pt x="1192" y="88"/>
                </a:lnTo>
                <a:lnTo>
                  <a:pt x="1218" y="101"/>
                </a:lnTo>
                <a:lnTo>
                  <a:pt x="1245" y="120"/>
                </a:lnTo>
                <a:lnTo>
                  <a:pt x="1272" y="139"/>
                </a:lnTo>
                <a:lnTo>
                  <a:pt x="1297" y="158"/>
                </a:lnTo>
                <a:lnTo>
                  <a:pt x="1348" y="187"/>
                </a:lnTo>
                <a:lnTo>
                  <a:pt x="1391" y="226"/>
                </a:lnTo>
                <a:lnTo>
                  <a:pt x="1402" y="239"/>
                </a:lnTo>
                <a:lnTo>
                  <a:pt x="1413" y="246"/>
                </a:lnTo>
                <a:lnTo>
                  <a:pt x="1416" y="238"/>
                </a:lnTo>
                <a:lnTo>
                  <a:pt x="1418" y="227"/>
                </a:lnTo>
                <a:lnTo>
                  <a:pt x="1419" y="216"/>
                </a:lnTo>
                <a:lnTo>
                  <a:pt x="1422" y="211"/>
                </a:lnTo>
                <a:lnTo>
                  <a:pt x="1454" y="232"/>
                </a:lnTo>
                <a:lnTo>
                  <a:pt x="1496" y="242"/>
                </a:lnTo>
                <a:lnTo>
                  <a:pt x="1511" y="239"/>
                </a:lnTo>
                <a:lnTo>
                  <a:pt x="1526" y="236"/>
                </a:lnTo>
                <a:lnTo>
                  <a:pt x="1541" y="233"/>
                </a:lnTo>
                <a:lnTo>
                  <a:pt x="1555" y="230"/>
                </a:lnTo>
                <a:lnTo>
                  <a:pt x="1571" y="234"/>
                </a:lnTo>
                <a:lnTo>
                  <a:pt x="1588" y="247"/>
                </a:lnTo>
                <a:lnTo>
                  <a:pt x="1608" y="260"/>
                </a:lnTo>
                <a:lnTo>
                  <a:pt x="1625" y="270"/>
                </a:lnTo>
                <a:lnTo>
                  <a:pt x="1651" y="278"/>
                </a:lnTo>
                <a:lnTo>
                  <a:pt x="1674" y="290"/>
                </a:lnTo>
                <a:lnTo>
                  <a:pt x="1681" y="297"/>
                </a:lnTo>
                <a:lnTo>
                  <a:pt x="1689" y="307"/>
                </a:lnTo>
                <a:lnTo>
                  <a:pt x="1698" y="316"/>
                </a:lnTo>
                <a:lnTo>
                  <a:pt x="1706" y="321"/>
                </a:lnTo>
                <a:lnTo>
                  <a:pt x="1717" y="319"/>
                </a:lnTo>
                <a:lnTo>
                  <a:pt x="1727" y="317"/>
                </a:lnTo>
                <a:lnTo>
                  <a:pt x="1738" y="315"/>
                </a:lnTo>
                <a:lnTo>
                  <a:pt x="1749" y="316"/>
                </a:lnTo>
                <a:lnTo>
                  <a:pt x="1768" y="321"/>
                </a:lnTo>
                <a:lnTo>
                  <a:pt x="1782" y="332"/>
                </a:lnTo>
                <a:lnTo>
                  <a:pt x="1795" y="347"/>
                </a:lnTo>
                <a:lnTo>
                  <a:pt x="1813" y="356"/>
                </a:lnTo>
                <a:lnTo>
                  <a:pt x="1810" y="361"/>
                </a:lnTo>
                <a:lnTo>
                  <a:pt x="1805" y="365"/>
                </a:lnTo>
                <a:lnTo>
                  <a:pt x="1800" y="369"/>
                </a:lnTo>
                <a:lnTo>
                  <a:pt x="1795" y="376"/>
                </a:lnTo>
                <a:lnTo>
                  <a:pt x="1781" y="397"/>
                </a:lnTo>
                <a:lnTo>
                  <a:pt x="1772" y="421"/>
                </a:lnTo>
                <a:lnTo>
                  <a:pt x="1774" y="429"/>
                </a:lnTo>
                <a:lnTo>
                  <a:pt x="1781" y="439"/>
                </a:lnTo>
                <a:lnTo>
                  <a:pt x="1789" y="451"/>
                </a:lnTo>
                <a:lnTo>
                  <a:pt x="1797" y="463"/>
                </a:lnTo>
                <a:lnTo>
                  <a:pt x="1801" y="483"/>
                </a:lnTo>
                <a:lnTo>
                  <a:pt x="1775" y="491"/>
                </a:lnTo>
                <a:lnTo>
                  <a:pt x="1738" y="493"/>
                </a:lnTo>
                <a:lnTo>
                  <a:pt x="1706" y="505"/>
                </a:lnTo>
                <a:lnTo>
                  <a:pt x="1703" y="524"/>
                </a:lnTo>
                <a:lnTo>
                  <a:pt x="1714" y="551"/>
                </a:lnTo>
                <a:lnTo>
                  <a:pt x="1730" y="579"/>
                </a:lnTo>
                <a:lnTo>
                  <a:pt x="1739" y="600"/>
                </a:lnTo>
                <a:lnTo>
                  <a:pt x="1740" y="618"/>
                </a:lnTo>
                <a:lnTo>
                  <a:pt x="1732" y="620"/>
                </a:lnTo>
                <a:lnTo>
                  <a:pt x="1720" y="613"/>
                </a:lnTo>
                <a:lnTo>
                  <a:pt x="1710" y="605"/>
                </a:lnTo>
                <a:lnTo>
                  <a:pt x="1687" y="616"/>
                </a:lnTo>
                <a:lnTo>
                  <a:pt x="1665" y="638"/>
                </a:lnTo>
                <a:lnTo>
                  <a:pt x="1660" y="640"/>
                </a:lnTo>
                <a:lnTo>
                  <a:pt x="1654" y="645"/>
                </a:lnTo>
                <a:lnTo>
                  <a:pt x="1649" y="649"/>
                </a:lnTo>
                <a:lnTo>
                  <a:pt x="1647" y="653"/>
                </a:lnTo>
                <a:lnTo>
                  <a:pt x="1651" y="659"/>
                </a:lnTo>
                <a:lnTo>
                  <a:pt x="1660" y="664"/>
                </a:lnTo>
                <a:lnTo>
                  <a:pt x="1672" y="668"/>
                </a:lnTo>
                <a:lnTo>
                  <a:pt x="1680" y="675"/>
                </a:lnTo>
                <a:lnTo>
                  <a:pt x="1686" y="690"/>
                </a:lnTo>
                <a:lnTo>
                  <a:pt x="1690" y="705"/>
                </a:lnTo>
                <a:lnTo>
                  <a:pt x="1697" y="716"/>
                </a:lnTo>
                <a:lnTo>
                  <a:pt x="1707" y="722"/>
                </a:lnTo>
                <a:lnTo>
                  <a:pt x="1718" y="727"/>
                </a:lnTo>
                <a:lnTo>
                  <a:pt x="1727" y="735"/>
                </a:lnTo>
                <a:lnTo>
                  <a:pt x="1728" y="759"/>
                </a:lnTo>
                <a:lnTo>
                  <a:pt x="1721" y="783"/>
                </a:lnTo>
                <a:lnTo>
                  <a:pt x="1678" y="788"/>
                </a:lnTo>
                <a:lnTo>
                  <a:pt x="1652" y="783"/>
                </a:lnTo>
                <a:lnTo>
                  <a:pt x="1631" y="769"/>
                </a:lnTo>
                <a:lnTo>
                  <a:pt x="1608" y="770"/>
                </a:lnTo>
                <a:lnTo>
                  <a:pt x="1585" y="774"/>
                </a:lnTo>
                <a:lnTo>
                  <a:pt x="1564" y="779"/>
                </a:lnTo>
                <a:lnTo>
                  <a:pt x="1542" y="775"/>
                </a:lnTo>
                <a:lnTo>
                  <a:pt x="1518" y="772"/>
                </a:lnTo>
                <a:lnTo>
                  <a:pt x="1496" y="776"/>
                </a:lnTo>
                <a:lnTo>
                  <a:pt x="1474" y="782"/>
                </a:lnTo>
                <a:lnTo>
                  <a:pt x="1450" y="780"/>
                </a:lnTo>
                <a:lnTo>
                  <a:pt x="1441" y="773"/>
                </a:lnTo>
                <a:lnTo>
                  <a:pt x="1434" y="766"/>
                </a:lnTo>
                <a:lnTo>
                  <a:pt x="1425" y="762"/>
                </a:lnTo>
                <a:lnTo>
                  <a:pt x="1415" y="765"/>
                </a:lnTo>
                <a:lnTo>
                  <a:pt x="1404" y="778"/>
                </a:lnTo>
                <a:lnTo>
                  <a:pt x="1406" y="789"/>
                </a:lnTo>
                <a:lnTo>
                  <a:pt x="1408" y="799"/>
                </a:lnTo>
                <a:lnTo>
                  <a:pt x="1400" y="809"/>
                </a:lnTo>
                <a:lnTo>
                  <a:pt x="1339" y="787"/>
                </a:lnTo>
                <a:lnTo>
                  <a:pt x="1285" y="803"/>
                </a:lnTo>
                <a:lnTo>
                  <a:pt x="1283" y="805"/>
                </a:lnTo>
                <a:lnTo>
                  <a:pt x="1281" y="809"/>
                </a:lnTo>
                <a:lnTo>
                  <a:pt x="1269" y="860"/>
                </a:lnTo>
                <a:lnTo>
                  <a:pt x="1232" y="932"/>
                </a:lnTo>
                <a:lnTo>
                  <a:pt x="1143" y="896"/>
                </a:lnTo>
                <a:lnTo>
                  <a:pt x="1137" y="890"/>
                </a:lnTo>
                <a:lnTo>
                  <a:pt x="1133" y="877"/>
                </a:lnTo>
                <a:lnTo>
                  <a:pt x="1128" y="863"/>
                </a:lnTo>
                <a:lnTo>
                  <a:pt x="1117" y="854"/>
                </a:lnTo>
                <a:lnTo>
                  <a:pt x="1093" y="842"/>
                </a:lnTo>
                <a:lnTo>
                  <a:pt x="1076" y="822"/>
                </a:lnTo>
                <a:lnTo>
                  <a:pt x="1073" y="805"/>
                </a:lnTo>
                <a:lnTo>
                  <a:pt x="1064" y="794"/>
                </a:lnTo>
                <a:lnTo>
                  <a:pt x="1040" y="786"/>
                </a:lnTo>
                <a:lnTo>
                  <a:pt x="1027" y="765"/>
                </a:lnTo>
                <a:lnTo>
                  <a:pt x="1002" y="747"/>
                </a:lnTo>
                <a:lnTo>
                  <a:pt x="970" y="743"/>
                </a:lnTo>
                <a:lnTo>
                  <a:pt x="942" y="743"/>
                </a:lnTo>
                <a:lnTo>
                  <a:pt x="918" y="736"/>
                </a:lnTo>
                <a:lnTo>
                  <a:pt x="896" y="727"/>
                </a:lnTo>
                <a:lnTo>
                  <a:pt x="871" y="719"/>
                </a:lnTo>
                <a:lnTo>
                  <a:pt x="853" y="719"/>
                </a:lnTo>
                <a:lnTo>
                  <a:pt x="838" y="722"/>
                </a:lnTo>
                <a:lnTo>
                  <a:pt x="823" y="726"/>
                </a:lnTo>
                <a:lnTo>
                  <a:pt x="808" y="727"/>
                </a:lnTo>
                <a:lnTo>
                  <a:pt x="733" y="68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4" name="Mongolia"/>
          <xdr:cNvSpPr>
            <a:spLocks/>
          </xdr:cNvSpPr>
        </xdr:nvSpPr>
        <xdr:spPr bwMode="auto">
          <a:xfrm>
            <a:off x="12364729" y="933450"/>
            <a:ext cx="543061" cy="276225"/>
          </a:xfrm>
          <a:custGeom>
            <a:avLst/>
            <a:gdLst>
              <a:gd name="T0" fmla="*/ 2147483647 w 1479"/>
              <a:gd name="T1" fmla="*/ 2147483647 h 665"/>
              <a:gd name="T2" fmla="*/ 2147483647 w 1479"/>
              <a:gd name="T3" fmla="*/ 2147483647 h 665"/>
              <a:gd name="T4" fmla="*/ 2147483647 w 1479"/>
              <a:gd name="T5" fmla="*/ 2147483647 h 665"/>
              <a:gd name="T6" fmla="*/ 2147483647 w 1479"/>
              <a:gd name="T7" fmla="*/ 2147483647 h 665"/>
              <a:gd name="T8" fmla="*/ 2147483647 w 1479"/>
              <a:gd name="T9" fmla="*/ 2147483647 h 665"/>
              <a:gd name="T10" fmla="*/ 2147483647 w 1479"/>
              <a:gd name="T11" fmla="*/ 2147483647 h 665"/>
              <a:gd name="T12" fmla="*/ 2147483647 w 1479"/>
              <a:gd name="T13" fmla="*/ 2147483647 h 665"/>
              <a:gd name="T14" fmla="*/ 2147483647 w 1479"/>
              <a:gd name="T15" fmla="*/ 2147483647 h 665"/>
              <a:gd name="T16" fmla="*/ 2147483647 w 1479"/>
              <a:gd name="T17" fmla="*/ 2147483647 h 665"/>
              <a:gd name="T18" fmla="*/ 2147483647 w 1479"/>
              <a:gd name="T19" fmla="*/ 2147483647 h 665"/>
              <a:gd name="T20" fmla="*/ 2147483647 w 1479"/>
              <a:gd name="T21" fmla="*/ 2147483647 h 665"/>
              <a:gd name="T22" fmla="*/ 2147483647 w 1479"/>
              <a:gd name="T23" fmla="*/ 2147483647 h 665"/>
              <a:gd name="T24" fmla="*/ 2147483647 w 1479"/>
              <a:gd name="T25" fmla="*/ 2147483647 h 665"/>
              <a:gd name="T26" fmla="*/ 2147483647 w 1479"/>
              <a:gd name="T27" fmla="*/ 2147483647 h 665"/>
              <a:gd name="T28" fmla="*/ 2147483647 w 1479"/>
              <a:gd name="T29" fmla="*/ 2147483647 h 665"/>
              <a:gd name="T30" fmla="*/ 2147483647 w 1479"/>
              <a:gd name="T31" fmla="*/ 2147483647 h 665"/>
              <a:gd name="T32" fmla="*/ 2147483647 w 1479"/>
              <a:gd name="T33" fmla="*/ 2147483647 h 665"/>
              <a:gd name="T34" fmla="*/ 2147483647 w 1479"/>
              <a:gd name="T35" fmla="*/ 2147483647 h 665"/>
              <a:gd name="T36" fmla="*/ 2147483647 w 1479"/>
              <a:gd name="T37" fmla="*/ 2147483647 h 665"/>
              <a:gd name="T38" fmla="*/ 2147483647 w 1479"/>
              <a:gd name="T39" fmla="*/ 2147483647 h 665"/>
              <a:gd name="T40" fmla="*/ 2147483647 w 1479"/>
              <a:gd name="T41" fmla="*/ 2147483647 h 665"/>
              <a:gd name="T42" fmla="*/ 2147483647 w 1479"/>
              <a:gd name="T43" fmla="*/ 2147483647 h 665"/>
              <a:gd name="T44" fmla="*/ 2147483647 w 1479"/>
              <a:gd name="T45" fmla="*/ 2147483647 h 665"/>
              <a:gd name="T46" fmla="*/ 2147483647 w 1479"/>
              <a:gd name="T47" fmla="*/ 2147483647 h 665"/>
              <a:gd name="T48" fmla="*/ 2147483647 w 1479"/>
              <a:gd name="T49" fmla="*/ 2147483647 h 665"/>
              <a:gd name="T50" fmla="*/ 2147483647 w 1479"/>
              <a:gd name="T51" fmla="*/ 2147483647 h 665"/>
              <a:gd name="T52" fmla="*/ 2147483647 w 1479"/>
              <a:gd name="T53" fmla="*/ 2147483647 h 665"/>
              <a:gd name="T54" fmla="*/ 2147483647 w 1479"/>
              <a:gd name="T55" fmla="*/ 2147483647 h 665"/>
              <a:gd name="T56" fmla="*/ 2147483647 w 1479"/>
              <a:gd name="T57" fmla="*/ 2147483647 h 665"/>
              <a:gd name="T58" fmla="*/ 2147483647 w 1479"/>
              <a:gd name="T59" fmla="*/ 2147483647 h 665"/>
              <a:gd name="T60" fmla="*/ 2147483647 w 1479"/>
              <a:gd name="T61" fmla="*/ 2147483647 h 665"/>
              <a:gd name="T62" fmla="*/ 2147483647 w 1479"/>
              <a:gd name="T63" fmla="*/ 2147483647 h 665"/>
              <a:gd name="T64" fmla="*/ 2147483647 w 1479"/>
              <a:gd name="T65" fmla="*/ 2147483647 h 665"/>
              <a:gd name="T66" fmla="*/ 2147483647 w 1479"/>
              <a:gd name="T67" fmla="*/ 2147483647 h 665"/>
              <a:gd name="T68" fmla="*/ 2147483647 w 1479"/>
              <a:gd name="T69" fmla="*/ 2147483647 h 665"/>
              <a:gd name="T70" fmla="*/ 2147483647 w 1479"/>
              <a:gd name="T71" fmla="*/ 2147483647 h 665"/>
              <a:gd name="T72" fmla="*/ 2147483647 w 1479"/>
              <a:gd name="T73" fmla="*/ 2147483647 h 665"/>
              <a:gd name="T74" fmla="*/ 2147483647 w 1479"/>
              <a:gd name="T75" fmla="*/ 2147483647 h 665"/>
              <a:gd name="T76" fmla="*/ 2147483647 w 1479"/>
              <a:gd name="T77" fmla="*/ 2147483647 h 665"/>
              <a:gd name="T78" fmla="*/ 2147483647 w 1479"/>
              <a:gd name="T79" fmla="*/ 2147483647 h 665"/>
              <a:gd name="T80" fmla="*/ 2147483647 w 1479"/>
              <a:gd name="T81" fmla="*/ 2147483647 h 665"/>
              <a:gd name="T82" fmla="*/ 2147483647 w 1479"/>
              <a:gd name="T83" fmla="*/ 2147483647 h 665"/>
              <a:gd name="T84" fmla="*/ 2147483647 w 1479"/>
              <a:gd name="T85" fmla="*/ 2147483647 h 665"/>
              <a:gd name="T86" fmla="*/ 2147483647 w 1479"/>
              <a:gd name="T87" fmla="*/ 2147483647 h 665"/>
              <a:gd name="T88" fmla="*/ 2147483647 w 1479"/>
              <a:gd name="T89" fmla="*/ 2147483647 h 665"/>
              <a:gd name="T90" fmla="*/ 2147483647 w 1479"/>
              <a:gd name="T91" fmla="*/ 2147483647 h 665"/>
              <a:gd name="T92" fmla="*/ 2147483647 w 1479"/>
              <a:gd name="T93" fmla="*/ 2147483647 h 665"/>
              <a:gd name="T94" fmla="*/ 2147483647 w 1479"/>
              <a:gd name="T95" fmla="*/ 2147483647 h 665"/>
              <a:gd name="T96" fmla="*/ 2147483647 w 1479"/>
              <a:gd name="T97" fmla="*/ 2147483647 h 665"/>
              <a:gd name="T98" fmla="*/ 2147483647 w 1479"/>
              <a:gd name="T99" fmla="*/ 2147483647 h 665"/>
              <a:gd name="T100" fmla="*/ 2147483647 w 1479"/>
              <a:gd name="T101" fmla="*/ 2147483647 h 665"/>
              <a:gd name="T102" fmla="*/ 2147483647 w 1479"/>
              <a:gd name="T103" fmla="*/ 2147483647 h 665"/>
              <a:gd name="T104" fmla="*/ 2147483647 w 1479"/>
              <a:gd name="T105" fmla="*/ 2147483647 h 665"/>
              <a:gd name="T106" fmla="*/ 2147483647 w 1479"/>
              <a:gd name="T107" fmla="*/ 2147483647 h 665"/>
              <a:gd name="T108" fmla="*/ 2147483647 w 1479"/>
              <a:gd name="T109" fmla="*/ 2147483647 h 665"/>
              <a:gd name="T110" fmla="*/ 2147483647 w 1479"/>
              <a:gd name="T111" fmla="*/ 2147483647 h 665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479"/>
              <a:gd name="T169" fmla="*/ 0 h 665"/>
              <a:gd name="T170" fmla="*/ 1479 w 1479"/>
              <a:gd name="T171" fmla="*/ 665 h 665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479" h="665">
                <a:moveTo>
                  <a:pt x="0" y="223"/>
                </a:moveTo>
                <a:lnTo>
                  <a:pt x="33" y="248"/>
                </a:lnTo>
                <a:lnTo>
                  <a:pt x="44" y="255"/>
                </a:lnTo>
                <a:lnTo>
                  <a:pt x="56" y="258"/>
                </a:lnTo>
                <a:lnTo>
                  <a:pt x="66" y="261"/>
                </a:lnTo>
                <a:lnTo>
                  <a:pt x="75" y="268"/>
                </a:lnTo>
                <a:lnTo>
                  <a:pt x="97" y="284"/>
                </a:lnTo>
                <a:lnTo>
                  <a:pt x="116" y="286"/>
                </a:lnTo>
                <a:lnTo>
                  <a:pt x="136" y="284"/>
                </a:lnTo>
                <a:lnTo>
                  <a:pt x="159" y="290"/>
                </a:lnTo>
                <a:lnTo>
                  <a:pt x="165" y="292"/>
                </a:lnTo>
                <a:lnTo>
                  <a:pt x="173" y="295"/>
                </a:lnTo>
                <a:lnTo>
                  <a:pt x="180" y="298"/>
                </a:lnTo>
                <a:lnTo>
                  <a:pt x="184" y="301"/>
                </a:lnTo>
                <a:lnTo>
                  <a:pt x="188" y="306"/>
                </a:lnTo>
                <a:lnTo>
                  <a:pt x="189" y="313"/>
                </a:lnTo>
                <a:lnTo>
                  <a:pt x="191" y="318"/>
                </a:lnTo>
                <a:lnTo>
                  <a:pt x="195" y="322"/>
                </a:lnTo>
                <a:lnTo>
                  <a:pt x="235" y="340"/>
                </a:lnTo>
                <a:lnTo>
                  <a:pt x="261" y="374"/>
                </a:lnTo>
                <a:lnTo>
                  <a:pt x="268" y="384"/>
                </a:lnTo>
                <a:lnTo>
                  <a:pt x="277" y="388"/>
                </a:lnTo>
                <a:lnTo>
                  <a:pt x="287" y="391"/>
                </a:lnTo>
                <a:lnTo>
                  <a:pt x="293" y="397"/>
                </a:lnTo>
                <a:lnTo>
                  <a:pt x="296" y="408"/>
                </a:lnTo>
                <a:lnTo>
                  <a:pt x="298" y="422"/>
                </a:lnTo>
                <a:lnTo>
                  <a:pt x="300" y="434"/>
                </a:lnTo>
                <a:lnTo>
                  <a:pt x="301" y="448"/>
                </a:lnTo>
                <a:lnTo>
                  <a:pt x="344" y="475"/>
                </a:lnTo>
                <a:lnTo>
                  <a:pt x="401" y="475"/>
                </a:lnTo>
                <a:lnTo>
                  <a:pt x="486" y="489"/>
                </a:lnTo>
                <a:lnTo>
                  <a:pt x="567" y="524"/>
                </a:lnTo>
                <a:lnTo>
                  <a:pt x="631" y="586"/>
                </a:lnTo>
                <a:lnTo>
                  <a:pt x="709" y="612"/>
                </a:lnTo>
                <a:lnTo>
                  <a:pt x="765" y="600"/>
                </a:lnTo>
                <a:lnTo>
                  <a:pt x="820" y="597"/>
                </a:lnTo>
                <a:lnTo>
                  <a:pt x="842" y="596"/>
                </a:lnTo>
                <a:lnTo>
                  <a:pt x="863" y="590"/>
                </a:lnTo>
                <a:lnTo>
                  <a:pt x="883" y="584"/>
                </a:lnTo>
                <a:lnTo>
                  <a:pt x="901" y="583"/>
                </a:lnTo>
                <a:lnTo>
                  <a:pt x="921" y="601"/>
                </a:lnTo>
                <a:lnTo>
                  <a:pt x="964" y="617"/>
                </a:lnTo>
                <a:lnTo>
                  <a:pt x="988" y="623"/>
                </a:lnTo>
                <a:lnTo>
                  <a:pt x="1011" y="629"/>
                </a:lnTo>
                <a:lnTo>
                  <a:pt x="1031" y="635"/>
                </a:lnTo>
                <a:lnTo>
                  <a:pt x="1045" y="639"/>
                </a:lnTo>
                <a:lnTo>
                  <a:pt x="1108" y="665"/>
                </a:lnTo>
                <a:lnTo>
                  <a:pt x="1122" y="663"/>
                </a:lnTo>
                <a:lnTo>
                  <a:pt x="1135" y="651"/>
                </a:lnTo>
                <a:lnTo>
                  <a:pt x="1146" y="634"/>
                </a:lnTo>
                <a:lnTo>
                  <a:pt x="1157" y="622"/>
                </a:lnTo>
                <a:lnTo>
                  <a:pt x="1169" y="616"/>
                </a:lnTo>
                <a:lnTo>
                  <a:pt x="1180" y="609"/>
                </a:lnTo>
                <a:lnTo>
                  <a:pt x="1190" y="602"/>
                </a:lnTo>
                <a:lnTo>
                  <a:pt x="1203" y="598"/>
                </a:lnTo>
                <a:lnTo>
                  <a:pt x="1246" y="590"/>
                </a:lnTo>
                <a:lnTo>
                  <a:pt x="1281" y="564"/>
                </a:lnTo>
                <a:lnTo>
                  <a:pt x="1309" y="502"/>
                </a:lnTo>
                <a:lnTo>
                  <a:pt x="1280" y="441"/>
                </a:lnTo>
                <a:lnTo>
                  <a:pt x="1277" y="420"/>
                </a:lnTo>
                <a:lnTo>
                  <a:pt x="1293" y="406"/>
                </a:lnTo>
                <a:lnTo>
                  <a:pt x="1328" y="419"/>
                </a:lnTo>
                <a:lnTo>
                  <a:pt x="1357" y="395"/>
                </a:lnTo>
                <a:lnTo>
                  <a:pt x="1368" y="382"/>
                </a:lnTo>
                <a:lnTo>
                  <a:pt x="1382" y="373"/>
                </a:lnTo>
                <a:lnTo>
                  <a:pt x="1396" y="364"/>
                </a:lnTo>
                <a:lnTo>
                  <a:pt x="1409" y="353"/>
                </a:lnTo>
                <a:lnTo>
                  <a:pt x="1411" y="344"/>
                </a:lnTo>
                <a:lnTo>
                  <a:pt x="1409" y="333"/>
                </a:lnTo>
                <a:lnTo>
                  <a:pt x="1407" y="324"/>
                </a:lnTo>
                <a:lnTo>
                  <a:pt x="1412" y="314"/>
                </a:lnTo>
                <a:lnTo>
                  <a:pt x="1438" y="293"/>
                </a:lnTo>
                <a:lnTo>
                  <a:pt x="1468" y="274"/>
                </a:lnTo>
                <a:lnTo>
                  <a:pt x="1479" y="259"/>
                </a:lnTo>
                <a:lnTo>
                  <a:pt x="1462" y="248"/>
                </a:lnTo>
                <a:lnTo>
                  <a:pt x="1450" y="243"/>
                </a:lnTo>
                <a:lnTo>
                  <a:pt x="1438" y="238"/>
                </a:lnTo>
                <a:lnTo>
                  <a:pt x="1427" y="234"/>
                </a:lnTo>
                <a:lnTo>
                  <a:pt x="1421" y="230"/>
                </a:lnTo>
                <a:lnTo>
                  <a:pt x="1398" y="217"/>
                </a:lnTo>
                <a:lnTo>
                  <a:pt x="1375" y="216"/>
                </a:lnTo>
                <a:lnTo>
                  <a:pt x="1365" y="218"/>
                </a:lnTo>
                <a:lnTo>
                  <a:pt x="1356" y="217"/>
                </a:lnTo>
                <a:lnTo>
                  <a:pt x="1348" y="216"/>
                </a:lnTo>
                <a:lnTo>
                  <a:pt x="1339" y="215"/>
                </a:lnTo>
                <a:lnTo>
                  <a:pt x="1303" y="222"/>
                </a:lnTo>
                <a:lnTo>
                  <a:pt x="1276" y="202"/>
                </a:lnTo>
                <a:lnTo>
                  <a:pt x="1268" y="186"/>
                </a:lnTo>
                <a:lnTo>
                  <a:pt x="1261" y="169"/>
                </a:lnTo>
                <a:lnTo>
                  <a:pt x="1255" y="153"/>
                </a:lnTo>
                <a:lnTo>
                  <a:pt x="1246" y="137"/>
                </a:lnTo>
                <a:lnTo>
                  <a:pt x="1212" y="94"/>
                </a:lnTo>
                <a:lnTo>
                  <a:pt x="1164" y="78"/>
                </a:lnTo>
                <a:lnTo>
                  <a:pt x="1108" y="74"/>
                </a:lnTo>
                <a:lnTo>
                  <a:pt x="1068" y="99"/>
                </a:lnTo>
                <a:lnTo>
                  <a:pt x="1052" y="114"/>
                </a:lnTo>
                <a:lnTo>
                  <a:pt x="969" y="143"/>
                </a:lnTo>
                <a:lnTo>
                  <a:pt x="881" y="130"/>
                </a:lnTo>
                <a:lnTo>
                  <a:pt x="853" y="116"/>
                </a:lnTo>
                <a:lnTo>
                  <a:pt x="824" y="104"/>
                </a:lnTo>
                <a:lnTo>
                  <a:pt x="798" y="98"/>
                </a:lnTo>
                <a:lnTo>
                  <a:pt x="768" y="89"/>
                </a:lnTo>
                <a:lnTo>
                  <a:pt x="740" y="82"/>
                </a:lnTo>
                <a:lnTo>
                  <a:pt x="713" y="79"/>
                </a:lnTo>
                <a:lnTo>
                  <a:pt x="704" y="79"/>
                </a:lnTo>
                <a:lnTo>
                  <a:pt x="696" y="77"/>
                </a:lnTo>
                <a:lnTo>
                  <a:pt x="686" y="76"/>
                </a:lnTo>
                <a:lnTo>
                  <a:pt x="678" y="76"/>
                </a:lnTo>
                <a:lnTo>
                  <a:pt x="670" y="77"/>
                </a:lnTo>
                <a:lnTo>
                  <a:pt x="663" y="81"/>
                </a:lnTo>
                <a:lnTo>
                  <a:pt x="655" y="84"/>
                </a:lnTo>
                <a:lnTo>
                  <a:pt x="648" y="86"/>
                </a:lnTo>
                <a:lnTo>
                  <a:pt x="616" y="89"/>
                </a:lnTo>
                <a:lnTo>
                  <a:pt x="584" y="84"/>
                </a:lnTo>
                <a:lnTo>
                  <a:pt x="537" y="56"/>
                </a:lnTo>
                <a:lnTo>
                  <a:pt x="499" y="18"/>
                </a:lnTo>
                <a:lnTo>
                  <a:pt x="498" y="18"/>
                </a:lnTo>
                <a:lnTo>
                  <a:pt x="490" y="17"/>
                </a:lnTo>
                <a:lnTo>
                  <a:pt x="473" y="17"/>
                </a:lnTo>
                <a:lnTo>
                  <a:pt x="456" y="17"/>
                </a:lnTo>
                <a:lnTo>
                  <a:pt x="444" y="16"/>
                </a:lnTo>
                <a:lnTo>
                  <a:pt x="412" y="11"/>
                </a:lnTo>
                <a:lnTo>
                  <a:pt x="380" y="9"/>
                </a:lnTo>
                <a:lnTo>
                  <a:pt x="359" y="2"/>
                </a:lnTo>
                <a:lnTo>
                  <a:pt x="338" y="0"/>
                </a:lnTo>
                <a:lnTo>
                  <a:pt x="337" y="20"/>
                </a:lnTo>
                <a:lnTo>
                  <a:pt x="334" y="35"/>
                </a:lnTo>
                <a:lnTo>
                  <a:pt x="333" y="47"/>
                </a:lnTo>
                <a:lnTo>
                  <a:pt x="336" y="54"/>
                </a:lnTo>
                <a:lnTo>
                  <a:pt x="342" y="60"/>
                </a:lnTo>
                <a:lnTo>
                  <a:pt x="346" y="71"/>
                </a:lnTo>
                <a:lnTo>
                  <a:pt x="347" y="71"/>
                </a:lnTo>
                <a:lnTo>
                  <a:pt x="347" y="72"/>
                </a:lnTo>
                <a:lnTo>
                  <a:pt x="358" y="76"/>
                </a:lnTo>
                <a:lnTo>
                  <a:pt x="369" y="78"/>
                </a:lnTo>
                <a:lnTo>
                  <a:pt x="371" y="80"/>
                </a:lnTo>
                <a:lnTo>
                  <a:pt x="372" y="81"/>
                </a:lnTo>
                <a:lnTo>
                  <a:pt x="379" y="105"/>
                </a:lnTo>
                <a:lnTo>
                  <a:pt x="392" y="118"/>
                </a:lnTo>
                <a:lnTo>
                  <a:pt x="399" y="133"/>
                </a:lnTo>
                <a:lnTo>
                  <a:pt x="382" y="144"/>
                </a:lnTo>
                <a:lnTo>
                  <a:pt x="360" y="147"/>
                </a:lnTo>
                <a:lnTo>
                  <a:pt x="340" y="145"/>
                </a:lnTo>
                <a:lnTo>
                  <a:pt x="323" y="139"/>
                </a:lnTo>
                <a:lnTo>
                  <a:pt x="305" y="136"/>
                </a:lnTo>
                <a:lnTo>
                  <a:pt x="288" y="140"/>
                </a:lnTo>
                <a:lnTo>
                  <a:pt x="264" y="137"/>
                </a:lnTo>
                <a:lnTo>
                  <a:pt x="246" y="124"/>
                </a:lnTo>
                <a:lnTo>
                  <a:pt x="234" y="119"/>
                </a:lnTo>
                <a:lnTo>
                  <a:pt x="224" y="109"/>
                </a:lnTo>
                <a:lnTo>
                  <a:pt x="212" y="99"/>
                </a:lnTo>
                <a:lnTo>
                  <a:pt x="198" y="100"/>
                </a:lnTo>
                <a:lnTo>
                  <a:pt x="161" y="104"/>
                </a:lnTo>
                <a:lnTo>
                  <a:pt x="123" y="102"/>
                </a:lnTo>
                <a:lnTo>
                  <a:pt x="113" y="104"/>
                </a:lnTo>
                <a:lnTo>
                  <a:pt x="108" y="110"/>
                </a:lnTo>
                <a:lnTo>
                  <a:pt x="103" y="117"/>
                </a:lnTo>
                <a:lnTo>
                  <a:pt x="96" y="124"/>
                </a:lnTo>
                <a:lnTo>
                  <a:pt x="85" y="129"/>
                </a:lnTo>
                <a:lnTo>
                  <a:pt x="71" y="132"/>
                </a:lnTo>
                <a:lnTo>
                  <a:pt x="59" y="135"/>
                </a:lnTo>
                <a:lnTo>
                  <a:pt x="47" y="139"/>
                </a:lnTo>
                <a:lnTo>
                  <a:pt x="43" y="151"/>
                </a:lnTo>
                <a:lnTo>
                  <a:pt x="49" y="164"/>
                </a:lnTo>
                <a:lnTo>
                  <a:pt x="47" y="178"/>
                </a:lnTo>
                <a:lnTo>
                  <a:pt x="22" y="189"/>
                </a:lnTo>
                <a:lnTo>
                  <a:pt x="3" y="198"/>
                </a:lnTo>
                <a:lnTo>
                  <a:pt x="0" y="223"/>
                </a:lnTo>
                <a:close/>
              </a:path>
            </a:pathLst>
          </a:custGeom>
          <a:solidFill>
            <a:srgbClr val="00D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5" name="Thailand"/>
          <xdr:cNvSpPr>
            <a:spLocks/>
          </xdr:cNvSpPr>
        </xdr:nvSpPr>
        <xdr:spPr bwMode="auto">
          <a:xfrm>
            <a:off x="12907790" y="1847850"/>
            <a:ext cx="175451" cy="457200"/>
          </a:xfrm>
          <a:custGeom>
            <a:avLst/>
            <a:gdLst>
              <a:gd name="T0" fmla="*/ 2147483647 w 484"/>
              <a:gd name="T1" fmla="*/ 2147483647 h 1112"/>
              <a:gd name="T2" fmla="*/ 2147483647 w 484"/>
              <a:gd name="T3" fmla="*/ 2147483647 h 1112"/>
              <a:gd name="T4" fmla="*/ 2147483647 w 484"/>
              <a:gd name="T5" fmla="*/ 2147483647 h 1112"/>
              <a:gd name="T6" fmla="*/ 2147483647 w 484"/>
              <a:gd name="T7" fmla="*/ 2147483647 h 1112"/>
              <a:gd name="T8" fmla="*/ 2147483647 w 484"/>
              <a:gd name="T9" fmla="*/ 2147483647 h 1112"/>
              <a:gd name="T10" fmla="*/ 2147483647 w 484"/>
              <a:gd name="T11" fmla="*/ 2147483647 h 1112"/>
              <a:gd name="T12" fmla="*/ 2147483647 w 484"/>
              <a:gd name="T13" fmla="*/ 2147483647 h 1112"/>
              <a:gd name="T14" fmla="*/ 2147483647 w 484"/>
              <a:gd name="T15" fmla="*/ 2147483647 h 1112"/>
              <a:gd name="T16" fmla="*/ 2147483647 w 484"/>
              <a:gd name="T17" fmla="*/ 2147483647 h 1112"/>
              <a:gd name="T18" fmla="*/ 2147483647 w 484"/>
              <a:gd name="T19" fmla="*/ 2147483647 h 1112"/>
              <a:gd name="T20" fmla="*/ 2147483647 w 484"/>
              <a:gd name="T21" fmla="*/ 2147483647 h 1112"/>
              <a:gd name="T22" fmla="*/ 2147483647 w 484"/>
              <a:gd name="T23" fmla="*/ 2147483647 h 1112"/>
              <a:gd name="T24" fmla="*/ 2147483647 w 484"/>
              <a:gd name="T25" fmla="*/ 2147483647 h 1112"/>
              <a:gd name="T26" fmla="*/ 2147483647 w 484"/>
              <a:gd name="T27" fmla="*/ 2147483647 h 1112"/>
              <a:gd name="T28" fmla="*/ 2147483647 w 484"/>
              <a:gd name="T29" fmla="*/ 2147483647 h 1112"/>
              <a:gd name="T30" fmla="*/ 2147483647 w 484"/>
              <a:gd name="T31" fmla="*/ 2147483647 h 1112"/>
              <a:gd name="T32" fmla="*/ 2147483647 w 484"/>
              <a:gd name="T33" fmla="*/ 2147483647 h 1112"/>
              <a:gd name="T34" fmla="*/ 2147483647 w 484"/>
              <a:gd name="T35" fmla="*/ 2147483647 h 1112"/>
              <a:gd name="T36" fmla="*/ 2147483647 w 484"/>
              <a:gd name="T37" fmla="*/ 2147483647 h 1112"/>
              <a:gd name="T38" fmla="*/ 2147483647 w 484"/>
              <a:gd name="T39" fmla="*/ 2147483647 h 1112"/>
              <a:gd name="T40" fmla="*/ 2147483647 w 484"/>
              <a:gd name="T41" fmla="*/ 2147483647 h 1112"/>
              <a:gd name="T42" fmla="*/ 2147483647 w 484"/>
              <a:gd name="T43" fmla="*/ 2147483647 h 1112"/>
              <a:gd name="T44" fmla="*/ 2147483647 w 484"/>
              <a:gd name="T45" fmla="*/ 2147483647 h 1112"/>
              <a:gd name="T46" fmla="*/ 2147483647 w 484"/>
              <a:gd name="T47" fmla="*/ 2147483647 h 1112"/>
              <a:gd name="T48" fmla="*/ 2147483647 w 484"/>
              <a:gd name="T49" fmla="*/ 2147483647 h 1112"/>
              <a:gd name="T50" fmla="*/ 2147483647 w 484"/>
              <a:gd name="T51" fmla="*/ 2147483647 h 1112"/>
              <a:gd name="T52" fmla="*/ 2147483647 w 484"/>
              <a:gd name="T53" fmla="*/ 2147483647 h 1112"/>
              <a:gd name="T54" fmla="*/ 2147483647 w 484"/>
              <a:gd name="T55" fmla="*/ 2147483647 h 1112"/>
              <a:gd name="T56" fmla="*/ 2147483647 w 484"/>
              <a:gd name="T57" fmla="*/ 2147483647 h 1112"/>
              <a:gd name="T58" fmla="*/ 2147483647 w 484"/>
              <a:gd name="T59" fmla="*/ 2147483647 h 1112"/>
              <a:gd name="T60" fmla="*/ 2147483647 w 484"/>
              <a:gd name="T61" fmla="*/ 2147483647 h 1112"/>
              <a:gd name="T62" fmla="*/ 2147483647 w 484"/>
              <a:gd name="T63" fmla="*/ 2147483647 h 1112"/>
              <a:gd name="T64" fmla="*/ 2147483647 w 484"/>
              <a:gd name="T65" fmla="*/ 2147483647 h 1112"/>
              <a:gd name="T66" fmla="*/ 2147483647 w 484"/>
              <a:gd name="T67" fmla="*/ 2147483647 h 1112"/>
              <a:gd name="T68" fmla="*/ 2147483647 w 484"/>
              <a:gd name="T69" fmla="*/ 2147483647 h 1112"/>
              <a:gd name="T70" fmla="*/ 2147483647 w 484"/>
              <a:gd name="T71" fmla="*/ 2147483647 h 1112"/>
              <a:gd name="T72" fmla="*/ 2147483647 w 484"/>
              <a:gd name="T73" fmla="*/ 2147483647 h 1112"/>
              <a:gd name="T74" fmla="*/ 2147483647 w 484"/>
              <a:gd name="T75" fmla="*/ 2147483647 h 1112"/>
              <a:gd name="T76" fmla="*/ 2147483647 w 484"/>
              <a:gd name="T77" fmla="*/ 2147483647 h 1112"/>
              <a:gd name="T78" fmla="*/ 2147483647 w 484"/>
              <a:gd name="T79" fmla="*/ 2147483647 h 1112"/>
              <a:gd name="T80" fmla="*/ 2147483647 w 484"/>
              <a:gd name="T81" fmla="*/ 2147483647 h 1112"/>
              <a:gd name="T82" fmla="*/ 2147483647 w 484"/>
              <a:gd name="T83" fmla="*/ 2147483647 h 1112"/>
              <a:gd name="T84" fmla="*/ 2147483647 w 484"/>
              <a:gd name="T85" fmla="*/ 2147483647 h 1112"/>
              <a:gd name="T86" fmla="*/ 2147483647 w 484"/>
              <a:gd name="T87" fmla="*/ 2147483647 h 1112"/>
              <a:gd name="T88" fmla="*/ 2147483647 w 484"/>
              <a:gd name="T89" fmla="*/ 2147483647 h 1112"/>
              <a:gd name="T90" fmla="*/ 2147483647 w 484"/>
              <a:gd name="T91" fmla="*/ 2147483647 h 1112"/>
              <a:gd name="T92" fmla="*/ 2147483647 w 484"/>
              <a:gd name="T93" fmla="*/ 2147483647 h 1112"/>
              <a:gd name="T94" fmla="*/ 2147483647 w 484"/>
              <a:gd name="T95" fmla="*/ 2147483647 h 1112"/>
              <a:gd name="T96" fmla="*/ 2147483647 w 484"/>
              <a:gd name="T97" fmla="*/ 2147483647 h 1112"/>
              <a:gd name="T98" fmla="*/ 2147483647 w 484"/>
              <a:gd name="T99" fmla="*/ 2147483647 h 1112"/>
              <a:gd name="T100" fmla="*/ 2147483647 w 484"/>
              <a:gd name="T101" fmla="*/ 2147483647 h 1112"/>
              <a:gd name="T102" fmla="*/ 2147483647 w 484"/>
              <a:gd name="T103" fmla="*/ 2147483647 h 1112"/>
              <a:gd name="T104" fmla="*/ 2147483647 w 484"/>
              <a:gd name="T105" fmla="*/ 2147483647 h 1112"/>
              <a:gd name="T106" fmla="*/ 2147483647 w 484"/>
              <a:gd name="T107" fmla="*/ 2147483647 h 1112"/>
              <a:gd name="T108" fmla="*/ 2147483647 w 484"/>
              <a:gd name="T109" fmla="*/ 2147483647 h 1112"/>
              <a:gd name="T110" fmla="*/ 2147483647 w 484"/>
              <a:gd name="T111" fmla="*/ 2147483647 h 1112"/>
              <a:gd name="T112" fmla="*/ 2147483647 w 484"/>
              <a:gd name="T113" fmla="*/ 2147483647 h 1112"/>
              <a:gd name="T114" fmla="*/ 2147483647 w 484"/>
              <a:gd name="T115" fmla="*/ 2147483647 h 1112"/>
              <a:gd name="T116" fmla="*/ 2147483647 w 484"/>
              <a:gd name="T117" fmla="*/ 2147483647 h 1112"/>
              <a:gd name="T118" fmla="*/ 2147483647 w 484"/>
              <a:gd name="T119" fmla="*/ 2147483647 h 1112"/>
              <a:gd name="T120" fmla="*/ 2147483647 w 484"/>
              <a:gd name="T121" fmla="*/ 2147483647 h 1112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484"/>
              <a:gd name="T184" fmla="*/ 0 h 1112"/>
              <a:gd name="T185" fmla="*/ 484 w 484"/>
              <a:gd name="T186" fmla="*/ 1112 h 1112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484" h="1112">
                <a:moveTo>
                  <a:pt x="382" y="628"/>
                </a:moveTo>
                <a:lnTo>
                  <a:pt x="369" y="590"/>
                </a:lnTo>
                <a:lnTo>
                  <a:pt x="369" y="591"/>
                </a:lnTo>
                <a:lnTo>
                  <a:pt x="370" y="592"/>
                </a:lnTo>
                <a:lnTo>
                  <a:pt x="361" y="572"/>
                </a:lnTo>
                <a:lnTo>
                  <a:pt x="361" y="548"/>
                </a:lnTo>
                <a:lnTo>
                  <a:pt x="368" y="512"/>
                </a:lnTo>
                <a:lnTo>
                  <a:pt x="369" y="473"/>
                </a:lnTo>
                <a:lnTo>
                  <a:pt x="376" y="458"/>
                </a:lnTo>
                <a:lnTo>
                  <a:pt x="395" y="458"/>
                </a:lnTo>
                <a:lnTo>
                  <a:pt x="421" y="457"/>
                </a:lnTo>
                <a:lnTo>
                  <a:pt x="445" y="446"/>
                </a:lnTo>
                <a:lnTo>
                  <a:pt x="467" y="438"/>
                </a:lnTo>
                <a:lnTo>
                  <a:pt x="484" y="420"/>
                </a:lnTo>
                <a:lnTo>
                  <a:pt x="483" y="417"/>
                </a:lnTo>
                <a:lnTo>
                  <a:pt x="482" y="412"/>
                </a:lnTo>
                <a:lnTo>
                  <a:pt x="479" y="401"/>
                </a:lnTo>
                <a:lnTo>
                  <a:pt x="478" y="390"/>
                </a:lnTo>
                <a:lnTo>
                  <a:pt x="484" y="375"/>
                </a:lnTo>
                <a:lnTo>
                  <a:pt x="479" y="363"/>
                </a:lnTo>
                <a:lnTo>
                  <a:pt x="477" y="347"/>
                </a:lnTo>
                <a:lnTo>
                  <a:pt x="468" y="336"/>
                </a:lnTo>
                <a:lnTo>
                  <a:pt x="455" y="329"/>
                </a:lnTo>
                <a:lnTo>
                  <a:pt x="452" y="323"/>
                </a:lnTo>
                <a:lnTo>
                  <a:pt x="452" y="314"/>
                </a:lnTo>
                <a:lnTo>
                  <a:pt x="451" y="306"/>
                </a:lnTo>
                <a:lnTo>
                  <a:pt x="446" y="300"/>
                </a:lnTo>
                <a:lnTo>
                  <a:pt x="409" y="254"/>
                </a:lnTo>
                <a:lnTo>
                  <a:pt x="383" y="197"/>
                </a:lnTo>
                <a:lnTo>
                  <a:pt x="355" y="158"/>
                </a:lnTo>
                <a:lnTo>
                  <a:pt x="317" y="129"/>
                </a:lnTo>
                <a:lnTo>
                  <a:pt x="303" y="131"/>
                </a:lnTo>
                <a:lnTo>
                  <a:pt x="297" y="147"/>
                </a:lnTo>
                <a:lnTo>
                  <a:pt x="292" y="162"/>
                </a:lnTo>
                <a:lnTo>
                  <a:pt x="281" y="159"/>
                </a:lnTo>
                <a:lnTo>
                  <a:pt x="264" y="153"/>
                </a:lnTo>
                <a:lnTo>
                  <a:pt x="251" y="161"/>
                </a:lnTo>
                <a:lnTo>
                  <a:pt x="237" y="172"/>
                </a:lnTo>
                <a:lnTo>
                  <a:pt x="221" y="172"/>
                </a:lnTo>
                <a:lnTo>
                  <a:pt x="211" y="180"/>
                </a:lnTo>
                <a:lnTo>
                  <a:pt x="200" y="194"/>
                </a:lnTo>
                <a:lnTo>
                  <a:pt x="189" y="206"/>
                </a:lnTo>
                <a:lnTo>
                  <a:pt x="181" y="211"/>
                </a:lnTo>
                <a:lnTo>
                  <a:pt x="180" y="162"/>
                </a:lnTo>
                <a:lnTo>
                  <a:pt x="183" y="111"/>
                </a:lnTo>
                <a:lnTo>
                  <a:pt x="177" y="87"/>
                </a:lnTo>
                <a:lnTo>
                  <a:pt x="162" y="75"/>
                </a:lnTo>
                <a:lnTo>
                  <a:pt x="145" y="66"/>
                </a:lnTo>
                <a:lnTo>
                  <a:pt x="136" y="46"/>
                </a:lnTo>
                <a:lnTo>
                  <a:pt x="131" y="34"/>
                </a:lnTo>
                <a:lnTo>
                  <a:pt x="129" y="30"/>
                </a:lnTo>
                <a:lnTo>
                  <a:pt x="128" y="24"/>
                </a:lnTo>
                <a:lnTo>
                  <a:pt x="127" y="18"/>
                </a:lnTo>
                <a:lnTo>
                  <a:pt x="124" y="15"/>
                </a:lnTo>
                <a:lnTo>
                  <a:pt x="110" y="8"/>
                </a:lnTo>
                <a:lnTo>
                  <a:pt x="104" y="1"/>
                </a:lnTo>
                <a:lnTo>
                  <a:pt x="104" y="0"/>
                </a:lnTo>
                <a:lnTo>
                  <a:pt x="81" y="16"/>
                </a:lnTo>
                <a:lnTo>
                  <a:pt x="54" y="21"/>
                </a:lnTo>
                <a:lnTo>
                  <a:pt x="36" y="40"/>
                </a:lnTo>
                <a:lnTo>
                  <a:pt x="27" y="51"/>
                </a:lnTo>
                <a:lnTo>
                  <a:pt x="17" y="59"/>
                </a:lnTo>
                <a:lnTo>
                  <a:pt x="7" y="67"/>
                </a:lnTo>
                <a:lnTo>
                  <a:pt x="3" y="77"/>
                </a:lnTo>
                <a:lnTo>
                  <a:pt x="3" y="99"/>
                </a:lnTo>
                <a:lnTo>
                  <a:pt x="1" y="120"/>
                </a:lnTo>
                <a:lnTo>
                  <a:pt x="0" y="133"/>
                </a:lnTo>
                <a:lnTo>
                  <a:pt x="4" y="140"/>
                </a:lnTo>
                <a:lnTo>
                  <a:pt x="9" y="146"/>
                </a:lnTo>
                <a:lnTo>
                  <a:pt x="13" y="154"/>
                </a:lnTo>
                <a:lnTo>
                  <a:pt x="14" y="178"/>
                </a:lnTo>
                <a:lnTo>
                  <a:pt x="23" y="208"/>
                </a:lnTo>
                <a:lnTo>
                  <a:pt x="49" y="227"/>
                </a:lnTo>
                <a:lnTo>
                  <a:pt x="57" y="233"/>
                </a:lnTo>
                <a:lnTo>
                  <a:pt x="64" y="239"/>
                </a:lnTo>
                <a:lnTo>
                  <a:pt x="70" y="246"/>
                </a:lnTo>
                <a:lnTo>
                  <a:pt x="79" y="253"/>
                </a:lnTo>
                <a:lnTo>
                  <a:pt x="106" y="305"/>
                </a:lnTo>
                <a:lnTo>
                  <a:pt x="108" y="363"/>
                </a:lnTo>
                <a:lnTo>
                  <a:pt x="112" y="415"/>
                </a:lnTo>
                <a:lnTo>
                  <a:pt x="138" y="459"/>
                </a:lnTo>
                <a:lnTo>
                  <a:pt x="186" y="563"/>
                </a:lnTo>
                <a:lnTo>
                  <a:pt x="193" y="679"/>
                </a:lnTo>
                <a:lnTo>
                  <a:pt x="190" y="748"/>
                </a:lnTo>
                <a:lnTo>
                  <a:pt x="190" y="770"/>
                </a:lnTo>
                <a:lnTo>
                  <a:pt x="187" y="792"/>
                </a:lnTo>
                <a:lnTo>
                  <a:pt x="180" y="805"/>
                </a:lnTo>
                <a:lnTo>
                  <a:pt x="175" y="822"/>
                </a:lnTo>
                <a:lnTo>
                  <a:pt x="176" y="827"/>
                </a:lnTo>
                <a:lnTo>
                  <a:pt x="180" y="834"/>
                </a:lnTo>
                <a:lnTo>
                  <a:pt x="183" y="841"/>
                </a:lnTo>
                <a:lnTo>
                  <a:pt x="186" y="848"/>
                </a:lnTo>
                <a:lnTo>
                  <a:pt x="189" y="863"/>
                </a:lnTo>
                <a:lnTo>
                  <a:pt x="180" y="872"/>
                </a:lnTo>
                <a:lnTo>
                  <a:pt x="182" y="893"/>
                </a:lnTo>
                <a:lnTo>
                  <a:pt x="186" y="913"/>
                </a:lnTo>
                <a:lnTo>
                  <a:pt x="205" y="911"/>
                </a:lnTo>
                <a:lnTo>
                  <a:pt x="221" y="919"/>
                </a:lnTo>
                <a:lnTo>
                  <a:pt x="223" y="922"/>
                </a:lnTo>
                <a:lnTo>
                  <a:pt x="225" y="929"/>
                </a:lnTo>
                <a:lnTo>
                  <a:pt x="228" y="935"/>
                </a:lnTo>
                <a:lnTo>
                  <a:pt x="232" y="939"/>
                </a:lnTo>
                <a:lnTo>
                  <a:pt x="235" y="943"/>
                </a:lnTo>
                <a:lnTo>
                  <a:pt x="238" y="945"/>
                </a:lnTo>
                <a:lnTo>
                  <a:pt x="238" y="946"/>
                </a:lnTo>
                <a:lnTo>
                  <a:pt x="239" y="947"/>
                </a:lnTo>
                <a:lnTo>
                  <a:pt x="247" y="961"/>
                </a:lnTo>
                <a:lnTo>
                  <a:pt x="259" y="991"/>
                </a:lnTo>
                <a:lnTo>
                  <a:pt x="270" y="1023"/>
                </a:lnTo>
                <a:lnTo>
                  <a:pt x="280" y="1043"/>
                </a:lnTo>
                <a:lnTo>
                  <a:pt x="284" y="1047"/>
                </a:lnTo>
                <a:lnTo>
                  <a:pt x="288" y="1050"/>
                </a:lnTo>
                <a:lnTo>
                  <a:pt x="293" y="1053"/>
                </a:lnTo>
                <a:lnTo>
                  <a:pt x="297" y="1055"/>
                </a:lnTo>
                <a:lnTo>
                  <a:pt x="300" y="1038"/>
                </a:lnTo>
                <a:lnTo>
                  <a:pt x="320" y="1036"/>
                </a:lnTo>
                <a:lnTo>
                  <a:pt x="331" y="1051"/>
                </a:lnTo>
                <a:lnTo>
                  <a:pt x="341" y="1065"/>
                </a:lnTo>
                <a:lnTo>
                  <a:pt x="356" y="1074"/>
                </a:lnTo>
                <a:lnTo>
                  <a:pt x="361" y="1084"/>
                </a:lnTo>
                <a:lnTo>
                  <a:pt x="360" y="1096"/>
                </a:lnTo>
                <a:lnTo>
                  <a:pt x="360" y="1104"/>
                </a:lnTo>
                <a:lnTo>
                  <a:pt x="370" y="1108"/>
                </a:lnTo>
                <a:lnTo>
                  <a:pt x="383" y="1109"/>
                </a:lnTo>
                <a:lnTo>
                  <a:pt x="395" y="1112"/>
                </a:lnTo>
                <a:lnTo>
                  <a:pt x="406" y="1100"/>
                </a:lnTo>
                <a:lnTo>
                  <a:pt x="411" y="1080"/>
                </a:lnTo>
                <a:lnTo>
                  <a:pt x="392" y="1054"/>
                </a:lnTo>
                <a:lnTo>
                  <a:pt x="367" y="1038"/>
                </a:lnTo>
                <a:lnTo>
                  <a:pt x="336" y="1025"/>
                </a:lnTo>
                <a:lnTo>
                  <a:pt x="321" y="995"/>
                </a:lnTo>
                <a:lnTo>
                  <a:pt x="308" y="954"/>
                </a:lnTo>
                <a:lnTo>
                  <a:pt x="301" y="912"/>
                </a:lnTo>
                <a:lnTo>
                  <a:pt x="300" y="911"/>
                </a:lnTo>
                <a:lnTo>
                  <a:pt x="289" y="904"/>
                </a:lnTo>
                <a:lnTo>
                  <a:pt x="278" y="892"/>
                </a:lnTo>
                <a:lnTo>
                  <a:pt x="271" y="880"/>
                </a:lnTo>
                <a:lnTo>
                  <a:pt x="266" y="874"/>
                </a:lnTo>
                <a:lnTo>
                  <a:pt x="263" y="857"/>
                </a:lnTo>
                <a:lnTo>
                  <a:pt x="257" y="843"/>
                </a:lnTo>
                <a:lnTo>
                  <a:pt x="251" y="845"/>
                </a:lnTo>
                <a:lnTo>
                  <a:pt x="244" y="850"/>
                </a:lnTo>
                <a:lnTo>
                  <a:pt x="237" y="855"/>
                </a:lnTo>
                <a:lnTo>
                  <a:pt x="231" y="858"/>
                </a:lnTo>
                <a:lnTo>
                  <a:pt x="231" y="857"/>
                </a:lnTo>
                <a:lnTo>
                  <a:pt x="230" y="856"/>
                </a:lnTo>
                <a:lnTo>
                  <a:pt x="229" y="850"/>
                </a:lnTo>
                <a:lnTo>
                  <a:pt x="231" y="844"/>
                </a:lnTo>
                <a:lnTo>
                  <a:pt x="233" y="827"/>
                </a:lnTo>
                <a:lnTo>
                  <a:pt x="228" y="813"/>
                </a:lnTo>
                <a:lnTo>
                  <a:pt x="222" y="801"/>
                </a:lnTo>
                <a:lnTo>
                  <a:pt x="221" y="787"/>
                </a:lnTo>
                <a:lnTo>
                  <a:pt x="221" y="774"/>
                </a:lnTo>
                <a:lnTo>
                  <a:pt x="218" y="766"/>
                </a:lnTo>
                <a:lnTo>
                  <a:pt x="216" y="758"/>
                </a:lnTo>
                <a:lnTo>
                  <a:pt x="215" y="746"/>
                </a:lnTo>
                <a:lnTo>
                  <a:pt x="220" y="715"/>
                </a:lnTo>
                <a:lnTo>
                  <a:pt x="227" y="683"/>
                </a:lnTo>
                <a:lnTo>
                  <a:pt x="232" y="652"/>
                </a:lnTo>
                <a:lnTo>
                  <a:pt x="231" y="620"/>
                </a:lnTo>
                <a:lnTo>
                  <a:pt x="230" y="602"/>
                </a:lnTo>
                <a:lnTo>
                  <a:pt x="234" y="584"/>
                </a:lnTo>
                <a:lnTo>
                  <a:pt x="237" y="567"/>
                </a:lnTo>
                <a:lnTo>
                  <a:pt x="235" y="553"/>
                </a:lnTo>
                <a:lnTo>
                  <a:pt x="229" y="543"/>
                </a:lnTo>
                <a:lnTo>
                  <a:pt x="221" y="534"/>
                </a:lnTo>
                <a:lnTo>
                  <a:pt x="213" y="524"/>
                </a:lnTo>
                <a:lnTo>
                  <a:pt x="208" y="517"/>
                </a:lnTo>
                <a:lnTo>
                  <a:pt x="209" y="515"/>
                </a:lnTo>
                <a:lnTo>
                  <a:pt x="254" y="515"/>
                </a:lnTo>
                <a:lnTo>
                  <a:pt x="275" y="548"/>
                </a:lnTo>
                <a:lnTo>
                  <a:pt x="274" y="561"/>
                </a:lnTo>
                <a:lnTo>
                  <a:pt x="271" y="572"/>
                </a:lnTo>
                <a:lnTo>
                  <a:pt x="268" y="584"/>
                </a:lnTo>
                <a:lnTo>
                  <a:pt x="266" y="595"/>
                </a:lnTo>
                <a:lnTo>
                  <a:pt x="321" y="591"/>
                </a:lnTo>
                <a:lnTo>
                  <a:pt x="368" y="613"/>
                </a:lnTo>
                <a:lnTo>
                  <a:pt x="375" y="621"/>
                </a:lnTo>
                <a:lnTo>
                  <a:pt x="382" y="628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6" name="Laos"/>
          <xdr:cNvSpPr>
            <a:spLocks/>
          </xdr:cNvSpPr>
        </xdr:nvSpPr>
        <xdr:spPr bwMode="auto">
          <a:xfrm>
            <a:off x="12949564" y="1790700"/>
            <a:ext cx="175451" cy="257175"/>
          </a:xfrm>
          <a:custGeom>
            <a:avLst/>
            <a:gdLst>
              <a:gd name="T0" fmla="*/ 2147483647 w 498"/>
              <a:gd name="T1" fmla="*/ 2147483647 h 624"/>
              <a:gd name="T2" fmla="*/ 2147483647 w 498"/>
              <a:gd name="T3" fmla="*/ 2147483647 h 624"/>
              <a:gd name="T4" fmla="*/ 2147483647 w 498"/>
              <a:gd name="T5" fmla="*/ 2147483647 h 624"/>
              <a:gd name="T6" fmla="*/ 2147483647 w 498"/>
              <a:gd name="T7" fmla="*/ 2147483647 h 624"/>
              <a:gd name="T8" fmla="*/ 2147483647 w 498"/>
              <a:gd name="T9" fmla="*/ 2147483647 h 624"/>
              <a:gd name="T10" fmla="*/ 2147483647 w 498"/>
              <a:gd name="T11" fmla="*/ 2147483647 h 624"/>
              <a:gd name="T12" fmla="*/ 2147483647 w 498"/>
              <a:gd name="T13" fmla="*/ 2147483647 h 624"/>
              <a:gd name="T14" fmla="*/ 2147483647 w 498"/>
              <a:gd name="T15" fmla="*/ 2147483647 h 624"/>
              <a:gd name="T16" fmla="*/ 2147483647 w 498"/>
              <a:gd name="T17" fmla="*/ 2147483647 h 624"/>
              <a:gd name="T18" fmla="*/ 2147483647 w 498"/>
              <a:gd name="T19" fmla="*/ 2147483647 h 624"/>
              <a:gd name="T20" fmla="*/ 2147483647 w 498"/>
              <a:gd name="T21" fmla="*/ 2147483647 h 624"/>
              <a:gd name="T22" fmla="*/ 2147483647 w 498"/>
              <a:gd name="T23" fmla="*/ 2147483647 h 624"/>
              <a:gd name="T24" fmla="*/ 2147483647 w 498"/>
              <a:gd name="T25" fmla="*/ 2147483647 h 624"/>
              <a:gd name="T26" fmla="*/ 2147483647 w 498"/>
              <a:gd name="T27" fmla="*/ 2147483647 h 624"/>
              <a:gd name="T28" fmla="*/ 2147483647 w 498"/>
              <a:gd name="T29" fmla="*/ 2147483647 h 624"/>
              <a:gd name="T30" fmla="*/ 2147483647 w 498"/>
              <a:gd name="T31" fmla="*/ 2147483647 h 624"/>
              <a:gd name="T32" fmla="*/ 2147483647 w 498"/>
              <a:gd name="T33" fmla="*/ 2147483647 h 624"/>
              <a:gd name="T34" fmla="*/ 2147483647 w 498"/>
              <a:gd name="T35" fmla="*/ 2147483647 h 624"/>
              <a:gd name="T36" fmla="*/ 2147483647 w 498"/>
              <a:gd name="T37" fmla="*/ 2147483647 h 624"/>
              <a:gd name="T38" fmla="*/ 2147483647 w 498"/>
              <a:gd name="T39" fmla="*/ 2147483647 h 624"/>
              <a:gd name="T40" fmla="*/ 2147483647 w 498"/>
              <a:gd name="T41" fmla="*/ 2147483647 h 624"/>
              <a:gd name="T42" fmla="*/ 2147483647 w 498"/>
              <a:gd name="T43" fmla="*/ 2147483647 h 624"/>
              <a:gd name="T44" fmla="*/ 2147483647 w 498"/>
              <a:gd name="T45" fmla="*/ 2147483647 h 624"/>
              <a:gd name="T46" fmla="*/ 2147483647 w 498"/>
              <a:gd name="T47" fmla="*/ 2147483647 h 624"/>
              <a:gd name="T48" fmla="*/ 2147483647 w 498"/>
              <a:gd name="T49" fmla="*/ 2147483647 h 624"/>
              <a:gd name="T50" fmla="*/ 2147483647 w 498"/>
              <a:gd name="T51" fmla="*/ 2147483647 h 624"/>
              <a:gd name="T52" fmla="*/ 2147483647 w 498"/>
              <a:gd name="T53" fmla="*/ 2147483647 h 624"/>
              <a:gd name="T54" fmla="*/ 2147483647 w 498"/>
              <a:gd name="T55" fmla="*/ 2147483647 h 624"/>
              <a:gd name="T56" fmla="*/ 2147483647 w 498"/>
              <a:gd name="T57" fmla="*/ 2147483647 h 624"/>
              <a:gd name="T58" fmla="*/ 2147483647 w 498"/>
              <a:gd name="T59" fmla="*/ 2147483647 h 624"/>
              <a:gd name="T60" fmla="*/ 2147483647 w 498"/>
              <a:gd name="T61" fmla="*/ 2147483647 h 624"/>
              <a:gd name="T62" fmla="*/ 2147483647 w 498"/>
              <a:gd name="T63" fmla="*/ 2147483647 h 624"/>
              <a:gd name="T64" fmla="*/ 2147483647 w 498"/>
              <a:gd name="T65" fmla="*/ 2147483647 h 624"/>
              <a:gd name="T66" fmla="*/ 2147483647 w 498"/>
              <a:gd name="T67" fmla="*/ 2147483647 h 624"/>
              <a:gd name="T68" fmla="*/ 2147483647 w 498"/>
              <a:gd name="T69" fmla="*/ 2147483647 h 624"/>
              <a:gd name="T70" fmla="*/ 2147483647 w 498"/>
              <a:gd name="T71" fmla="*/ 2147483647 h 624"/>
              <a:gd name="T72" fmla="*/ 2147483647 w 498"/>
              <a:gd name="T73" fmla="*/ 2147483647 h 624"/>
              <a:gd name="T74" fmla="*/ 2147483647 w 498"/>
              <a:gd name="T75" fmla="*/ 2147483647 h 624"/>
              <a:gd name="T76" fmla="*/ 2147483647 w 498"/>
              <a:gd name="T77" fmla="*/ 2147483647 h 624"/>
              <a:gd name="T78" fmla="*/ 2147483647 w 498"/>
              <a:gd name="T79" fmla="*/ 2147483647 h 624"/>
              <a:gd name="T80" fmla="*/ 2147483647 w 498"/>
              <a:gd name="T81" fmla="*/ 2147483647 h 624"/>
              <a:gd name="T82" fmla="*/ 2147483647 w 498"/>
              <a:gd name="T83" fmla="*/ 2147483647 h 624"/>
              <a:gd name="T84" fmla="*/ 2147483647 w 498"/>
              <a:gd name="T85" fmla="*/ 0 h 624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498"/>
              <a:gd name="T130" fmla="*/ 0 h 624"/>
              <a:gd name="T131" fmla="*/ 498 w 498"/>
              <a:gd name="T132" fmla="*/ 624 h 624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498" h="624">
                <a:moveTo>
                  <a:pt x="50" y="0"/>
                </a:moveTo>
                <a:lnTo>
                  <a:pt x="61" y="12"/>
                </a:lnTo>
                <a:lnTo>
                  <a:pt x="74" y="21"/>
                </a:lnTo>
                <a:lnTo>
                  <a:pt x="99" y="35"/>
                </a:lnTo>
                <a:lnTo>
                  <a:pt x="112" y="59"/>
                </a:lnTo>
                <a:lnTo>
                  <a:pt x="142" y="107"/>
                </a:lnTo>
                <a:lnTo>
                  <a:pt x="196" y="108"/>
                </a:lnTo>
                <a:lnTo>
                  <a:pt x="213" y="100"/>
                </a:lnTo>
                <a:lnTo>
                  <a:pt x="226" y="108"/>
                </a:lnTo>
                <a:lnTo>
                  <a:pt x="243" y="127"/>
                </a:lnTo>
                <a:lnTo>
                  <a:pt x="256" y="150"/>
                </a:lnTo>
                <a:lnTo>
                  <a:pt x="256" y="170"/>
                </a:lnTo>
                <a:lnTo>
                  <a:pt x="248" y="187"/>
                </a:lnTo>
                <a:lnTo>
                  <a:pt x="241" y="204"/>
                </a:lnTo>
                <a:lnTo>
                  <a:pt x="242" y="219"/>
                </a:lnTo>
                <a:lnTo>
                  <a:pt x="251" y="233"/>
                </a:lnTo>
                <a:lnTo>
                  <a:pt x="261" y="245"/>
                </a:lnTo>
                <a:lnTo>
                  <a:pt x="272" y="257"/>
                </a:lnTo>
                <a:lnTo>
                  <a:pt x="282" y="270"/>
                </a:lnTo>
                <a:lnTo>
                  <a:pt x="310" y="310"/>
                </a:lnTo>
                <a:lnTo>
                  <a:pt x="347" y="344"/>
                </a:lnTo>
                <a:lnTo>
                  <a:pt x="378" y="373"/>
                </a:lnTo>
                <a:lnTo>
                  <a:pt x="405" y="407"/>
                </a:lnTo>
                <a:lnTo>
                  <a:pt x="410" y="420"/>
                </a:lnTo>
                <a:lnTo>
                  <a:pt x="420" y="428"/>
                </a:lnTo>
                <a:lnTo>
                  <a:pt x="426" y="429"/>
                </a:lnTo>
                <a:lnTo>
                  <a:pt x="435" y="430"/>
                </a:lnTo>
                <a:lnTo>
                  <a:pt x="443" y="432"/>
                </a:lnTo>
                <a:lnTo>
                  <a:pt x="448" y="435"/>
                </a:lnTo>
                <a:lnTo>
                  <a:pt x="456" y="447"/>
                </a:lnTo>
                <a:lnTo>
                  <a:pt x="464" y="461"/>
                </a:lnTo>
                <a:lnTo>
                  <a:pt x="465" y="466"/>
                </a:lnTo>
                <a:lnTo>
                  <a:pt x="462" y="475"/>
                </a:lnTo>
                <a:lnTo>
                  <a:pt x="460" y="485"/>
                </a:lnTo>
                <a:lnTo>
                  <a:pt x="461" y="493"/>
                </a:lnTo>
                <a:lnTo>
                  <a:pt x="465" y="497"/>
                </a:lnTo>
                <a:lnTo>
                  <a:pt x="471" y="500"/>
                </a:lnTo>
                <a:lnTo>
                  <a:pt x="478" y="501"/>
                </a:lnTo>
                <a:lnTo>
                  <a:pt x="484" y="505"/>
                </a:lnTo>
                <a:lnTo>
                  <a:pt x="489" y="517"/>
                </a:lnTo>
                <a:lnTo>
                  <a:pt x="490" y="529"/>
                </a:lnTo>
                <a:lnTo>
                  <a:pt x="491" y="542"/>
                </a:lnTo>
                <a:lnTo>
                  <a:pt x="494" y="553"/>
                </a:lnTo>
                <a:lnTo>
                  <a:pt x="498" y="578"/>
                </a:lnTo>
                <a:lnTo>
                  <a:pt x="493" y="603"/>
                </a:lnTo>
                <a:lnTo>
                  <a:pt x="488" y="601"/>
                </a:lnTo>
                <a:lnTo>
                  <a:pt x="483" y="599"/>
                </a:lnTo>
                <a:lnTo>
                  <a:pt x="476" y="595"/>
                </a:lnTo>
                <a:lnTo>
                  <a:pt x="470" y="592"/>
                </a:lnTo>
                <a:lnTo>
                  <a:pt x="458" y="588"/>
                </a:lnTo>
                <a:lnTo>
                  <a:pt x="448" y="589"/>
                </a:lnTo>
                <a:lnTo>
                  <a:pt x="442" y="595"/>
                </a:lnTo>
                <a:lnTo>
                  <a:pt x="439" y="604"/>
                </a:lnTo>
                <a:lnTo>
                  <a:pt x="436" y="611"/>
                </a:lnTo>
                <a:lnTo>
                  <a:pt x="433" y="615"/>
                </a:lnTo>
                <a:lnTo>
                  <a:pt x="431" y="618"/>
                </a:lnTo>
                <a:lnTo>
                  <a:pt x="428" y="620"/>
                </a:lnTo>
                <a:lnTo>
                  <a:pt x="426" y="622"/>
                </a:lnTo>
                <a:lnTo>
                  <a:pt x="423" y="622"/>
                </a:lnTo>
                <a:lnTo>
                  <a:pt x="410" y="624"/>
                </a:lnTo>
                <a:lnTo>
                  <a:pt x="396" y="619"/>
                </a:lnTo>
                <a:lnTo>
                  <a:pt x="390" y="614"/>
                </a:lnTo>
                <a:lnTo>
                  <a:pt x="384" y="608"/>
                </a:lnTo>
                <a:lnTo>
                  <a:pt x="379" y="603"/>
                </a:lnTo>
                <a:lnTo>
                  <a:pt x="375" y="596"/>
                </a:lnTo>
                <a:lnTo>
                  <a:pt x="371" y="591"/>
                </a:lnTo>
                <a:lnTo>
                  <a:pt x="366" y="587"/>
                </a:lnTo>
                <a:lnTo>
                  <a:pt x="383" y="569"/>
                </a:lnTo>
                <a:lnTo>
                  <a:pt x="382" y="566"/>
                </a:lnTo>
                <a:lnTo>
                  <a:pt x="381" y="561"/>
                </a:lnTo>
                <a:lnTo>
                  <a:pt x="378" y="550"/>
                </a:lnTo>
                <a:lnTo>
                  <a:pt x="377" y="539"/>
                </a:lnTo>
                <a:lnTo>
                  <a:pt x="383" y="524"/>
                </a:lnTo>
                <a:lnTo>
                  <a:pt x="378" y="512"/>
                </a:lnTo>
                <a:lnTo>
                  <a:pt x="376" y="496"/>
                </a:lnTo>
                <a:lnTo>
                  <a:pt x="367" y="485"/>
                </a:lnTo>
                <a:lnTo>
                  <a:pt x="354" y="478"/>
                </a:lnTo>
                <a:lnTo>
                  <a:pt x="351" y="472"/>
                </a:lnTo>
                <a:lnTo>
                  <a:pt x="351" y="463"/>
                </a:lnTo>
                <a:lnTo>
                  <a:pt x="350" y="455"/>
                </a:lnTo>
                <a:lnTo>
                  <a:pt x="345" y="449"/>
                </a:lnTo>
                <a:lnTo>
                  <a:pt x="308" y="403"/>
                </a:lnTo>
                <a:lnTo>
                  <a:pt x="282" y="346"/>
                </a:lnTo>
                <a:lnTo>
                  <a:pt x="254" y="307"/>
                </a:lnTo>
                <a:lnTo>
                  <a:pt x="216" y="278"/>
                </a:lnTo>
                <a:lnTo>
                  <a:pt x="202" y="280"/>
                </a:lnTo>
                <a:lnTo>
                  <a:pt x="196" y="296"/>
                </a:lnTo>
                <a:lnTo>
                  <a:pt x="191" y="311"/>
                </a:lnTo>
                <a:lnTo>
                  <a:pt x="180" y="308"/>
                </a:lnTo>
                <a:lnTo>
                  <a:pt x="163" y="302"/>
                </a:lnTo>
                <a:lnTo>
                  <a:pt x="150" y="310"/>
                </a:lnTo>
                <a:lnTo>
                  <a:pt x="136" y="321"/>
                </a:lnTo>
                <a:lnTo>
                  <a:pt x="120" y="321"/>
                </a:lnTo>
                <a:lnTo>
                  <a:pt x="110" y="329"/>
                </a:lnTo>
                <a:lnTo>
                  <a:pt x="99" y="343"/>
                </a:lnTo>
                <a:lnTo>
                  <a:pt x="88" y="355"/>
                </a:lnTo>
                <a:lnTo>
                  <a:pt x="80" y="360"/>
                </a:lnTo>
                <a:lnTo>
                  <a:pt x="79" y="311"/>
                </a:lnTo>
                <a:lnTo>
                  <a:pt x="82" y="260"/>
                </a:lnTo>
                <a:lnTo>
                  <a:pt x="76" y="236"/>
                </a:lnTo>
                <a:lnTo>
                  <a:pt x="61" y="224"/>
                </a:lnTo>
                <a:lnTo>
                  <a:pt x="44" y="215"/>
                </a:lnTo>
                <a:lnTo>
                  <a:pt x="35" y="195"/>
                </a:lnTo>
                <a:lnTo>
                  <a:pt x="30" y="183"/>
                </a:lnTo>
                <a:lnTo>
                  <a:pt x="28" y="179"/>
                </a:lnTo>
                <a:lnTo>
                  <a:pt x="27" y="173"/>
                </a:lnTo>
                <a:lnTo>
                  <a:pt x="26" y="167"/>
                </a:lnTo>
                <a:lnTo>
                  <a:pt x="23" y="164"/>
                </a:lnTo>
                <a:lnTo>
                  <a:pt x="9" y="157"/>
                </a:lnTo>
                <a:lnTo>
                  <a:pt x="3" y="150"/>
                </a:lnTo>
                <a:lnTo>
                  <a:pt x="0" y="138"/>
                </a:lnTo>
                <a:lnTo>
                  <a:pt x="5" y="123"/>
                </a:lnTo>
                <a:lnTo>
                  <a:pt x="13" y="107"/>
                </a:lnTo>
                <a:lnTo>
                  <a:pt x="16" y="86"/>
                </a:lnTo>
                <a:lnTo>
                  <a:pt x="16" y="82"/>
                </a:lnTo>
                <a:lnTo>
                  <a:pt x="16" y="78"/>
                </a:lnTo>
                <a:lnTo>
                  <a:pt x="50" y="75"/>
                </a:lnTo>
                <a:lnTo>
                  <a:pt x="53" y="51"/>
                </a:lnTo>
                <a:lnTo>
                  <a:pt x="39" y="31"/>
                </a:lnTo>
                <a:lnTo>
                  <a:pt x="32" y="20"/>
                </a:lnTo>
                <a:lnTo>
                  <a:pt x="29" y="9"/>
                </a:lnTo>
                <a:lnTo>
                  <a:pt x="37" y="1"/>
                </a:lnTo>
                <a:lnTo>
                  <a:pt x="50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7" name="Cambodia"/>
          <xdr:cNvSpPr>
            <a:spLocks/>
          </xdr:cNvSpPr>
        </xdr:nvSpPr>
        <xdr:spPr bwMode="auto">
          <a:xfrm>
            <a:off x="13041467" y="2028825"/>
            <a:ext cx="91903" cy="133350"/>
          </a:xfrm>
          <a:custGeom>
            <a:avLst/>
            <a:gdLst>
              <a:gd name="T0" fmla="*/ 2147483647 w 259"/>
              <a:gd name="T1" fmla="*/ 2147483647 h 311"/>
              <a:gd name="T2" fmla="*/ 2147483647 w 259"/>
              <a:gd name="T3" fmla="*/ 2147483647 h 311"/>
              <a:gd name="T4" fmla="*/ 2147483647 w 259"/>
              <a:gd name="T5" fmla="*/ 2147483647 h 311"/>
              <a:gd name="T6" fmla="*/ 2147483647 w 259"/>
              <a:gd name="T7" fmla="*/ 2147483647 h 311"/>
              <a:gd name="T8" fmla="*/ 2147483647 w 259"/>
              <a:gd name="T9" fmla="*/ 2147483647 h 311"/>
              <a:gd name="T10" fmla="*/ 2147483647 w 259"/>
              <a:gd name="T11" fmla="*/ 2147483647 h 311"/>
              <a:gd name="T12" fmla="*/ 2147483647 w 259"/>
              <a:gd name="T13" fmla="*/ 2147483647 h 311"/>
              <a:gd name="T14" fmla="*/ 2147483647 w 259"/>
              <a:gd name="T15" fmla="*/ 2147483647 h 311"/>
              <a:gd name="T16" fmla="*/ 2147483647 w 259"/>
              <a:gd name="T17" fmla="*/ 2147483647 h 311"/>
              <a:gd name="T18" fmla="*/ 2147483647 w 259"/>
              <a:gd name="T19" fmla="*/ 2147483647 h 311"/>
              <a:gd name="T20" fmla="*/ 2147483647 w 259"/>
              <a:gd name="T21" fmla="*/ 2147483647 h 311"/>
              <a:gd name="T22" fmla="*/ 2147483647 w 259"/>
              <a:gd name="T23" fmla="*/ 0 h 311"/>
              <a:gd name="T24" fmla="*/ 2147483647 w 259"/>
              <a:gd name="T25" fmla="*/ 2147483647 h 311"/>
              <a:gd name="T26" fmla="*/ 2147483647 w 259"/>
              <a:gd name="T27" fmla="*/ 2147483647 h 311"/>
              <a:gd name="T28" fmla="*/ 2147483647 w 259"/>
              <a:gd name="T29" fmla="*/ 2147483647 h 311"/>
              <a:gd name="T30" fmla="*/ 0 w 259"/>
              <a:gd name="T31" fmla="*/ 2147483647 h 311"/>
              <a:gd name="T32" fmla="*/ 2147483647 w 259"/>
              <a:gd name="T33" fmla="*/ 2147483647 h 311"/>
              <a:gd name="T34" fmla="*/ 2147483647 w 259"/>
              <a:gd name="T35" fmla="*/ 2147483647 h 311"/>
              <a:gd name="T36" fmla="*/ 2147483647 w 259"/>
              <a:gd name="T37" fmla="*/ 2147483647 h 311"/>
              <a:gd name="T38" fmla="*/ 2147483647 w 259"/>
              <a:gd name="T39" fmla="*/ 2147483647 h 311"/>
              <a:gd name="T40" fmla="*/ 2147483647 w 259"/>
              <a:gd name="T41" fmla="*/ 2147483647 h 311"/>
              <a:gd name="T42" fmla="*/ 2147483647 w 259"/>
              <a:gd name="T43" fmla="*/ 2147483647 h 311"/>
              <a:gd name="T44" fmla="*/ 2147483647 w 259"/>
              <a:gd name="T45" fmla="*/ 2147483647 h 311"/>
              <a:gd name="T46" fmla="*/ 2147483647 w 259"/>
              <a:gd name="T47" fmla="*/ 2147483647 h 311"/>
              <a:gd name="T48" fmla="*/ 2147483647 w 259"/>
              <a:gd name="T49" fmla="*/ 2147483647 h 311"/>
              <a:gd name="T50" fmla="*/ 2147483647 w 259"/>
              <a:gd name="T51" fmla="*/ 2147483647 h 311"/>
              <a:gd name="T52" fmla="*/ 2147483647 w 259"/>
              <a:gd name="T53" fmla="*/ 2147483647 h 311"/>
              <a:gd name="T54" fmla="*/ 2147483647 w 259"/>
              <a:gd name="T55" fmla="*/ 2147483647 h 311"/>
              <a:gd name="T56" fmla="*/ 2147483647 w 259"/>
              <a:gd name="T57" fmla="*/ 2147483647 h 311"/>
              <a:gd name="T58" fmla="*/ 2147483647 w 259"/>
              <a:gd name="T59" fmla="*/ 2147483647 h 311"/>
              <a:gd name="T60" fmla="*/ 2147483647 w 259"/>
              <a:gd name="T61" fmla="*/ 2147483647 h 311"/>
              <a:gd name="T62" fmla="*/ 2147483647 w 259"/>
              <a:gd name="T63" fmla="*/ 2147483647 h 311"/>
              <a:gd name="T64" fmla="*/ 2147483647 w 259"/>
              <a:gd name="T65" fmla="*/ 2147483647 h 311"/>
              <a:gd name="T66" fmla="*/ 2147483647 w 259"/>
              <a:gd name="T67" fmla="*/ 2147483647 h 311"/>
              <a:gd name="T68" fmla="*/ 2147483647 w 259"/>
              <a:gd name="T69" fmla="*/ 2147483647 h 311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59"/>
              <a:gd name="T106" fmla="*/ 0 h 311"/>
              <a:gd name="T107" fmla="*/ 259 w 259"/>
              <a:gd name="T108" fmla="*/ 311 h 311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59" h="311">
                <a:moveTo>
                  <a:pt x="233" y="16"/>
                </a:moveTo>
                <a:lnTo>
                  <a:pt x="228" y="14"/>
                </a:lnTo>
                <a:lnTo>
                  <a:pt x="223" y="12"/>
                </a:lnTo>
                <a:lnTo>
                  <a:pt x="216" y="8"/>
                </a:lnTo>
                <a:lnTo>
                  <a:pt x="210" y="5"/>
                </a:lnTo>
                <a:lnTo>
                  <a:pt x="198" y="1"/>
                </a:lnTo>
                <a:lnTo>
                  <a:pt x="188" y="2"/>
                </a:lnTo>
                <a:lnTo>
                  <a:pt x="182" y="8"/>
                </a:lnTo>
                <a:lnTo>
                  <a:pt x="178" y="17"/>
                </a:lnTo>
                <a:lnTo>
                  <a:pt x="176" y="24"/>
                </a:lnTo>
                <a:lnTo>
                  <a:pt x="173" y="28"/>
                </a:lnTo>
                <a:lnTo>
                  <a:pt x="171" y="31"/>
                </a:lnTo>
                <a:lnTo>
                  <a:pt x="168" y="33"/>
                </a:lnTo>
                <a:lnTo>
                  <a:pt x="166" y="35"/>
                </a:lnTo>
                <a:lnTo>
                  <a:pt x="163" y="35"/>
                </a:lnTo>
                <a:lnTo>
                  <a:pt x="150" y="37"/>
                </a:lnTo>
                <a:lnTo>
                  <a:pt x="136" y="32"/>
                </a:lnTo>
                <a:lnTo>
                  <a:pt x="130" y="27"/>
                </a:lnTo>
                <a:lnTo>
                  <a:pt x="124" y="21"/>
                </a:lnTo>
                <a:lnTo>
                  <a:pt x="119" y="16"/>
                </a:lnTo>
                <a:lnTo>
                  <a:pt x="115" y="9"/>
                </a:lnTo>
                <a:lnTo>
                  <a:pt x="110" y="4"/>
                </a:lnTo>
                <a:lnTo>
                  <a:pt x="106" y="0"/>
                </a:lnTo>
                <a:lnTo>
                  <a:pt x="84" y="8"/>
                </a:lnTo>
                <a:lnTo>
                  <a:pt x="60" y="19"/>
                </a:lnTo>
                <a:lnTo>
                  <a:pt x="34" y="20"/>
                </a:lnTo>
                <a:lnTo>
                  <a:pt x="15" y="20"/>
                </a:lnTo>
                <a:lnTo>
                  <a:pt x="8" y="35"/>
                </a:lnTo>
                <a:lnTo>
                  <a:pt x="7" y="74"/>
                </a:lnTo>
                <a:lnTo>
                  <a:pt x="0" y="110"/>
                </a:lnTo>
                <a:lnTo>
                  <a:pt x="0" y="134"/>
                </a:lnTo>
                <a:lnTo>
                  <a:pt x="9" y="154"/>
                </a:lnTo>
                <a:lnTo>
                  <a:pt x="8" y="153"/>
                </a:lnTo>
                <a:lnTo>
                  <a:pt x="8" y="152"/>
                </a:lnTo>
                <a:lnTo>
                  <a:pt x="21" y="190"/>
                </a:lnTo>
                <a:lnTo>
                  <a:pt x="45" y="230"/>
                </a:lnTo>
                <a:lnTo>
                  <a:pt x="59" y="285"/>
                </a:lnTo>
                <a:lnTo>
                  <a:pt x="66" y="278"/>
                </a:lnTo>
                <a:lnTo>
                  <a:pt x="72" y="266"/>
                </a:lnTo>
                <a:lnTo>
                  <a:pt x="78" y="258"/>
                </a:lnTo>
                <a:lnTo>
                  <a:pt x="87" y="263"/>
                </a:lnTo>
                <a:lnTo>
                  <a:pt x="90" y="275"/>
                </a:lnTo>
                <a:lnTo>
                  <a:pt x="88" y="288"/>
                </a:lnTo>
                <a:lnTo>
                  <a:pt x="84" y="300"/>
                </a:lnTo>
                <a:lnTo>
                  <a:pt x="84" y="311"/>
                </a:lnTo>
                <a:lnTo>
                  <a:pt x="98" y="307"/>
                </a:lnTo>
                <a:lnTo>
                  <a:pt x="106" y="297"/>
                </a:lnTo>
                <a:lnTo>
                  <a:pt x="114" y="287"/>
                </a:lnTo>
                <a:lnTo>
                  <a:pt x="121" y="283"/>
                </a:lnTo>
                <a:lnTo>
                  <a:pt x="132" y="289"/>
                </a:lnTo>
                <a:lnTo>
                  <a:pt x="138" y="301"/>
                </a:lnTo>
                <a:lnTo>
                  <a:pt x="162" y="290"/>
                </a:lnTo>
                <a:lnTo>
                  <a:pt x="178" y="270"/>
                </a:lnTo>
                <a:lnTo>
                  <a:pt x="196" y="272"/>
                </a:lnTo>
                <a:lnTo>
                  <a:pt x="212" y="281"/>
                </a:lnTo>
                <a:lnTo>
                  <a:pt x="225" y="278"/>
                </a:lnTo>
                <a:lnTo>
                  <a:pt x="224" y="266"/>
                </a:lnTo>
                <a:lnTo>
                  <a:pt x="214" y="244"/>
                </a:lnTo>
                <a:lnTo>
                  <a:pt x="204" y="221"/>
                </a:lnTo>
                <a:lnTo>
                  <a:pt x="199" y="204"/>
                </a:lnTo>
                <a:lnTo>
                  <a:pt x="220" y="200"/>
                </a:lnTo>
                <a:lnTo>
                  <a:pt x="228" y="180"/>
                </a:lnTo>
                <a:lnTo>
                  <a:pt x="236" y="166"/>
                </a:lnTo>
                <a:lnTo>
                  <a:pt x="250" y="158"/>
                </a:lnTo>
                <a:lnTo>
                  <a:pt x="259" y="98"/>
                </a:lnTo>
                <a:lnTo>
                  <a:pt x="238" y="34"/>
                </a:lnTo>
                <a:lnTo>
                  <a:pt x="233" y="16"/>
                </a:lnTo>
                <a:close/>
              </a:path>
            </a:pathLst>
          </a:custGeom>
          <a:solidFill>
            <a:srgbClr val="00D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8" name="Vietnam"/>
          <xdr:cNvSpPr>
            <a:spLocks/>
          </xdr:cNvSpPr>
        </xdr:nvSpPr>
        <xdr:spPr bwMode="auto">
          <a:xfrm>
            <a:off x="12966274" y="1752600"/>
            <a:ext cx="217224" cy="466725"/>
          </a:xfrm>
          <a:custGeom>
            <a:avLst/>
            <a:gdLst>
              <a:gd name="T0" fmla="*/ 2147483647 w 597"/>
              <a:gd name="T1" fmla="*/ 2147483647 h 1117"/>
              <a:gd name="T2" fmla="*/ 2147483647 w 597"/>
              <a:gd name="T3" fmla="*/ 2147483647 h 1117"/>
              <a:gd name="T4" fmla="*/ 2147483647 w 597"/>
              <a:gd name="T5" fmla="*/ 2147483647 h 1117"/>
              <a:gd name="T6" fmla="*/ 2147483647 w 597"/>
              <a:gd name="T7" fmla="*/ 2147483647 h 1117"/>
              <a:gd name="T8" fmla="*/ 2147483647 w 597"/>
              <a:gd name="T9" fmla="*/ 2147483647 h 1117"/>
              <a:gd name="T10" fmla="*/ 2147483647 w 597"/>
              <a:gd name="T11" fmla="*/ 2147483647 h 1117"/>
              <a:gd name="T12" fmla="*/ 2147483647 w 597"/>
              <a:gd name="T13" fmla="*/ 2147483647 h 1117"/>
              <a:gd name="T14" fmla="*/ 2147483647 w 597"/>
              <a:gd name="T15" fmla="*/ 2147483647 h 1117"/>
              <a:gd name="T16" fmla="*/ 2147483647 w 597"/>
              <a:gd name="T17" fmla="*/ 2147483647 h 1117"/>
              <a:gd name="T18" fmla="*/ 2147483647 w 597"/>
              <a:gd name="T19" fmla="*/ 2147483647 h 1117"/>
              <a:gd name="T20" fmla="*/ 2147483647 w 597"/>
              <a:gd name="T21" fmla="*/ 2147483647 h 1117"/>
              <a:gd name="T22" fmla="*/ 2147483647 w 597"/>
              <a:gd name="T23" fmla="*/ 2147483647 h 1117"/>
              <a:gd name="T24" fmla="*/ 2147483647 w 597"/>
              <a:gd name="T25" fmla="*/ 2147483647 h 1117"/>
              <a:gd name="T26" fmla="*/ 2147483647 w 597"/>
              <a:gd name="T27" fmla="*/ 2147483647 h 1117"/>
              <a:gd name="T28" fmla="*/ 2147483647 w 597"/>
              <a:gd name="T29" fmla="*/ 2147483647 h 1117"/>
              <a:gd name="T30" fmla="*/ 2147483647 w 597"/>
              <a:gd name="T31" fmla="*/ 2147483647 h 1117"/>
              <a:gd name="T32" fmla="*/ 2147483647 w 597"/>
              <a:gd name="T33" fmla="*/ 2147483647 h 1117"/>
              <a:gd name="T34" fmla="*/ 2147483647 w 597"/>
              <a:gd name="T35" fmla="*/ 2147483647 h 1117"/>
              <a:gd name="T36" fmla="*/ 2147483647 w 597"/>
              <a:gd name="T37" fmla="*/ 2147483647 h 1117"/>
              <a:gd name="T38" fmla="*/ 2147483647 w 597"/>
              <a:gd name="T39" fmla="*/ 2147483647 h 1117"/>
              <a:gd name="T40" fmla="*/ 2147483647 w 597"/>
              <a:gd name="T41" fmla="*/ 2147483647 h 1117"/>
              <a:gd name="T42" fmla="*/ 2147483647 w 597"/>
              <a:gd name="T43" fmla="*/ 2147483647 h 1117"/>
              <a:gd name="T44" fmla="*/ 2147483647 w 597"/>
              <a:gd name="T45" fmla="*/ 2147483647 h 1117"/>
              <a:gd name="T46" fmla="*/ 2147483647 w 597"/>
              <a:gd name="T47" fmla="*/ 2147483647 h 1117"/>
              <a:gd name="T48" fmla="*/ 2147483647 w 597"/>
              <a:gd name="T49" fmla="*/ 2147483647 h 1117"/>
              <a:gd name="T50" fmla="*/ 2147483647 w 597"/>
              <a:gd name="T51" fmla="*/ 2147483647 h 1117"/>
              <a:gd name="T52" fmla="*/ 2147483647 w 597"/>
              <a:gd name="T53" fmla="*/ 2147483647 h 1117"/>
              <a:gd name="T54" fmla="*/ 2147483647 w 597"/>
              <a:gd name="T55" fmla="*/ 2147483647 h 1117"/>
              <a:gd name="T56" fmla="*/ 2147483647 w 597"/>
              <a:gd name="T57" fmla="*/ 2147483647 h 1117"/>
              <a:gd name="T58" fmla="*/ 2147483647 w 597"/>
              <a:gd name="T59" fmla="*/ 2147483647 h 1117"/>
              <a:gd name="T60" fmla="*/ 2147483647 w 597"/>
              <a:gd name="T61" fmla="*/ 2147483647 h 1117"/>
              <a:gd name="T62" fmla="*/ 2147483647 w 597"/>
              <a:gd name="T63" fmla="*/ 2147483647 h 1117"/>
              <a:gd name="T64" fmla="*/ 2147483647 w 597"/>
              <a:gd name="T65" fmla="*/ 2147483647 h 1117"/>
              <a:gd name="T66" fmla="*/ 2147483647 w 597"/>
              <a:gd name="T67" fmla="*/ 2147483647 h 1117"/>
              <a:gd name="T68" fmla="*/ 2147483647 w 597"/>
              <a:gd name="T69" fmla="*/ 2147483647 h 1117"/>
              <a:gd name="T70" fmla="*/ 2147483647 w 597"/>
              <a:gd name="T71" fmla="*/ 2147483647 h 1117"/>
              <a:gd name="T72" fmla="*/ 2147483647 w 597"/>
              <a:gd name="T73" fmla="*/ 2147483647 h 1117"/>
              <a:gd name="T74" fmla="*/ 2147483647 w 597"/>
              <a:gd name="T75" fmla="*/ 2147483647 h 1117"/>
              <a:gd name="T76" fmla="*/ 2147483647 w 597"/>
              <a:gd name="T77" fmla="*/ 2147483647 h 1117"/>
              <a:gd name="T78" fmla="*/ 2147483647 w 597"/>
              <a:gd name="T79" fmla="*/ 2147483647 h 1117"/>
              <a:gd name="T80" fmla="*/ 2147483647 w 597"/>
              <a:gd name="T81" fmla="*/ 2147483647 h 1117"/>
              <a:gd name="T82" fmla="*/ 2147483647 w 597"/>
              <a:gd name="T83" fmla="*/ 2147483647 h 1117"/>
              <a:gd name="T84" fmla="*/ 2147483647 w 597"/>
              <a:gd name="T85" fmla="*/ 2147483647 h 1117"/>
              <a:gd name="T86" fmla="*/ 2147483647 w 597"/>
              <a:gd name="T87" fmla="*/ 2147483647 h 1117"/>
              <a:gd name="T88" fmla="*/ 2147483647 w 597"/>
              <a:gd name="T89" fmla="*/ 2147483647 h 1117"/>
              <a:gd name="T90" fmla="*/ 2147483647 w 597"/>
              <a:gd name="T91" fmla="*/ 2147483647 h 1117"/>
              <a:gd name="T92" fmla="*/ 2147483647 w 597"/>
              <a:gd name="T93" fmla="*/ 2147483647 h 1117"/>
              <a:gd name="T94" fmla="*/ 2147483647 w 597"/>
              <a:gd name="T95" fmla="*/ 2147483647 h 1117"/>
              <a:gd name="T96" fmla="*/ 0 w 597"/>
              <a:gd name="T97" fmla="*/ 2147483647 h 1117"/>
              <a:gd name="T98" fmla="*/ 2147483647 w 597"/>
              <a:gd name="T99" fmla="*/ 2147483647 h 1117"/>
              <a:gd name="T100" fmla="*/ 2147483647 w 597"/>
              <a:gd name="T101" fmla="*/ 2147483647 h 1117"/>
              <a:gd name="T102" fmla="*/ 2147483647 w 597"/>
              <a:gd name="T103" fmla="*/ 2147483647 h 1117"/>
              <a:gd name="T104" fmla="*/ 2147483647 w 597"/>
              <a:gd name="T105" fmla="*/ 2147483647 h 1117"/>
              <a:gd name="T106" fmla="*/ 2147483647 w 597"/>
              <a:gd name="T107" fmla="*/ 2147483647 h 1117"/>
              <a:gd name="T108" fmla="*/ 2147483647 w 597"/>
              <a:gd name="T109" fmla="*/ 2147483647 h 1117"/>
              <a:gd name="T110" fmla="*/ 2147483647 w 597"/>
              <a:gd name="T111" fmla="*/ 2147483647 h 1117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597"/>
              <a:gd name="T169" fmla="*/ 0 h 1117"/>
              <a:gd name="T170" fmla="*/ 597 w 597"/>
              <a:gd name="T171" fmla="*/ 1117 h 1117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597" h="1117">
                <a:moveTo>
                  <a:pt x="355" y="480"/>
                </a:moveTo>
                <a:lnTo>
                  <a:pt x="360" y="493"/>
                </a:lnTo>
                <a:lnTo>
                  <a:pt x="370" y="501"/>
                </a:lnTo>
                <a:lnTo>
                  <a:pt x="376" y="502"/>
                </a:lnTo>
                <a:lnTo>
                  <a:pt x="385" y="503"/>
                </a:lnTo>
                <a:lnTo>
                  <a:pt x="393" y="505"/>
                </a:lnTo>
                <a:lnTo>
                  <a:pt x="398" y="508"/>
                </a:lnTo>
                <a:lnTo>
                  <a:pt x="406" y="520"/>
                </a:lnTo>
                <a:lnTo>
                  <a:pt x="414" y="534"/>
                </a:lnTo>
                <a:lnTo>
                  <a:pt x="415" y="539"/>
                </a:lnTo>
                <a:lnTo>
                  <a:pt x="412" y="548"/>
                </a:lnTo>
                <a:lnTo>
                  <a:pt x="410" y="558"/>
                </a:lnTo>
                <a:lnTo>
                  <a:pt x="410" y="566"/>
                </a:lnTo>
                <a:lnTo>
                  <a:pt x="415" y="570"/>
                </a:lnTo>
                <a:lnTo>
                  <a:pt x="421" y="573"/>
                </a:lnTo>
                <a:lnTo>
                  <a:pt x="428" y="574"/>
                </a:lnTo>
                <a:lnTo>
                  <a:pt x="434" y="578"/>
                </a:lnTo>
                <a:lnTo>
                  <a:pt x="439" y="590"/>
                </a:lnTo>
                <a:lnTo>
                  <a:pt x="440" y="602"/>
                </a:lnTo>
                <a:lnTo>
                  <a:pt x="441" y="615"/>
                </a:lnTo>
                <a:lnTo>
                  <a:pt x="444" y="626"/>
                </a:lnTo>
                <a:lnTo>
                  <a:pt x="448" y="651"/>
                </a:lnTo>
                <a:lnTo>
                  <a:pt x="443" y="676"/>
                </a:lnTo>
                <a:lnTo>
                  <a:pt x="448" y="694"/>
                </a:lnTo>
                <a:lnTo>
                  <a:pt x="469" y="758"/>
                </a:lnTo>
                <a:lnTo>
                  <a:pt x="460" y="818"/>
                </a:lnTo>
                <a:lnTo>
                  <a:pt x="446" y="826"/>
                </a:lnTo>
                <a:lnTo>
                  <a:pt x="438" y="840"/>
                </a:lnTo>
                <a:lnTo>
                  <a:pt x="430" y="860"/>
                </a:lnTo>
                <a:lnTo>
                  <a:pt x="409" y="864"/>
                </a:lnTo>
                <a:lnTo>
                  <a:pt x="414" y="881"/>
                </a:lnTo>
                <a:lnTo>
                  <a:pt x="424" y="904"/>
                </a:lnTo>
                <a:lnTo>
                  <a:pt x="434" y="926"/>
                </a:lnTo>
                <a:lnTo>
                  <a:pt x="435" y="938"/>
                </a:lnTo>
                <a:lnTo>
                  <a:pt x="422" y="941"/>
                </a:lnTo>
                <a:lnTo>
                  <a:pt x="406" y="932"/>
                </a:lnTo>
                <a:lnTo>
                  <a:pt x="388" y="930"/>
                </a:lnTo>
                <a:lnTo>
                  <a:pt x="372" y="950"/>
                </a:lnTo>
                <a:lnTo>
                  <a:pt x="348" y="961"/>
                </a:lnTo>
                <a:lnTo>
                  <a:pt x="353" y="976"/>
                </a:lnTo>
                <a:lnTo>
                  <a:pt x="363" y="982"/>
                </a:lnTo>
                <a:lnTo>
                  <a:pt x="378" y="985"/>
                </a:lnTo>
                <a:lnTo>
                  <a:pt x="378" y="1000"/>
                </a:lnTo>
                <a:lnTo>
                  <a:pt x="378" y="1037"/>
                </a:lnTo>
                <a:lnTo>
                  <a:pt x="379" y="1086"/>
                </a:lnTo>
                <a:lnTo>
                  <a:pt x="382" y="1105"/>
                </a:lnTo>
                <a:lnTo>
                  <a:pt x="388" y="1117"/>
                </a:lnTo>
                <a:lnTo>
                  <a:pt x="396" y="1116"/>
                </a:lnTo>
                <a:lnTo>
                  <a:pt x="410" y="1098"/>
                </a:lnTo>
                <a:lnTo>
                  <a:pt x="425" y="1082"/>
                </a:lnTo>
                <a:lnTo>
                  <a:pt x="443" y="1067"/>
                </a:lnTo>
                <a:lnTo>
                  <a:pt x="454" y="1058"/>
                </a:lnTo>
                <a:lnTo>
                  <a:pt x="455" y="1051"/>
                </a:lnTo>
                <a:lnTo>
                  <a:pt x="451" y="1043"/>
                </a:lnTo>
                <a:lnTo>
                  <a:pt x="451" y="1032"/>
                </a:lnTo>
                <a:lnTo>
                  <a:pt x="457" y="1038"/>
                </a:lnTo>
                <a:lnTo>
                  <a:pt x="469" y="1037"/>
                </a:lnTo>
                <a:lnTo>
                  <a:pt x="473" y="1031"/>
                </a:lnTo>
                <a:lnTo>
                  <a:pt x="472" y="1025"/>
                </a:lnTo>
                <a:lnTo>
                  <a:pt x="468" y="1020"/>
                </a:lnTo>
                <a:lnTo>
                  <a:pt x="467" y="1016"/>
                </a:lnTo>
                <a:lnTo>
                  <a:pt x="472" y="1010"/>
                </a:lnTo>
                <a:lnTo>
                  <a:pt x="475" y="1005"/>
                </a:lnTo>
                <a:lnTo>
                  <a:pt x="474" y="988"/>
                </a:lnTo>
                <a:lnTo>
                  <a:pt x="471" y="970"/>
                </a:lnTo>
                <a:lnTo>
                  <a:pt x="468" y="954"/>
                </a:lnTo>
                <a:lnTo>
                  <a:pt x="466" y="940"/>
                </a:lnTo>
                <a:lnTo>
                  <a:pt x="475" y="943"/>
                </a:lnTo>
                <a:lnTo>
                  <a:pt x="487" y="951"/>
                </a:lnTo>
                <a:lnTo>
                  <a:pt x="499" y="957"/>
                </a:lnTo>
                <a:lnTo>
                  <a:pt x="509" y="956"/>
                </a:lnTo>
                <a:lnTo>
                  <a:pt x="545" y="932"/>
                </a:lnTo>
                <a:lnTo>
                  <a:pt x="552" y="926"/>
                </a:lnTo>
                <a:lnTo>
                  <a:pt x="553" y="920"/>
                </a:lnTo>
                <a:lnTo>
                  <a:pt x="555" y="915"/>
                </a:lnTo>
                <a:lnTo>
                  <a:pt x="562" y="911"/>
                </a:lnTo>
                <a:lnTo>
                  <a:pt x="579" y="900"/>
                </a:lnTo>
                <a:lnTo>
                  <a:pt x="592" y="886"/>
                </a:lnTo>
                <a:lnTo>
                  <a:pt x="597" y="860"/>
                </a:lnTo>
                <a:lnTo>
                  <a:pt x="595" y="837"/>
                </a:lnTo>
                <a:lnTo>
                  <a:pt x="585" y="827"/>
                </a:lnTo>
                <a:lnTo>
                  <a:pt x="581" y="814"/>
                </a:lnTo>
                <a:lnTo>
                  <a:pt x="589" y="813"/>
                </a:lnTo>
                <a:lnTo>
                  <a:pt x="597" y="812"/>
                </a:lnTo>
                <a:lnTo>
                  <a:pt x="593" y="781"/>
                </a:lnTo>
                <a:lnTo>
                  <a:pt x="581" y="751"/>
                </a:lnTo>
                <a:lnTo>
                  <a:pt x="559" y="717"/>
                </a:lnTo>
                <a:lnTo>
                  <a:pt x="576" y="700"/>
                </a:lnTo>
                <a:lnTo>
                  <a:pt x="575" y="698"/>
                </a:lnTo>
                <a:lnTo>
                  <a:pt x="573" y="696"/>
                </a:lnTo>
                <a:lnTo>
                  <a:pt x="568" y="690"/>
                </a:lnTo>
                <a:lnTo>
                  <a:pt x="560" y="684"/>
                </a:lnTo>
                <a:lnTo>
                  <a:pt x="554" y="676"/>
                </a:lnTo>
                <a:lnTo>
                  <a:pt x="549" y="669"/>
                </a:lnTo>
                <a:lnTo>
                  <a:pt x="546" y="656"/>
                </a:lnTo>
                <a:lnTo>
                  <a:pt x="538" y="639"/>
                </a:lnTo>
                <a:lnTo>
                  <a:pt x="529" y="620"/>
                </a:lnTo>
                <a:lnTo>
                  <a:pt x="524" y="603"/>
                </a:lnTo>
                <a:lnTo>
                  <a:pt x="516" y="590"/>
                </a:lnTo>
                <a:lnTo>
                  <a:pt x="503" y="584"/>
                </a:lnTo>
                <a:lnTo>
                  <a:pt x="491" y="580"/>
                </a:lnTo>
                <a:lnTo>
                  <a:pt x="491" y="572"/>
                </a:lnTo>
                <a:lnTo>
                  <a:pt x="491" y="555"/>
                </a:lnTo>
                <a:lnTo>
                  <a:pt x="479" y="542"/>
                </a:lnTo>
                <a:lnTo>
                  <a:pt x="467" y="524"/>
                </a:lnTo>
                <a:lnTo>
                  <a:pt x="447" y="518"/>
                </a:lnTo>
                <a:lnTo>
                  <a:pt x="418" y="505"/>
                </a:lnTo>
                <a:lnTo>
                  <a:pt x="394" y="481"/>
                </a:lnTo>
                <a:lnTo>
                  <a:pt x="360" y="435"/>
                </a:lnTo>
                <a:lnTo>
                  <a:pt x="339" y="393"/>
                </a:lnTo>
                <a:lnTo>
                  <a:pt x="340" y="378"/>
                </a:lnTo>
                <a:lnTo>
                  <a:pt x="329" y="373"/>
                </a:lnTo>
                <a:lnTo>
                  <a:pt x="314" y="368"/>
                </a:lnTo>
                <a:lnTo>
                  <a:pt x="300" y="361"/>
                </a:lnTo>
                <a:lnTo>
                  <a:pt x="289" y="346"/>
                </a:lnTo>
                <a:lnTo>
                  <a:pt x="281" y="327"/>
                </a:lnTo>
                <a:lnTo>
                  <a:pt x="274" y="310"/>
                </a:lnTo>
                <a:lnTo>
                  <a:pt x="265" y="301"/>
                </a:lnTo>
                <a:lnTo>
                  <a:pt x="256" y="283"/>
                </a:lnTo>
                <a:lnTo>
                  <a:pt x="260" y="260"/>
                </a:lnTo>
                <a:lnTo>
                  <a:pt x="279" y="188"/>
                </a:lnTo>
                <a:lnTo>
                  <a:pt x="327" y="133"/>
                </a:lnTo>
                <a:lnTo>
                  <a:pt x="331" y="132"/>
                </a:lnTo>
                <a:lnTo>
                  <a:pt x="313" y="114"/>
                </a:lnTo>
                <a:lnTo>
                  <a:pt x="273" y="103"/>
                </a:lnTo>
                <a:lnTo>
                  <a:pt x="258" y="80"/>
                </a:lnTo>
                <a:lnTo>
                  <a:pt x="237" y="65"/>
                </a:lnTo>
                <a:lnTo>
                  <a:pt x="236" y="46"/>
                </a:lnTo>
                <a:lnTo>
                  <a:pt x="233" y="26"/>
                </a:lnTo>
                <a:lnTo>
                  <a:pt x="232" y="26"/>
                </a:lnTo>
                <a:lnTo>
                  <a:pt x="217" y="24"/>
                </a:lnTo>
                <a:lnTo>
                  <a:pt x="201" y="26"/>
                </a:lnTo>
                <a:lnTo>
                  <a:pt x="171" y="24"/>
                </a:lnTo>
                <a:lnTo>
                  <a:pt x="146" y="6"/>
                </a:lnTo>
                <a:lnTo>
                  <a:pt x="129" y="0"/>
                </a:lnTo>
                <a:lnTo>
                  <a:pt x="116" y="14"/>
                </a:lnTo>
                <a:lnTo>
                  <a:pt x="109" y="26"/>
                </a:lnTo>
                <a:lnTo>
                  <a:pt x="95" y="25"/>
                </a:lnTo>
                <a:lnTo>
                  <a:pt x="87" y="29"/>
                </a:lnTo>
                <a:lnTo>
                  <a:pt x="81" y="36"/>
                </a:lnTo>
                <a:lnTo>
                  <a:pt x="60" y="39"/>
                </a:lnTo>
                <a:lnTo>
                  <a:pt x="41" y="38"/>
                </a:lnTo>
                <a:lnTo>
                  <a:pt x="22" y="41"/>
                </a:lnTo>
                <a:lnTo>
                  <a:pt x="4" y="52"/>
                </a:lnTo>
                <a:lnTo>
                  <a:pt x="0" y="73"/>
                </a:lnTo>
                <a:lnTo>
                  <a:pt x="11" y="85"/>
                </a:lnTo>
                <a:lnTo>
                  <a:pt x="24" y="94"/>
                </a:lnTo>
                <a:lnTo>
                  <a:pt x="49" y="108"/>
                </a:lnTo>
                <a:lnTo>
                  <a:pt x="62" y="132"/>
                </a:lnTo>
                <a:lnTo>
                  <a:pt x="92" y="180"/>
                </a:lnTo>
                <a:lnTo>
                  <a:pt x="145" y="181"/>
                </a:lnTo>
                <a:lnTo>
                  <a:pt x="163" y="173"/>
                </a:lnTo>
                <a:lnTo>
                  <a:pt x="176" y="181"/>
                </a:lnTo>
                <a:lnTo>
                  <a:pt x="193" y="200"/>
                </a:lnTo>
                <a:lnTo>
                  <a:pt x="206" y="223"/>
                </a:lnTo>
                <a:lnTo>
                  <a:pt x="205" y="243"/>
                </a:lnTo>
                <a:lnTo>
                  <a:pt x="198" y="260"/>
                </a:lnTo>
                <a:lnTo>
                  <a:pt x="190" y="277"/>
                </a:lnTo>
                <a:lnTo>
                  <a:pt x="192" y="292"/>
                </a:lnTo>
                <a:lnTo>
                  <a:pt x="201" y="306"/>
                </a:lnTo>
                <a:lnTo>
                  <a:pt x="211" y="318"/>
                </a:lnTo>
                <a:lnTo>
                  <a:pt x="222" y="330"/>
                </a:lnTo>
                <a:lnTo>
                  <a:pt x="232" y="343"/>
                </a:lnTo>
                <a:lnTo>
                  <a:pt x="260" y="383"/>
                </a:lnTo>
                <a:lnTo>
                  <a:pt x="297" y="417"/>
                </a:lnTo>
                <a:lnTo>
                  <a:pt x="328" y="446"/>
                </a:lnTo>
                <a:lnTo>
                  <a:pt x="355" y="480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89" name="Bangladesh"/>
          <xdr:cNvSpPr>
            <a:spLocks/>
          </xdr:cNvSpPr>
        </xdr:nvSpPr>
        <xdr:spPr bwMode="auto">
          <a:xfrm>
            <a:off x="12673856" y="1666875"/>
            <a:ext cx="116967" cy="152400"/>
          </a:xfrm>
          <a:custGeom>
            <a:avLst/>
            <a:gdLst>
              <a:gd name="T0" fmla="*/ 2147483647 w 334"/>
              <a:gd name="T1" fmla="*/ 2147483647 h 364"/>
              <a:gd name="T2" fmla="*/ 2147483647 w 334"/>
              <a:gd name="T3" fmla="*/ 2147483647 h 364"/>
              <a:gd name="T4" fmla="*/ 2147483647 w 334"/>
              <a:gd name="T5" fmla="*/ 2147483647 h 364"/>
              <a:gd name="T6" fmla="*/ 2147483647 w 334"/>
              <a:gd name="T7" fmla="*/ 2147483647 h 364"/>
              <a:gd name="T8" fmla="*/ 2147483647 w 334"/>
              <a:gd name="T9" fmla="*/ 2147483647 h 364"/>
              <a:gd name="T10" fmla="*/ 2147483647 w 334"/>
              <a:gd name="T11" fmla="*/ 2147483647 h 364"/>
              <a:gd name="T12" fmla="*/ 2147483647 w 334"/>
              <a:gd name="T13" fmla="*/ 2147483647 h 364"/>
              <a:gd name="T14" fmla="*/ 2147483647 w 334"/>
              <a:gd name="T15" fmla="*/ 2147483647 h 364"/>
              <a:gd name="T16" fmla="*/ 2147483647 w 334"/>
              <a:gd name="T17" fmla="*/ 2147483647 h 364"/>
              <a:gd name="T18" fmla="*/ 2147483647 w 334"/>
              <a:gd name="T19" fmla="*/ 2147483647 h 364"/>
              <a:gd name="T20" fmla="*/ 2147483647 w 334"/>
              <a:gd name="T21" fmla="*/ 2147483647 h 364"/>
              <a:gd name="T22" fmla="*/ 2147483647 w 334"/>
              <a:gd name="T23" fmla="*/ 2147483647 h 364"/>
              <a:gd name="T24" fmla="*/ 2147483647 w 334"/>
              <a:gd name="T25" fmla="*/ 2147483647 h 364"/>
              <a:gd name="T26" fmla="*/ 2147483647 w 334"/>
              <a:gd name="T27" fmla="*/ 0 h 364"/>
              <a:gd name="T28" fmla="*/ 2147483647 w 334"/>
              <a:gd name="T29" fmla="*/ 2147483647 h 364"/>
              <a:gd name="T30" fmla="*/ 0 w 334"/>
              <a:gd name="T31" fmla="*/ 2147483647 h 364"/>
              <a:gd name="T32" fmla="*/ 2147483647 w 334"/>
              <a:gd name="T33" fmla="*/ 2147483647 h 364"/>
              <a:gd name="T34" fmla="*/ 2147483647 w 334"/>
              <a:gd name="T35" fmla="*/ 2147483647 h 364"/>
              <a:gd name="T36" fmla="*/ 2147483647 w 334"/>
              <a:gd name="T37" fmla="*/ 2147483647 h 364"/>
              <a:gd name="T38" fmla="*/ 2147483647 w 334"/>
              <a:gd name="T39" fmla="*/ 2147483647 h 364"/>
              <a:gd name="T40" fmla="*/ 2147483647 w 334"/>
              <a:gd name="T41" fmla="*/ 2147483647 h 364"/>
              <a:gd name="T42" fmla="*/ 2147483647 w 334"/>
              <a:gd name="T43" fmla="*/ 2147483647 h 364"/>
              <a:gd name="T44" fmla="*/ 2147483647 w 334"/>
              <a:gd name="T45" fmla="*/ 2147483647 h 364"/>
              <a:gd name="T46" fmla="*/ 2147483647 w 334"/>
              <a:gd name="T47" fmla="*/ 2147483647 h 364"/>
              <a:gd name="T48" fmla="*/ 2147483647 w 334"/>
              <a:gd name="T49" fmla="*/ 2147483647 h 364"/>
              <a:gd name="T50" fmla="*/ 2147483647 w 334"/>
              <a:gd name="T51" fmla="*/ 2147483647 h 364"/>
              <a:gd name="T52" fmla="*/ 2147483647 w 334"/>
              <a:gd name="T53" fmla="*/ 2147483647 h 364"/>
              <a:gd name="T54" fmla="*/ 2147483647 w 334"/>
              <a:gd name="T55" fmla="*/ 2147483647 h 364"/>
              <a:gd name="T56" fmla="*/ 2147483647 w 334"/>
              <a:gd name="T57" fmla="*/ 2147483647 h 364"/>
              <a:gd name="T58" fmla="*/ 2147483647 w 334"/>
              <a:gd name="T59" fmla="*/ 2147483647 h 364"/>
              <a:gd name="T60" fmla="*/ 2147483647 w 334"/>
              <a:gd name="T61" fmla="*/ 2147483647 h 364"/>
              <a:gd name="T62" fmla="*/ 2147483647 w 334"/>
              <a:gd name="T63" fmla="*/ 2147483647 h 364"/>
              <a:gd name="T64" fmla="*/ 2147483647 w 334"/>
              <a:gd name="T65" fmla="*/ 2147483647 h 364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334"/>
              <a:gd name="T100" fmla="*/ 0 h 364"/>
              <a:gd name="T101" fmla="*/ 334 w 334"/>
              <a:gd name="T102" fmla="*/ 364 h 364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334" h="364">
                <a:moveTo>
                  <a:pt x="334" y="341"/>
                </a:moveTo>
                <a:lnTo>
                  <a:pt x="301" y="268"/>
                </a:lnTo>
                <a:lnTo>
                  <a:pt x="280" y="243"/>
                </a:lnTo>
                <a:lnTo>
                  <a:pt x="265" y="216"/>
                </a:lnTo>
                <a:lnTo>
                  <a:pt x="259" y="221"/>
                </a:lnTo>
                <a:lnTo>
                  <a:pt x="259" y="233"/>
                </a:lnTo>
                <a:lnTo>
                  <a:pt x="259" y="238"/>
                </a:lnTo>
                <a:lnTo>
                  <a:pt x="258" y="242"/>
                </a:lnTo>
                <a:lnTo>
                  <a:pt x="255" y="243"/>
                </a:lnTo>
                <a:lnTo>
                  <a:pt x="249" y="240"/>
                </a:lnTo>
                <a:lnTo>
                  <a:pt x="218" y="207"/>
                </a:lnTo>
                <a:lnTo>
                  <a:pt x="227" y="170"/>
                </a:lnTo>
                <a:lnTo>
                  <a:pt x="248" y="137"/>
                </a:lnTo>
                <a:lnTo>
                  <a:pt x="235" y="97"/>
                </a:lnTo>
                <a:lnTo>
                  <a:pt x="215" y="92"/>
                </a:lnTo>
                <a:lnTo>
                  <a:pt x="182" y="101"/>
                </a:lnTo>
                <a:lnTo>
                  <a:pt x="147" y="106"/>
                </a:lnTo>
                <a:lnTo>
                  <a:pt x="122" y="91"/>
                </a:lnTo>
                <a:lnTo>
                  <a:pt x="115" y="81"/>
                </a:lnTo>
                <a:lnTo>
                  <a:pt x="107" y="74"/>
                </a:lnTo>
                <a:lnTo>
                  <a:pt x="99" y="68"/>
                </a:lnTo>
                <a:lnTo>
                  <a:pt x="93" y="61"/>
                </a:lnTo>
                <a:lnTo>
                  <a:pt x="74" y="20"/>
                </a:lnTo>
                <a:lnTo>
                  <a:pt x="57" y="13"/>
                </a:lnTo>
                <a:lnTo>
                  <a:pt x="44" y="1"/>
                </a:lnTo>
                <a:lnTo>
                  <a:pt x="43" y="1"/>
                </a:lnTo>
                <a:lnTo>
                  <a:pt x="42" y="0"/>
                </a:lnTo>
                <a:lnTo>
                  <a:pt x="35" y="0"/>
                </a:lnTo>
                <a:lnTo>
                  <a:pt x="25" y="3"/>
                </a:lnTo>
                <a:lnTo>
                  <a:pt x="17" y="3"/>
                </a:lnTo>
                <a:lnTo>
                  <a:pt x="9" y="4"/>
                </a:lnTo>
                <a:lnTo>
                  <a:pt x="0" y="30"/>
                </a:lnTo>
                <a:lnTo>
                  <a:pt x="13" y="47"/>
                </a:lnTo>
                <a:lnTo>
                  <a:pt x="42" y="82"/>
                </a:lnTo>
                <a:lnTo>
                  <a:pt x="24" y="119"/>
                </a:lnTo>
                <a:lnTo>
                  <a:pt x="30" y="135"/>
                </a:lnTo>
                <a:lnTo>
                  <a:pt x="42" y="146"/>
                </a:lnTo>
                <a:lnTo>
                  <a:pt x="55" y="157"/>
                </a:lnTo>
                <a:lnTo>
                  <a:pt x="66" y="167"/>
                </a:lnTo>
                <a:lnTo>
                  <a:pt x="69" y="175"/>
                </a:lnTo>
                <a:lnTo>
                  <a:pt x="71" y="187"/>
                </a:lnTo>
                <a:lnTo>
                  <a:pt x="71" y="198"/>
                </a:lnTo>
                <a:lnTo>
                  <a:pt x="73" y="208"/>
                </a:lnTo>
                <a:lnTo>
                  <a:pt x="81" y="222"/>
                </a:lnTo>
                <a:lnTo>
                  <a:pt x="94" y="232"/>
                </a:lnTo>
                <a:lnTo>
                  <a:pt x="109" y="242"/>
                </a:lnTo>
                <a:lnTo>
                  <a:pt x="121" y="257"/>
                </a:lnTo>
                <a:lnTo>
                  <a:pt x="144" y="293"/>
                </a:lnTo>
                <a:lnTo>
                  <a:pt x="157" y="333"/>
                </a:lnTo>
                <a:lnTo>
                  <a:pt x="166" y="343"/>
                </a:lnTo>
                <a:lnTo>
                  <a:pt x="178" y="343"/>
                </a:lnTo>
                <a:lnTo>
                  <a:pt x="181" y="330"/>
                </a:lnTo>
                <a:lnTo>
                  <a:pt x="179" y="315"/>
                </a:lnTo>
                <a:lnTo>
                  <a:pt x="197" y="331"/>
                </a:lnTo>
                <a:lnTo>
                  <a:pt x="219" y="336"/>
                </a:lnTo>
                <a:lnTo>
                  <a:pt x="226" y="311"/>
                </a:lnTo>
                <a:lnTo>
                  <a:pt x="221" y="284"/>
                </a:lnTo>
                <a:lnTo>
                  <a:pt x="242" y="264"/>
                </a:lnTo>
                <a:lnTo>
                  <a:pt x="277" y="302"/>
                </a:lnTo>
                <a:lnTo>
                  <a:pt x="285" y="320"/>
                </a:lnTo>
                <a:lnTo>
                  <a:pt x="298" y="335"/>
                </a:lnTo>
                <a:lnTo>
                  <a:pt x="310" y="348"/>
                </a:lnTo>
                <a:lnTo>
                  <a:pt x="319" y="364"/>
                </a:lnTo>
                <a:lnTo>
                  <a:pt x="334" y="341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0" name="Myanmar"/>
          <xdr:cNvSpPr>
            <a:spLocks/>
          </xdr:cNvSpPr>
        </xdr:nvSpPr>
        <xdr:spPr bwMode="auto">
          <a:xfrm>
            <a:off x="12782468" y="1590675"/>
            <a:ext cx="200515" cy="571500"/>
          </a:xfrm>
          <a:custGeom>
            <a:avLst/>
            <a:gdLst>
              <a:gd name="T0" fmla="*/ 2147483647 w 533"/>
              <a:gd name="T1" fmla="*/ 2147483647 h 1362"/>
              <a:gd name="T2" fmla="*/ 2147483647 w 533"/>
              <a:gd name="T3" fmla="*/ 2147483647 h 1362"/>
              <a:gd name="T4" fmla="*/ 2147483647 w 533"/>
              <a:gd name="T5" fmla="*/ 2147483647 h 1362"/>
              <a:gd name="T6" fmla="*/ 2147483647 w 533"/>
              <a:gd name="T7" fmla="*/ 2147483647 h 1362"/>
              <a:gd name="T8" fmla="*/ 2147483647 w 533"/>
              <a:gd name="T9" fmla="*/ 2147483647 h 1362"/>
              <a:gd name="T10" fmla="*/ 2147483647 w 533"/>
              <a:gd name="T11" fmla="*/ 2147483647 h 1362"/>
              <a:gd name="T12" fmla="*/ 2147483647 w 533"/>
              <a:gd name="T13" fmla="*/ 2147483647 h 1362"/>
              <a:gd name="T14" fmla="*/ 2147483647 w 533"/>
              <a:gd name="T15" fmla="*/ 2147483647 h 1362"/>
              <a:gd name="T16" fmla="*/ 2147483647 w 533"/>
              <a:gd name="T17" fmla="*/ 2147483647 h 1362"/>
              <a:gd name="T18" fmla="*/ 2147483647 w 533"/>
              <a:gd name="T19" fmla="*/ 2147483647 h 1362"/>
              <a:gd name="T20" fmla="*/ 2147483647 w 533"/>
              <a:gd name="T21" fmla="*/ 2147483647 h 1362"/>
              <a:gd name="T22" fmla="*/ 2147483647 w 533"/>
              <a:gd name="T23" fmla="*/ 2147483647 h 1362"/>
              <a:gd name="T24" fmla="*/ 2147483647 w 533"/>
              <a:gd name="T25" fmla="*/ 2147483647 h 1362"/>
              <a:gd name="T26" fmla="*/ 2147483647 w 533"/>
              <a:gd name="T27" fmla="*/ 2147483647 h 1362"/>
              <a:gd name="T28" fmla="*/ 2147483647 w 533"/>
              <a:gd name="T29" fmla="*/ 2147483647 h 1362"/>
              <a:gd name="T30" fmla="*/ 2147483647 w 533"/>
              <a:gd name="T31" fmla="*/ 2147483647 h 1362"/>
              <a:gd name="T32" fmla="*/ 2147483647 w 533"/>
              <a:gd name="T33" fmla="*/ 2147483647 h 1362"/>
              <a:gd name="T34" fmla="*/ 2147483647 w 533"/>
              <a:gd name="T35" fmla="*/ 2147483647 h 1362"/>
              <a:gd name="T36" fmla="*/ 2147483647 w 533"/>
              <a:gd name="T37" fmla="*/ 2147483647 h 1362"/>
              <a:gd name="T38" fmla="*/ 2147483647 w 533"/>
              <a:gd name="T39" fmla="*/ 2147483647 h 1362"/>
              <a:gd name="T40" fmla="*/ 2147483647 w 533"/>
              <a:gd name="T41" fmla="*/ 2147483647 h 1362"/>
              <a:gd name="T42" fmla="*/ 2147483647 w 533"/>
              <a:gd name="T43" fmla="*/ 2147483647 h 1362"/>
              <a:gd name="T44" fmla="*/ 2147483647 w 533"/>
              <a:gd name="T45" fmla="*/ 2147483647 h 1362"/>
              <a:gd name="T46" fmla="*/ 2147483647 w 533"/>
              <a:gd name="T47" fmla="*/ 2147483647 h 1362"/>
              <a:gd name="T48" fmla="*/ 2147483647 w 533"/>
              <a:gd name="T49" fmla="*/ 2147483647 h 1362"/>
              <a:gd name="T50" fmla="*/ 2147483647 w 533"/>
              <a:gd name="T51" fmla="*/ 2147483647 h 1362"/>
              <a:gd name="T52" fmla="*/ 2147483647 w 533"/>
              <a:gd name="T53" fmla="*/ 2147483647 h 1362"/>
              <a:gd name="T54" fmla="*/ 2147483647 w 533"/>
              <a:gd name="T55" fmla="*/ 2147483647 h 1362"/>
              <a:gd name="T56" fmla="*/ 2147483647 w 533"/>
              <a:gd name="T57" fmla="*/ 2147483647 h 1362"/>
              <a:gd name="T58" fmla="*/ 2147483647 w 533"/>
              <a:gd name="T59" fmla="*/ 2147483647 h 1362"/>
              <a:gd name="T60" fmla="*/ 2147483647 w 533"/>
              <a:gd name="T61" fmla="*/ 2147483647 h 1362"/>
              <a:gd name="T62" fmla="*/ 2147483647 w 533"/>
              <a:gd name="T63" fmla="*/ 2147483647 h 1362"/>
              <a:gd name="T64" fmla="*/ 2147483647 w 533"/>
              <a:gd name="T65" fmla="*/ 2147483647 h 1362"/>
              <a:gd name="T66" fmla="*/ 2147483647 w 533"/>
              <a:gd name="T67" fmla="*/ 2147483647 h 1362"/>
              <a:gd name="T68" fmla="*/ 2147483647 w 533"/>
              <a:gd name="T69" fmla="*/ 2147483647 h 1362"/>
              <a:gd name="T70" fmla="*/ 2147483647 w 533"/>
              <a:gd name="T71" fmla="*/ 2147483647 h 1362"/>
              <a:gd name="T72" fmla="*/ 2147483647 w 533"/>
              <a:gd name="T73" fmla="*/ 2147483647 h 1362"/>
              <a:gd name="T74" fmla="*/ 2147483647 w 533"/>
              <a:gd name="T75" fmla="*/ 2147483647 h 1362"/>
              <a:gd name="T76" fmla="*/ 2147483647 w 533"/>
              <a:gd name="T77" fmla="*/ 2147483647 h 1362"/>
              <a:gd name="T78" fmla="*/ 2147483647 w 533"/>
              <a:gd name="T79" fmla="*/ 2147483647 h 1362"/>
              <a:gd name="T80" fmla="*/ 2147483647 w 533"/>
              <a:gd name="T81" fmla="*/ 2147483647 h 1362"/>
              <a:gd name="T82" fmla="*/ 2147483647 w 533"/>
              <a:gd name="T83" fmla="*/ 2147483647 h 1362"/>
              <a:gd name="T84" fmla="*/ 2147483647 w 533"/>
              <a:gd name="T85" fmla="*/ 2147483647 h 1362"/>
              <a:gd name="T86" fmla="*/ 2147483647 w 533"/>
              <a:gd name="T87" fmla="*/ 2147483647 h 1362"/>
              <a:gd name="T88" fmla="*/ 2147483647 w 533"/>
              <a:gd name="T89" fmla="*/ 2147483647 h 1362"/>
              <a:gd name="T90" fmla="*/ 2147483647 w 533"/>
              <a:gd name="T91" fmla="*/ 2147483647 h 1362"/>
              <a:gd name="T92" fmla="*/ 2147483647 w 533"/>
              <a:gd name="T93" fmla="*/ 2147483647 h 1362"/>
              <a:gd name="T94" fmla="*/ 2147483647 w 533"/>
              <a:gd name="T95" fmla="*/ 2147483647 h 1362"/>
              <a:gd name="T96" fmla="*/ 2147483647 w 533"/>
              <a:gd name="T97" fmla="*/ 2147483647 h 1362"/>
              <a:gd name="T98" fmla="*/ 2147483647 w 533"/>
              <a:gd name="T99" fmla="*/ 2147483647 h 1362"/>
              <a:gd name="T100" fmla="*/ 2147483647 w 533"/>
              <a:gd name="T101" fmla="*/ 2147483647 h 1362"/>
              <a:gd name="T102" fmla="*/ 2147483647 w 533"/>
              <a:gd name="T103" fmla="*/ 2147483647 h 1362"/>
              <a:gd name="T104" fmla="*/ 2147483647 w 533"/>
              <a:gd name="T105" fmla="*/ 2147483647 h 1362"/>
              <a:gd name="T106" fmla="*/ 2147483647 w 533"/>
              <a:gd name="T107" fmla="*/ 2147483647 h 1362"/>
              <a:gd name="T108" fmla="*/ 2147483647 w 533"/>
              <a:gd name="T109" fmla="*/ 2147483647 h 1362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533"/>
              <a:gd name="T166" fmla="*/ 0 h 1362"/>
              <a:gd name="T167" fmla="*/ 533 w 533"/>
              <a:gd name="T168" fmla="*/ 1362 h 1362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533" h="1362">
                <a:moveTo>
                  <a:pt x="2" y="539"/>
                </a:moveTo>
                <a:lnTo>
                  <a:pt x="17" y="516"/>
                </a:lnTo>
                <a:lnTo>
                  <a:pt x="28" y="489"/>
                </a:lnTo>
                <a:lnTo>
                  <a:pt x="28" y="464"/>
                </a:lnTo>
                <a:lnTo>
                  <a:pt x="16" y="440"/>
                </a:lnTo>
                <a:lnTo>
                  <a:pt x="24" y="415"/>
                </a:lnTo>
                <a:lnTo>
                  <a:pt x="22" y="398"/>
                </a:lnTo>
                <a:lnTo>
                  <a:pt x="7" y="381"/>
                </a:lnTo>
                <a:lnTo>
                  <a:pt x="1" y="371"/>
                </a:lnTo>
                <a:lnTo>
                  <a:pt x="0" y="366"/>
                </a:lnTo>
                <a:lnTo>
                  <a:pt x="3" y="365"/>
                </a:lnTo>
                <a:lnTo>
                  <a:pt x="9" y="365"/>
                </a:lnTo>
                <a:lnTo>
                  <a:pt x="26" y="367"/>
                </a:lnTo>
                <a:lnTo>
                  <a:pt x="38" y="359"/>
                </a:lnTo>
                <a:lnTo>
                  <a:pt x="50" y="314"/>
                </a:lnTo>
                <a:lnTo>
                  <a:pt x="44" y="269"/>
                </a:lnTo>
                <a:lnTo>
                  <a:pt x="38" y="245"/>
                </a:lnTo>
                <a:lnTo>
                  <a:pt x="30" y="223"/>
                </a:lnTo>
                <a:lnTo>
                  <a:pt x="30" y="216"/>
                </a:lnTo>
                <a:lnTo>
                  <a:pt x="33" y="210"/>
                </a:lnTo>
                <a:lnTo>
                  <a:pt x="36" y="206"/>
                </a:lnTo>
                <a:lnTo>
                  <a:pt x="37" y="200"/>
                </a:lnTo>
                <a:lnTo>
                  <a:pt x="20" y="169"/>
                </a:lnTo>
                <a:lnTo>
                  <a:pt x="30" y="139"/>
                </a:lnTo>
                <a:lnTo>
                  <a:pt x="37" y="131"/>
                </a:lnTo>
                <a:lnTo>
                  <a:pt x="46" y="120"/>
                </a:lnTo>
                <a:lnTo>
                  <a:pt x="55" y="110"/>
                </a:lnTo>
                <a:lnTo>
                  <a:pt x="62" y="106"/>
                </a:lnTo>
                <a:lnTo>
                  <a:pt x="88" y="97"/>
                </a:lnTo>
                <a:lnTo>
                  <a:pt x="77" y="69"/>
                </a:lnTo>
                <a:lnTo>
                  <a:pt x="83" y="53"/>
                </a:lnTo>
                <a:lnTo>
                  <a:pt x="95" y="41"/>
                </a:lnTo>
                <a:lnTo>
                  <a:pt x="106" y="36"/>
                </a:lnTo>
                <a:lnTo>
                  <a:pt x="108" y="27"/>
                </a:lnTo>
                <a:lnTo>
                  <a:pt x="110" y="18"/>
                </a:lnTo>
                <a:lnTo>
                  <a:pt x="112" y="10"/>
                </a:lnTo>
                <a:lnTo>
                  <a:pt x="113" y="1"/>
                </a:lnTo>
                <a:lnTo>
                  <a:pt x="113" y="0"/>
                </a:lnTo>
                <a:lnTo>
                  <a:pt x="115" y="0"/>
                </a:lnTo>
                <a:lnTo>
                  <a:pt x="120" y="6"/>
                </a:lnTo>
                <a:lnTo>
                  <a:pt x="125" y="13"/>
                </a:lnTo>
                <a:lnTo>
                  <a:pt x="134" y="28"/>
                </a:lnTo>
                <a:lnTo>
                  <a:pt x="143" y="41"/>
                </a:lnTo>
                <a:lnTo>
                  <a:pt x="153" y="54"/>
                </a:lnTo>
                <a:lnTo>
                  <a:pt x="159" y="63"/>
                </a:lnTo>
                <a:lnTo>
                  <a:pt x="164" y="72"/>
                </a:lnTo>
                <a:lnTo>
                  <a:pt x="170" y="87"/>
                </a:lnTo>
                <a:lnTo>
                  <a:pt x="174" y="103"/>
                </a:lnTo>
                <a:lnTo>
                  <a:pt x="186" y="144"/>
                </a:lnTo>
                <a:lnTo>
                  <a:pt x="206" y="179"/>
                </a:lnTo>
                <a:lnTo>
                  <a:pt x="223" y="215"/>
                </a:lnTo>
                <a:lnTo>
                  <a:pt x="222" y="258"/>
                </a:lnTo>
                <a:lnTo>
                  <a:pt x="222" y="284"/>
                </a:lnTo>
                <a:lnTo>
                  <a:pt x="228" y="313"/>
                </a:lnTo>
                <a:lnTo>
                  <a:pt x="225" y="336"/>
                </a:lnTo>
                <a:lnTo>
                  <a:pt x="199" y="346"/>
                </a:lnTo>
                <a:lnTo>
                  <a:pt x="199" y="347"/>
                </a:lnTo>
                <a:lnTo>
                  <a:pt x="203" y="349"/>
                </a:lnTo>
                <a:lnTo>
                  <a:pt x="207" y="353"/>
                </a:lnTo>
                <a:lnTo>
                  <a:pt x="213" y="357"/>
                </a:lnTo>
                <a:lnTo>
                  <a:pt x="221" y="357"/>
                </a:lnTo>
                <a:lnTo>
                  <a:pt x="237" y="350"/>
                </a:lnTo>
                <a:lnTo>
                  <a:pt x="252" y="339"/>
                </a:lnTo>
                <a:lnTo>
                  <a:pt x="278" y="321"/>
                </a:lnTo>
                <a:lnTo>
                  <a:pt x="297" y="331"/>
                </a:lnTo>
                <a:lnTo>
                  <a:pt x="297" y="391"/>
                </a:lnTo>
                <a:lnTo>
                  <a:pt x="352" y="413"/>
                </a:lnTo>
                <a:lnTo>
                  <a:pt x="354" y="428"/>
                </a:lnTo>
                <a:lnTo>
                  <a:pt x="354" y="441"/>
                </a:lnTo>
                <a:lnTo>
                  <a:pt x="353" y="455"/>
                </a:lnTo>
                <a:lnTo>
                  <a:pt x="352" y="470"/>
                </a:lnTo>
                <a:lnTo>
                  <a:pt x="351" y="483"/>
                </a:lnTo>
                <a:lnTo>
                  <a:pt x="351" y="485"/>
                </a:lnTo>
                <a:lnTo>
                  <a:pt x="356" y="485"/>
                </a:lnTo>
                <a:lnTo>
                  <a:pt x="368" y="488"/>
                </a:lnTo>
                <a:lnTo>
                  <a:pt x="396" y="511"/>
                </a:lnTo>
                <a:lnTo>
                  <a:pt x="418" y="539"/>
                </a:lnTo>
                <a:lnTo>
                  <a:pt x="457" y="543"/>
                </a:lnTo>
                <a:lnTo>
                  <a:pt x="457" y="547"/>
                </a:lnTo>
                <a:lnTo>
                  <a:pt x="457" y="551"/>
                </a:lnTo>
                <a:lnTo>
                  <a:pt x="454" y="572"/>
                </a:lnTo>
                <a:lnTo>
                  <a:pt x="446" y="588"/>
                </a:lnTo>
                <a:lnTo>
                  <a:pt x="441" y="603"/>
                </a:lnTo>
                <a:lnTo>
                  <a:pt x="444" y="615"/>
                </a:lnTo>
                <a:lnTo>
                  <a:pt x="444" y="614"/>
                </a:lnTo>
                <a:lnTo>
                  <a:pt x="421" y="630"/>
                </a:lnTo>
                <a:lnTo>
                  <a:pt x="394" y="635"/>
                </a:lnTo>
                <a:lnTo>
                  <a:pt x="376" y="654"/>
                </a:lnTo>
                <a:lnTo>
                  <a:pt x="367" y="665"/>
                </a:lnTo>
                <a:lnTo>
                  <a:pt x="357" y="673"/>
                </a:lnTo>
                <a:lnTo>
                  <a:pt x="347" y="681"/>
                </a:lnTo>
                <a:lnTo>
                  <a:pt x="343" y="691"/>
                </a:lnTo>
                <a:lnTo>
                  <a:pt x="343" y="713"/>
                </a:lnTo>
                <a:lnTo>
                  <a:pt x="341" y="734"/>
                </a:lnTo>
                <a:lnTo>
                  <a:pt x="340" y="747"/>
                </a:lnTo>
                <a:lnTo>
                  <a:pt x="344" y="754"/>
                </a:lnTo>
                <a:lnTo>
                  <a:pt x="349" y="760"/>
                </a:lnTo>
                <a:lnTo>
                  <a:pt x="353" y="768"/>
                </a:lnTo>
                <a:lnTo>
                  <a:pt x="354" y="792"/>
                </a:lnTo>
                <a:lnTo>
                  <a:pt x="363" y="822"/>
                </a:lnTo>
                <a:lnTo>
                  <a:pt x="389" y="841"/>
                </a:lnTo>
                <a:lnTo>
                  <a:pt x="397" y="847"/>
                </a:lnTo>
                <a:lnTo>
                  <a:pt x="404" y="853"/>
                </a:lnTo>
                <a:lnTo>
                  <a:pt x="410" y="860"/>
                </a:lnTo>
                <a:lnTo>
                  <a:pt x="419" y="867"/>
                </a:lnTo>
                <a:lnTo>
                  <a:pt x="446" y="919"/>
                </a:lnTo>
                <a:lnTo>
                  <a:pt x="448" y="977"/>
                </a:lnTo>
                <a:lnTo>
                  <a:pt x="452" y="1029"/>
                </a:lnTo>
                <a:lnTo>
                  <a:pt x="478" y="1073"/>
                </a:lnTo>
                <a:lnTo>
                  <a:pt x="526" y="1177"/>
                </a:lnTo>
                <a:lnTo>
                  <a:pt x="533" y="1293"/>
                </a:lnTo>
                <a:lnTo>
                  <a:pt x="530" y="1362"/>
                </a:lnTo>
                <a:lnTo>
                  <a:pt x="503" y="1201"/>
                </a:lnTo>
                <a:lnTo>
                  <a:pt x="498" y="1181"/>
                </a:lnTo>
                <a:lnTo>
                  <a:pt x="490" y="1162"/>
                </a:lnTo>
                <a:lnTo>
                  <a:pt x="481" y="1144"/>
                </a:lnTo>
                <a:lnTo>
                  <a:pt x="473" y="1126"/>
                </a:lnTo>
                <a:lnTo>
                  <a:pt x="464" y="1109"/>
                </a:lnTo>
                <a:lnTo>
                  <a:pt x="450" y="1092"/>
                </a:lnTo>
                <a:lnTo>
                  <a:pt x="446" y="1086"/>
                </a:lnTo>
                <a:lnTo>
                  <a:pt x="441" y="1076"/>
                </a:lnTo>
                <a:lnTo>
                  <a:pt x="436" y="1067"/>
                </a:lnTo>
                <a:lnTo>
                  <a:pt x="434" y="1062"/>
                </a:lnTo>
                <a:lnTo>
                  <a:pt x="434" y="1061"/>
                </a:lnTo>
                <a:lnTo>
                  <a:pt x="432" y="1056"/>
                </a:lnTo>
                <a:lnTo>
                  <a:pt x="432" y="1046"/>
                </a:lnTo>
                <a:lnTo>
                  <a:pt x="432" y="1035"/>
                </a:lnTo>
                <a:lnTo>
                  <a:pt x="427" y="1026"/>
                </a:lnTo>
                <a:lnTo>
                  <a:pt x="412" y="1010"/>
                </a:lnTo>
                <a:lnTo>
                  <a:pt x="407" y="985"/>
                </a:lnTo>
                <a:lnTo>
                  <a:pt x="401" y="943"/>
                </a:lnTo>
                <a:lnTo>
                  <a:pt x="385" y="915"/>
                </a:lnTo>
                <a:lnTo>
                  <a:pt x="354" y="892"/>
                </a:lnTo>
                <a:lnTo>
                  <a:pt x="331" y="857"/>
                </a:lnTo>
                <a:lnTo>
                  <a:pt x="331" y="864"/>
                </a:lnTo>
                <a:lnTo>
                  <a:pt x="331" y="875"/>
                </a:lnTo>
                <a:lnTo>
                  <a:pt x="332" y="888"/>
                </a:lnTo>
                <a:lnTo>
                  <a:pt x="331" y="898"/>
                </a:lnTo>
                <a:lnTo>
                  <a:pt x="327" y="907"/>
                </a:lnTo>
                <a:lnTo>
                  <a:pt x="320" y="918"/>
                </a:lnTo>
                <a:lnTo>
                  <a:pt x="311" y="931"/>
                </a:lnTo>
                <a:lnTo>
                  <a:pt x="304" y="941"/>
                </a:lnTo>
                <a:lnTo>
                  <a:pt x="287" y="952"/>
                </a:lnTo>
                <a:lnTo>
                  <a:pt x="262" y="941"/>
                </a:lnTo>
                <a:lnTo>
                  <a:pt x="243" y="933"/>
                </a:lnTo>
                <a:lnTo>
                  <a:pt x="223" y="935"/>
                </a:lnTo>
                <a:lnTo>
                  <a:pt x="210" y="926"/>
                </a:lnTo>
                <a:lnTo>
                  <a:pt x="211" y="902"/>
                </a:lnTo>
                <a:lnTo>
                  <a:pt x="192" y="815"/>
                </a:lnTo>
                <a:lnTo>
                  <a:pt x="157" y="732"/>
                </a:lnTo>
                <a:lnTo>
                  <a:pt x="142" y="696"/>
                </a:lnTo>
                <a:lnTo>
                  <a:pt x="136" y="686"/>
                </a:lnTo>
                <a:lnTo>
                  <a:pt x="129" y="680"/>
                </a:lnTo>
                <a:lnTo>
                  <a:pt x="121" y="674"/>
                </a:lnTo>
                <a:lnTo>
                  <a:pt x="113" y="662"/>
                </a:lnTo>
                <a:lnTo>
                  <a:pt x="91" y="640"/>
                </a:lnTo>
                <a:lnTo>
                  <a:pt x="61" y="626"/>
                </a:lnTo>
                <a:lnTo>
                  <a:pt x="27" y="591"/>
                </a:lnTo>
                <a:lnTo>
                  <a:pt x="5" y="546"/>
                </a:lnTo>
                <a:lnTo>
                  <a:pt x="4" y="543"/>
                </a:lnTo>
                <a:lnTo>
                  <a:pt x="2" y="539"/>
                </a:lnTo>
                <a:close/>
              </a:path>
            </a:pathLst>
          </a:custGeom>
          <a:solidFill>
            <a:srgbClr val="00A4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1" name="Bhutan"/>
          <xdr:cNvSpPr>
            <a:spLocks/>
          </xdr:cNvSpPr>
        </xdr:nvSpPr>
        <xdr:spPr bwMode="auto">
          <a:xfrm>
            <a:off x="12673856" y="1609725"/>
            <a:ext cx="50129" cy="38100"/>
          </a:xfrm>
          <a:custGeom>
            <a:avLst/>
            <a:gdLst>
              <a:gd name="T0" fmla="*/ 0 w 135"/>
              <a:gd name="T1" fmla="*/ 2147483647 h 99"/>
              <a:gd name="T2" fmla="*/ 2147483647 w 135"/>
              <a:gd name="T3" fmla="*/ 2147483647 h 99"/>
              <a:gd name="T4" fmla="*/ 2147483647 w 135"/>
              <a:gd name="T5" fmla="*/ 2147483647 h 99"/>
              <a:gd name="T6" fmla="*/ 2147483647 w 135"/>
              <a:gd name="T7" fmla="*/ 2147483647 h 99"/>
              <a:gd name="T8" fmla="*/ 2147483647 w 135"/>
              <a:gd name="T9" fmla="*/ 2147483647 h 99"/>
              <a:gd name="T10" fmla="*/ 2147483647 w 135"/>
              <a:gd name="T11" fmla="*/ 2147483647 h 99"/>
              <a:gd name="T12" fmla="*/ 2147483647 w 135"/>
              <a:gd name="T13" fmla="*/ 2147483647 h 99"/>
              <a:gd name="T14" fmla="*/ 2147483647 w 135"/>
              <a:gd name="T15" fmla="*/ 2147483647 h 99"/>
              <a:gd name="T16" fmla="*/ 2147483647 w 135"/>
              <a:gd name="T17" fmla="*/ 2147483647 h 99"/>
              <a:gd name="T18" fmla="*/ 2147483647 w 135"/>
              <a:gd name="T19" fmla="*/ 2147483647 h 99"/>
              <a:gd name="T20" fmla="*/ 2147483647 w 135"/>
              <a:gd name="T21" fmla="*/ 2147483647 h 99"/>
              <a:gd name="T22" fmla="*/ 2147483647 w 135"/>
              <a:gd name="T23" fmla="*/ 2147483647 h 99"/>
              <a:gd name="T24" fmla="*/ 2147483647 w 135"/>
              <a:gd name="T25" fmla="*/ 2147483647 h 99"/>
              <a:gd name="T26" fmla="*/ 2147483647 w 135"/>
              <a:gd name="T27" fmla="*/ 2147483647 h 99"/>
              <a:gd name="T28" fmla="*/ 2147483647 w 135"/>
              <a:gd name="T29" fmla="*/ 2147483647 h 99"/>
              <a:gd name="T30" fmla="*/ 2147483647 w 135"/>
              <a:gd name="T31" fmla="*/ 2147483647 h 99"/>
              <a:gd name="T32" fmla="*/ 2147483647 w 135"/>
              <a:gd name="T33" fmla="*/ 2147483647 h 99"/>
              <a:gd name="T34" fmla="*/ 2147483647 w 135"/>
              <a:gd name="T35" fmla="*/ 2147483647 h 99"/>
              <a:gd name="T36" fmla="*/ 2147483647 w 135"/>
              <a:gd name="T37" fmla="*/ 0 h 99"/>
              <a:gd name="T38" fmla="*/ 2147483647 w 135"/>
              <a:gd name="T39" fmla="*/ 2147483647 h 99"/>
              <a:gd name="T40" fmla="*/ 2147483647 w 135"/>
              <a:gd name="T41" fmla="*/ 2147483647 h 99"/>
              <a:gd name="T42" fmla="*/ 2147483647 w 135"/>
              <a:gd name="T43" fmla="*/ 2147483647 h 99"/>
              <a:gd name="T44" fmla="*/ 2147483647 w 135"/>
              <a:gd name="T45" fmla="*/ 2147483647 h 99"/>
              <a:gd name="T46" fmla="*/ 2147483647 w 135"/>
              <a:gd name="T47" fmla="*/ 2147483647 h 99"/>
              <a:gd name="T48" fmla="*/ 0 w 135"/>
              <a:gd name="T49" fmla="*/ 2147483647 h 99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w 135"/>
              <a:gd name="T76" fmla="*/ 0 h 99"/>
              <a:gd name="T77" fmla="*/ 135 w 135"/>
              <a:gd name="T78" fmla="*/ 99 h 99"/>
            </a:gdLst>
            <a:ahLst/>
            <a:cxnLst>
              <a:cxn ang="T50">
                <a:pos x="T0" y="T1"/>
              </a:cxn>
              <a:cxn ang="T51">
                <a:pos x="T2" y="T3"/>
              </a:cxn>
              <a:cxn ang="T52">
                <a:pos x="T4" y="T5"/>
              </a:cxn>
              <a:cxn ang="T53">
                <a:pos x="T6" y="T7"/>
              </a:cxn>
              <a:cxn ang="T54">
                <a:pos x="T8" y="T9"/>
              </a:cxn>
              <a:cxn ang="T55">
                <a:pos x="T10" y="T11"/>
              </a:cxn>
              <a:cxn ang="T56">
                <a:pos x="T12" y="T13"/>
              </a:cxn>
              <a:cxn ang="T57">
                <a:pos x="T14" y="T15"/>
              </a:cxn>
              <a:cxn ang="T58">
                <a:pos x="T16" y="T17"/>
              </a:cxn>
              <a:cxn ang="T59">
                <a:pos x="T18" y="T19"/>
              </a:cxn>
              <a:cxn ang="T60">
                <a:pos x="T20" y="T21"/>
              </a:cxn>
              <a:cxn ang="T61">
                <a:pos x="T22" y="T23"/>
              </a:cxn>
              <a:cxn ang="T62">
                <a:pos x="T24" y="T25"/>
              </a:cxn>
              <a:cxn ang="T63">
                <a:pos x="T26" y="T27"/>
              </a:cxn>
              <a:cxn ang="T64">
                <a:pos x="T28" y="T29"/>
              </a:cxn>
              <a:cxn ang="T65">
                <a:pos x="T30" y="T31"/>
              </a:cxn>
              <a:cxn ang="T66">
                <a:pos x="T32" y="T33"/>
              </a:cxn>
              <a:cxn ang="T67">
                <a:pos x="T34" y="T35"/>
              </a:cxn>
              <a:cxn ang="T68">
                <a:pos x="T36" y="T37"/>
              </a:cxn>
              <a:cxn ang="T69">
                <a:pos x="T38" y="T39"/>
              </a:cxn>
              <a:cxn ang="T70">
                <a:pos x="T40" y="T41"/>
              </a:cxn>
              <a:cxn ang="T71">
                <a:pos x="T42" y="T43"/>
              </a:cxn>
              <a:cxn ang="T72">
                <a:pos x="T44" y="T45"/>
              </a:cxn>
              <a:cxn ang="T73">
                <a:pos x="T46" y="T47"/>
              </a:cxn>
              <a:cxn ang="T74">
                <a:pos x="T48" y="T49"/>
              </a:cxn>
            </a:cxnLst>
            <a:rect l="T75" t="T76" r="T77" b="T78"/>
            <a:pathLst>
              <a:path w="135" h="99">
                <a:moveTo>
                  <a:pt x="0" y="45"/>
                </a:moveTo>
                <a:lnTo>
                  <a:pt x="3" y="68"/>
                </a:lnTo>
                <a:lnTo>
                  <a:pt x="16" y="84"/>
                </a:lnTo>
                <a:lnTo>
                  <a:pt x="50" y="97"/>
                </a:lnTo>
                <a:lnTo>
                  <a:pt x="86" y="99"/>
                </a:lnTo>
                <a:lnTo>
                  <a:pt x="102" y="99"/>
                </a:lnTo>
                <a:lnTo>
                  <a:pt x="117" y="97"/>
                </a:lnTo>
                <a:lnTo>
                  <a:pt x="127" y="82"/>
                </a:lnTo>
                <a:lnTo>
                  <a:pt x="129" y="63"/>
                </a:lnTo>
                <a:lnTo>
                  <a:pt x="135" y="44"/>
                </a:lnTo>
                <a:lnTo>
                  <a:pt x="120" y="31"/>
                </a:lnTo>
                <a:lnTo>
                  <a:pt x="104" y="19"/>
                </a:lnTo>
                <a:lnTo>
                  <a:pt x="94" y="14"/>
                </a:lnTo>
                <a:lnTo>
                  <a:pt x="81" y="12"/>
                </a:lnTo>
                <a:lnTo>
                  <a:pt x="68" y="11"/>
                </a:lnTo>
                <a:lnTo>
                  <a:pt x="57" y="8"/>
                </a:lnTo>
                <a:lnTo>
                  <a:pt x="41" y="2"/>
                </a:lnTo>
                <a:lnTo>
                  <a:pt x="26" y="0"/>
                </a:lnTo>
                <a:lnTo>
                  <a:pt x="17" y="7"/>
                </a:lnTo>
                <a:lnTo>
                  <a:pt x="9" y="20"/>
                </a:lnTo>
                <a:lnTo>
                  <a:pt x="7" y="27"/>
                </a:lnTo>
                <a:lnTo>
                  <a:pt x="5" y="34"/>
                </a:lnTo>
                <a:lnTo>
                  <a:pt x="2" y="40"/>
                </a:lnTo>
                <a:lnTo>
                  <a:pt x="0" y="45"/>
                </a:lnTo>
                <a:close/>
              </a:path>
            </a:pathLst>
          </a:custGeom>
          <a:solidFill>
            <a:srgbClr val="00D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2" name="Freeform 114"/>
          <xdr:cNvSpPr>
            <a:spLocks/>
          </xdr:cNvSpPr>
        </xdr:nvSpPr>
        <xdr:spPr bwMode="auto">
          <a:xfrm>
            <a:off x="12481696" y="1562100"/>
            <a:ext cx="183805" cy="104775"/>
          </a:xfrm>
          <a:custGeom>
            <a:avLst/>
            <a:gdLst>
              <a:gd name="T0" fmla="*/ 2147483647 w 494"/>
              <a:gd name="T1" fmla="*/ 0 h 267"/>
              <a:gd name="T2" fmla="*/ 2147483647 w 494"/>
              <a:gd name="T3" fmla="*/ 2147483647 h 267"/>
              <a:gd name="T4" fmla="*/ 2147483647 w 494"/>
              <a:gd name="T5" fmla="*/ 2147483647 h 267"/>
              <a:gd name="T6" fmla="*/ 2147483647 w 494"/>
              <a:gd name="T7" fmla="*/ 2147483647 h 267"/>
              <a:gd name="T8" fmla="*/ 2147483647 w 494"/>
              <a:gd name="T9" fmla="*/ 2147483647 h 267"/>
              <a:gd name="T10" fmla="*/ 2147483647 w 494"/>
              <a:gd name="T11" fmla="*/ 2147483647 h 267"/>
              <a:gd name="T12" fmla="*/ 2147483647 w 494"/>
              <a:gd name="T13" fmla="*/ 2147483647 h 267"/>
              <a:gd name="T14" fmla="*/ 2147483647 w 494"/>
              <a:gd name="T15" fmla="*/ 2147483647 h 267"/>
              <a:gd name="T16" fmla="*/ 2147483647 w 494"/>
              <a:gd name="T17" fmla="*/ 2147483647 h 267"/>
              <a:gd name="T18" fmla="*/ 2147483647 w 494"/>
              <a:gd name="T19" fmla="*/ 2147483647 h 267"/>
              <a:gd name="T20" fmla="*/ 2147483647 w 494"/>
              <a:gd name="T21" fmla="*/ 2147483647 h 267"/>
              <a:gd name="T22" fmla="*/ 2147483647 w 494"/>
              <a:gd name="T23" fmla="*/ 2147483647 h 267"/>
              <a:gd name="T24" fmla="*/ 2147483647 w 494"/>
              <a:gd name="T25" fmla="*/ 2147483647 h 267"/>
              <a:gd name="T26" fmla="*/ 2147483647 w 494"/>
              <a:gd name="T27" fmla="*/ 2147483647 h 267"/>
              <a:gd name="T28" fmla="*/ 2147483647 w 494"/>
              <a:gd name="T29" fmla="*/ 2147483647 h 267"/>
              <a:gd name="T30" fmla="*/ 2147483647 w 494"/>
              <a:gd name="T31" fmla="*/ 2147483647 h 267"/>
              <a:gd name="T32" fmla="*/ 2147483647 w 494"/>
              <a:gd name="T33" fmla="*/ 2147483647 h 267"/>
              <a:gd name="T34" fmla="*/ 2147483647 w 494"/>
              <a:gd name="T35" fmla="*/ 2147483647 h 267"/>
              <a:gd name="T36" fmla="*/ 2147483647 w 494"/>
              <a:gd name="T37" fmla="*/ 2147483647 h 267"/>
              <a:gd name="T38" fmla="*/ 2147483647 w 494"/>
              <a:gd name="T39" fmla="*/ 2147483647 h 267"/>
              <a:gd name="T40" fmla="*/ 2147483647 w 494"/>
              <a:gd name="T41" fmla="*/ 2147483647 h 267"/>
              <a:gd name="T42" fmla="*/ 2147483647 w 494"/>
              <a:gd name="T43" fmla="*/ 2147483647 h 267"/>
              <a:gd name="T44" fmla="*/ 2147483647 w 494"/>
              <a:gd name="T45" fmla="*/ 2147483647 h 267"/>
              <a:gd name="T46" fmla="*/ 2147483647 w 494"/>
              <a:gd name="T47" fmla="*/ 2147483647 h 267"/>
              <a:gd name="T48" fmla="*/ 2147483647 w 494"/>
              <a:gd name="T49" fmla="*/ 2147483647 h 267"/>
              <a:gd name="T50" fmla="*/ 2147483647 w 494"/>
              <a:gd name="T51" fmla="*/ 2147483647 h 267"/>
              <a:gd name="T52" fmla="*/ 2147483647 w 494"/>
              <a:gd name="T53" fmla="*/ 2147483647 h 267"/>
              <a:gd name="T54" fmla="*/ 2147483647 w 494"/>
              <a:gd name="T55" fmla="*/ 2147483647 h 267"/>
              <a:gd name="T56" fmla="*/ 2147483647 w 494"/>
              <a:gd name="T57" fmla="*/ 2147483647 h 267"/>
              <a:gd name="T58" fmla="*/ 2147483647 w 494"/>
              <a:gd name="T59" fmla="*/ 2147483647 h 267"/>
              <a:gd name="T60" fmla="*/ 2147483647 w 494"/>
              <a:gd name="T61" fmla="*/ 2147483647 h 267"/>
              <a:gd name="T62" fmla="*/ 2147483647 w 494"/>
              <a:gd name="T63" fmla="*/ 2147483647 h 267"/>
              <a:gd name="T64" fmla="*/ 2147483647 w 494"/>
              <a:gd name="T65" fmla="*/ 2147483647 h 267"/>
              <a:gd name="T66" fmla="*/ 2147483647 w 494"/>
              <a:gd name="T67" fmla="*/ 2147483647 h 267"/>
              <a:gd name="T68" fmla="*/ 2147483647 w 494"/>
              <a:gd name="T69" fmla="*/ 2147483647 h 267"/>
              <a:gd name="T70" fmla="*/ 2147483647 w 494"/>
              <a:gd name="T71" fmla="*/ 2147483647 h 267"/>
              <a:gd name="T72" fmla="*/ 2147483647 w 494"/>
              <a:gd name="T73" fmla="*/ 2147483647 h 267"/>
              <a:gd name="T74" fmla="*/ 2147483647 w 494"/>
              <a:gd name="T75" fmla="*/ 2147483647 h 267"/>
              <a:gd name="T76" fmla="*/ 2147483647 w 494"/>
              <a:gd name="T77" fmla="*/ 2147483647 h 267"/>
              <a:gd name="T78" fmla="*/ 2147483647 w 494"/>
              <a:gd name="T79" fmla="*/ 2147483647 h 267"/>
              <a:gd name="T80" fmla="*/ 2147483647 w 494"/>
              <a:gd name="T81" fmla="*/ 2147483647 h 267"/>
              <a:gd name="T82" fmla="*/ 2147483647 w 494"/>
              <a:gd name="T83" fmla="*/ 2147483647 h 267"/>
              <a:gd name="T84" fmla="*/ 2147483647 w 494"/>
              <a:gd name="T85" fmla="*/ 2147483647 h 267"/>
              <a:gd name="T86" fmla="*/ 2147483647 w 494"/>
              <a:gd name="T87" fmla="*/ 2147483647 h 267"/>
              <a:gd name="T88" fmla="*/ 2147483647 w 494"/>
              <a:gd name="T89" fmla="*/ 2147483647 h 267"/>
              <a:gd name="T90" fmla="*/ 2147483647 w 494"/>
              <a:gd name="T91" fmla="*/ 2147483647 h 267"/>
              <a:gd name="T92" fmla="*/ 2147483647 w 494"/>
              <a:gd name="T93" fmla="*/ 2147483647 h 267"/>
              <a:gd name="T94" fmla="*/ 2147483647 w 494"/>
              <a:gd name="T95" fmla="*/ 2147483647 h 267"/>
              <a:gd name="T96" fmla="*/ 2147483647 w 494"/>
              <a:gd name="T97" fmla="*/ 2147483647 h 267"/>
              <a:gd name="T98" fmla="*/ 0 w 494"/>
              <a:gd name="T99" fmla="*/ 2147483647 h 267"/>
              <a:gd name="T100" fmla="*/ 2147483647 w 494"/>
              <a:gd name="T101" fmla="*/ 2147483647 h 267"/>
              <a:gd name="T102" fmla="*/ 2147483647 w 494"/>
              <a:gd name="T103" fmla="*/ 2147483647 h 267"/>
              <a:gd name="T104" fmla="*/ 2147483647 w 494"/>
              <a:gd name="T105" fmla="*/ 2147483647 h 267"/>
              <a:gd name="T106" fmla="*/ 2147483647 w 494"/>
              <a:gd name="T107" fmla="*/ 2147483647 h 267"/>
              <a:gd name="T108" fmla="*/ 2147483647 w 494"/>
              <a:gd name="T109" fmla="*/ 0 h 267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494"/>
              <a:gd name="T166" fmla="*/ 0 h 267"/>
              <a:gd name="T167" fmla="*/ 494 w 494"/>
              <a:gd name="T168" fmla="*/ 267 h 267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494" h="267">
                <a:moveTo>
                  <a:pt x="14" y="0"/>
                </a:moveTo>
                <a:lnTo>
                  <a:pt x="76" y="2"/>
                </a:lnTo>
                <a:lnTo>
                  <a:pt x="135" y="20"/>
                </a:lnTo>
                <a:lnTo>
                  <a:pt x="153" y="31"/>
                </a:lnTo>
                <a:lnTo>
                  <a:pt x="169" y="44"/>
                </a:lnTo>
                <a:lnTo>
                  <a:pt x="185" y="59"/>
                </a:lnTo>
                <a:lnTo>
                  <a:pt x="204" y="71"/>
                </a:lnTo>
                <a:lnTo>
                  <a:pt x="221" y="77"/>
                </a:lnTo>
                <a:lnTo>
                  <a:pt x="240" y="85"/>
                </a:lnTo>
                <a:lnTo>
                  <a:pt x="259" y="92"/>
                </a:lnTo>
                <a:lnTo>
                  <a:pt x="273" y="102"/>
                </a:lnTo>
                <a:lnTo>
                  <a:pt x="293" y="117"/>
                </a:lnTo>
                <a:lnTo>
                  <a:pt x="315" y="127"/>
                </a:lnTo>
                <a:lnTo>
                  <a:pt x="328" y="135"/>
                </a:lnTo>
                <a:lnTo>
                  <a:pt x="340" y="145"/>
                </a:lnTo>
                <a:lnTo>
                  <a:pt x="353" y="154"/>
                </a:lnTo>
                <a:lnTo>
                  <a:pt x="368" y="157"/>
                </a:lnTo>
                <a:lnTo>
                  <a:pt x="404" y="160"/>
                </a:lnTo>
                <a:lnTo>
                  <a:pt x="438" y="168"/>
                </a:lnTo>
                <a:lnTo>
                  <a:pt x="466" y="172"/>
                </a:lnTo>
                <a:lnTo>
                  <a:pt x="467" y="179"/>
                </a:lnTo>
                <a:lnTo>
                  <a:pt x="469" y="186"/>
                </a:lnTo>
                <a:lnTo>
                  <a:pt x="471" y="193"/>
                </a:lnTo>
                <a:lnTo>
                  <a:pt x="472" y="199"/>
                </a:lnTo>
                <a:lnTo>
                  <a:pt x="494" y="248"/>
                </a:lnTo>
                <a:lnTo>
                  <a:pt x="454" y="267"/>
                </a:lnTo>
                <a:lnTo>
                  <a:pt x="440" y="262"/>
                </a:lnTo>
                <a:lnTo>
                  <a:pt x="423" y="257"/>
                </a:lnTo>
                <a:lnTo>
                  <a:pt x="403" y="253"/>
                </a:lnTo>
                <a:lnTo>
                  <a:pt x="384" y="246"/>
                </a:lnTo>
                <a:lnTo>
                  <a:pt x="349" y="232"/>
                </a:lnTo>
                <a:lnTo>
                  <a:pt x="329" y="208"/>
                </a:lnTo>
                <a:lnTo>
                  <a:pt x="322" y="210"/>
                </a:lnTo>
                <a:lnTo>
                  <a:pt x="315" y="215"/>
                </a:lnTo>
                <a:lnTo>
                  <a:pt x="307" y="220"/>
                </a:lnTo>
                <a:lnTo>
                  <a:pt x="299" y="221"/>
                </a:lnTo>
                <a:lnTo>
                  <a:pt x="290" y="219"/>
                </a:lnTo>
                <a:lnTo>
                  <a:pt x="280" y="214"/>
                </a:lnTo>
                <a:lnTo>
                  <a:pt x="270" y="207"/>
                </a:lnTo>
                <a:lnTo>
                  <a:pt x="260" y="203"/>
                </a:lnTo>
                <a:lnTo>
                  <a:pt x="234" y="194"/>
                </a:lnTo>
                <a:lnTo>
                  <a:pt x="211" y="184"/>
                </a:lnTo>
                <a:lnTo>
                  <a:pt x="186" y="174"/>
                </a:lnTo>
                <a:lnTo>
                  <a:pt x="157" y="170"/>
                </a:lnTo>
                <a:lnTo>
                  <a:pt x="111" y="158"/>
                </a:lnTo>
                <a:lnTo>
                  <a:pt x="72" y="134"/>
                </a:lnTo>
                <a:lnTo>
                  <a:pt x="50" y="104"/>
                </a:lnTo>
                <a:lnTo>
                  <a:pt x="21" y="83"/>
                </a:lnTo>
                <a:lnTo>
                  <a:pt x="0" y="74"/>
                </a:lnTo>
                <a:lnTo>
                  <a:pt x="2" y="55"/>
                </a:lnTo>
                <a:lnTo>
                  <a:pt x="5" y="40"/>
                </a:lnTo>
                <a:lnTo>
                  <a:pt x="4" y="27"/>
                </a:lnTo>
                <a:lnTo>
                  <a:pt x="5" y="13"/>
                </a:lnTo>
                <a:lnTo>
                  <a:pt x="14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3" name="Freeform 115"/>
          <xdr:cNvSpPr>
            <a:spLocks noEditPoints="1"/>
          </xdr:cNvSpPr>
        </xdr:nvSpPr>
        <xdr:spPr bwMode="auto">
          <a:xfrm>
            <a:off x="11821668" y="1914525"/>
            <a:ext cx="242289" cy="200025"/>
          </a:xfrm>
          <a:custGeom>
            <a:avLst/>
            <a:gdLst>
              <a:gd name="T0" fmla="*/ 2147483647 w 680"/>
              <a:gd name="T1" fmla="*/ 2147483647 h 467"/>
              <a:gd name="T2" fmla="*/ 2147483647 w 680"/>
              <a:gd name="T3" fmla="*/ 2147483647 h 467"/>
              <a:gd name="T4" fmla="*/ 2147483647 w 680"/>
              <a:gd name="T5" fmla="*/ 2147483647 h 467"/>
              <a:gd name="T6" fmla="*/ 2147483647 w 680"/>
              <a:gd name="T7" fmla="*/ 2147483647 h 467"/>
              <a:gd name="T8" fmla="*/ 2147483647 w 680"/>
              <a:gd name="T9" fmla="*/ 2147483647 h 467"/>
              <a:gd name="T10" fmla="*/ 2147483647 w 680"/>
              <a:gd name="T11" fmla="*/ 2147483647 h 467"/>
              <a:gd name="T12" fmla="*/ 2147483647 w 680"/>
              <a:gd name="T13" fmla="*/ 2147483647 h 467"/>
              <a:gd name="T14" fmla="*/ 2147483647 w 680"/>
              <a:gd name="T15" fmla="*/ 2147483647 h 467"/>
              <a:gd name="T16" fmla="*/ 2147483647 w 680"/>
              <a:gd name="T17" fmla="*/ 2147483647 h 467"/>
              <a:gd name="T18" fmla="*/ 2147483647 w 680"/>
              <a:gd name="T19" fmla="*/ 2147483647 h 467"/>
              <a:gd name="T20" fmla="*/ 2147483647 w 680"/>
              <a:gd name="T21" fmla="*/ 2147483647 h 467"/>
              <a:gd name="T22" fmla="*/ 2147483647 w 680"/>
              <a:gd name="T23" fmla="*/ 2147483647 h 467"/>
              <a:gd name="T24" fmla="*/ 2147483647 w 680"/>
              <a:gd name="T25" fmla="*/ 2147483647 h 467"/>
              <a:gd name="T26" fmla="*/ 2147483647 w 680"/>
              <a:gd name="T27" fmla="*/ 2147483647 h 467"/>
              <a:gd name="T28" fmla="*/ 2147483647 w 680"/>
              <a:gd name="T29" fmla="*/ 2147483647 h 467"/>
              <a:gd name="T30" fmla="*/ 2147483647 w 680"/>
              <a:gd name="T31" fmla="*/ 2147483647 h 467"/>
              <a:gd name="T32" fmla="*/ 2147483647 w 680"/>
              <a:gd name="T33" fmla="*/ 2147483647 h 467"/>
              <a:gd name="T34" fmla="*/ 2147483647 w 680"/>
              <a:gd name="T35" fmla="*/ 2147483647 h 467"/>
              <a:gd name="T36" fmla="*/ 2147483647 w 680"/>
              <a:gd name="T37" fmla="*/ 2147483647 h 467"/>
              <a:gd name="T38" fmla="*/ 2147483647 w 680"/>
              <a:gd name="T39" fmla="*/ 2147483647 h 467"/>
              <a:gd name="T40" fmla="*/ 2147483647 w 680"/>
              <a:gd name="T41" fmla="*/ 2147483647 h 467"/>
              <a:gd name="T42" fmla="*/ 2147483647 w 680"/>
              <a:gd name="T43" fmla="*/ 2147483647 h 467"/>
              <a:gd name="T44" fmla="*/ 2147483647 w 680"/>
              <a:gd name="T45" fmla="*/ 2147483647 h 467"/>
              <a:gd name="T46" fmla="*/ 2147483647 w 680"/>
              <a:gd name="T47" fmla="*/ 2147483647 h 467"/>
              <a:gd name="T48" fmla="*/ 2147483647 w 680"/>
              <a:gd name="T49" fmla="*/ 2147483647 h 467"/>
              <a:gd name="T50" fmla="*/ 2147483647 w 680"/>
              <a:gd name="T51" fmla="*/ 2147483647 h 467"/>
              <a:gd name="T52" fmla="*/ 2147483647 w 680"/>
              <a:gd name="T53" fmla="*/ 2147483647 h 467"/>
              <a:gd name="T54" fmla="*/ 2147483647 w 680"/>
              <a:gd name="T55" fmla="*/ 2147483647 h 467"/>
              <a:gd name="T56" fmla="*/ 2147483647 w 680"/>
              <a:gd name="T57" fmla="*/ 2147483647 h 467"/>
              <a:gd name="T58" fmla="*/ 2147483647 w 680"/>
              <a:gd name="T59" fmla="*/ 2147483647 h 467"/>
              <a:gd name="T60" fmla="*/ 2147483647 w 680"/>
              <a:gd name="T61" fmla="*/ 2147483647 h 467"/>
              <a:gd name="T62" fmla="*/ 2147483647 w 680"/>
              <a:gd name="T63" fmla="*/ 2147483647 h 467"/>
              <a:gd name="T64" fmla="*/ 2147483647 w 680"/>
              <a:gd name="T65" fmla="*/ 2147483647 h 467"/>
              <a:gd name="T66" fmla="*/ 2147483647 w 680"/>
              <a:gd name="T67" fmla="*/ 2147483647 h 467"/>
              <a:gd name="T68" fmla="*/ 2147483647 w 680"/>
              <a:gd name="T69" fmla="*/ 0 h 467"/>
              <a:gd name="T70" fmla="*/ 2147483647 w 680"/>
              <a:gd name="T71" fmla="*/ 2147483647 h 467"/>
              <a:gd name="T72" fmla="*/ 2147483647 w 680"/>
              <a:gd name="T73" fmla="*/ 2147483647 h 467"/>
              <a:gd name="T74" fmla="*/ 2147483647 w 680"/>
              <a:gd name="T75" fmla="*/ 2147483647 h 467"/>
              <a:gd name="T76" fmla="*/ 2147483647 w 680"/>
              <a:gd name="T77" fmla="*/ 2147483647 h 467"/>
              <a:gd name="T78" fmla="*/ 2147483647 w 680"/>
              <a:gd name="T79" fmla="*/ 2147483647 h 467"/>
              <a:gd name="T80" fmla="*/ 2147483647 w 680"/>
              <a:gd name="T81" fmla="*/ 2147483647 h 467"/>
              <a:gd name="T82" fmla="*/ 2147483647 w 680"/>
              <a:gd name="T83" fmla="*/ 2147483647 h 467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w 680"/>
              <a:gd name="T127" fmla="*/ 0 h 467"/>
              <a:gd name="T128" fmla="*/ 680 w 680"/>
              <a:gd name="T129" fmla="*/ 467 h 467"/>
            </a:gdLst>
            <a:ahLst/>
            <a:cxnLst>
              <a:cxn ang="T84">
                <a:pos x="T0" y="T1"/>
              </a:cxn>
              <a:cxn ang="T85">
                <a:pos x="T2" y="T3"/>
              </a:cxn>
              <a:cxn ang="T86">
                <a:pos x="T4" y="T5"/>
              </a:cxn>
              <a:cxn ang="T87">
                <a:pos x="T6" y="T7"/>
              </a:cxn>
              <a:cxn ang="T88">
                <a:pos x="T8" y="T9"/>
              </a:cxn>
              <a:cxn ang="T89">
                <a:pos x="T10" y="T11"/>
              </a:cxn>
              <a:cxn ang="T90">
                <a:pos x="T12" y="T13"/>
              </a:cxn>
              <a:cxn ang="T91">
                <a:pos x="T14" y="T15"/>
              </a:cxn>
              <a:cxn ang="T92">
                <a:pos x="T16" y="T17"/>
              </a:cxn>
              <a:cxn ang="T93">
                <a:pos x="T18" y="T19"/>
              </a:cxn>
              <a:cxn ang="T94">
                <a:pos x="T20" y="T21"/>
              </a:cxn>
              <a:cxn ang="T95">
                <a:pos x="T22" y="T23"/>
              </a:cxn>
              <a:cxn ang="T96">
                <a:pos x="T24" y="T25"/>
              </a:cxn>
              <a:cxn ang="T97">
                <a:pos x="T26" y="T27"/>
              </a:cxn>
              <a:cxn ang="T98">
                <a:pos x="T28" y="T29"/>
              </a:cxn>
              <a:cxn ang="T99">
                <a:pos x="T30" y="T31"/>
              </a:cxn>
              <a:cxn ang="T100">
                <a:pos x="T32" y="T33"/>
              </a:cxn>
              <a:cxn ang="T101">
                <a:pos x="T34" y="T35"/>
              </a:cxn>
              <a:cxn ang="T102">
                <a:pos x="T36" y="T37"/>
              </a:cxn>
              <a:cxn ang="T103">
                <a:pos x="T38" y="T39"/>
              </a:cxn>
              <a:cxn ang="T104">
                <a:pos x="T40" y="T41"/>
              </a:cxn>
              <a:cxn ang="T105">
                <a:pos x="T42" y="T43"/>
              </a:cxn>
              <a:cxn ang="T106">
                <a:pos x="T44" y="T45"/>
              </a:cxn>
              <a:cxn ang="T107">
                <a:pos x="T46" y="T47"/>
              </a:cxn>
              <a:cxn ang="T108">
                <a:pos x="T48" y="T49"/>
              </a:cxn>
              <a:cxn ang="T109">
                <a:pos x="T50" y="T51"/>
              </a:cxn>
              <a:cxn ang="T110">
                <a:pos x="T52" y="T53"/>
              </a:cxn>
              <a:cxn ang="T111">
                <a:pos x="T54" y="T55"/>
              </a:cxn>
              <a:cxn ang="T112">
                <a:pos x="T56" y="T57"/>
              </a:cxn>
              <a:cxn ang="T113">
                <a:pos x="T58" y="T59"/>
              </a:cxn>
              <a:cxn ang="T114">
                <a:pos x="T60" y="T61"/>
              </a:cxn>
              <a:cxn ang="T115">
                <a:pos x="T62" y="T63"/>
              </a:cxn>
              <a:cxn ang="T116">
                <a:pos x="T64" y="T65"/>
              </a:cxn>
              <a:cxn ang="T117">
                <a:pos x="T66" y="T67"/>
              </a:cxn>
              <a:cxn ang="T118">
                <a:pos x="T68" y="T69"/>
              </a:cxn>
              <a:cxn ang="T119">
                <a:pos x="T70" y="T71"/>
              </a:cxn>
              <a:cxn ang="T120">
                <a:pos x="T72" y="T73"/>
              </a:cxn>
              <a:cxn ang="T121">
                <a:pos x="T74" y="T75"/>
              </a:cxn>
              <a:cxn ang="T122">
                <a:pos x="T76" y="T77"/>
              </a:cxn>
              <a:cxn ang="T123">
                <a:pos x="T78" y="T79"/>
              </a:cxn>
              <a:cxn ang="T124">
                <a:pos x="T80" y="T81"/>
              </a:cxn>
              <a:cxn ang="T125">
                <a:pos x="T82" y="T83"/>
              </a:cxn>
            </a:cxnLst>
            <a:rect l="T126" t="T127" r="T128" b="T129"/>
            <a:pathLst>
              <a:path w="680" h="467">
                <a:moveTo>
                  <a:pt x="655" y="465"/>
                </a:moveTo>
                <a:lnTo>
                  <a:pt x="665" y="467"/>
                </a:lnTo>
                <a:lnTo>
                  <a:pt x="674" y="465"/>
                </a:lnTo>
                <a:lnTo>
                  <a:pt x="680" y="456"/>
                </a:lnTo>
                <a:lnTo>
                  <a:pt x="678" y="448"/>
                </a:lnTo>
                <a:lnTo>
                  <a:pt x="673" y="449"/>
                </a:lnTo>
                <a:lnTo>
                  <a:pt x="666" y="451"/>
                </a:lnTo>
                <a:lnTo>
                  <a:pt x="664" y="449"/>
                </a:lnTo>
                <a:lnTo>
                  <a:pt x="661" y="446"/>
                </a:lnTo>
                <a:lnTo>
                  <a:pt x="649" y="439"/>
                </a:lnTo>
                <a:lnTo>
                  <a:pt x="636" y="438"/>
                </a:lnTo>
                <a:lnTo>
                  <a:pt x="631" y="442"/>
                </a:lnTo>
                <a:lnTo>
                  <a:pt x="630" y="448"/>
                </a:lnTo>
                <a:lnTo>
                  <a:pt x="636" y="457"/>
                </a:lnTo>
                <a:lnTo>
                  <a:pt x="646" y="463"/>
                </a:lnTo>
                <a:lnTo>
                  <a:pt x="655" y="465"/>
                </a:lnTo>
                <a:close/>
                <a:moveTo>
                  <a:pt x="0" y="201"/>
                </a:moveTo>
                <a:lnTo>
                  <a:pt x="18" y="342"/>
                </a:lnTo>
                <a:lnTo>
                  <a:pt x="58" y="438"/>
                </a:lnTo>
                <a:lnTo>
                  <a:pt x="75" y="442"/>
                </a:lnTo>
                <a:lnTo>
                  <a:pt x="95" y="443"/>
                </a:lnTo>
                <a:lnTo>
                  <a:pt x="122" y="442"/>
                </a:lnTo>
                <a:lnTo>
                  <a:pt x="143" y="438"/>
                </a:lnTo>
                <a:lnTo>
                  <a:pt x="159" y="425"/>
                </a:lnTo>
                <a:lnTo>
                  <a:pt x="170" y="408"/>
                </a:lnTo>
                <a:lnTo>
                  <a:pt x="172" y="407"/>
                </a:lnTo>
                <a:lnTo>
                  <a:pt x="172" y="405"/>
                </a:lnTo>
                <a:lnTo>
                  <a:pt x="174" y="400"/>
                </a:lnTo>
                <a:lnTo>
                  <a:pt x="178" y="397"/>
                </a:lnTo>
                <a:lnTo>
                  <a:pt x="205" y="401"/>
                </a:lnTo>
                <a:lnTo>
                  <a:pt x="236" y="398"/>
                </a:lnTo>
                <a:lnTo>
                  <a:pt x="248" y="392"/>
                </a:lnTo>
                <a:lnTo>
                  <a:pt x="261" y="384"/>
                </a:lnTo>
                <a:lnTo>
                  <a:pt x="273" y="375"/>
                </a:lnTo>
                <a:lnTo>
                  <a:pt x="285" y="370"/>
                </a:lnTo>
                <a:lnTo>
                  <a:pt x="285" y="369"/>
                </a:lnTo>
                <a:lnTo>
                  <a:pt x="286" y="369"/>
                </a:lnTo>
                <a:lnTo>
                  <a:pt x="287" y="367"/>
                </a:lnTo>
                <a:lnTo>
                  <a:pt x="288" y="365"/>
                </a:lnTo>
                <a:lnTo>
                  <a:pt x="289" y="365"/>
                </a:lnTo>
                <a:lnTo>
                  <a:pt x="289" y="364"/>
                </a:lnTo>
                <a:lnTo>
                  <a:pt x="327" y="360"/>
                </a:lnTo>
                <a:lnTo>
                  <a:pt x="354" y="342"/>
                </a:lnTo>
                <a:lnTo>
                  <a:pt x="358" y="336"/>
                </a:lnTo>
                <a:lnTo>
                  <a:pt x="360" y="325"/>
                </a:lnTo>
                <a:lnTo>
                  <a:pt x="364" y="314"/>
                </a:lnTo>
                <a:lnTo>
                  <a:pt x="368" y="307"/>
                </a:lnTo>
                <a:lnTo>
                  <a:pt x="370" y="304"/>
                </a:lnTo>
                <a:lnTo>
                  <a:pt x="373" y="303"/>
                </a:lnTo>
                <a:lnTo>
                  <a:pt x="379" y="298"/>
                </a:lnTo>
                <a:lnTo>
                  <a:pt x="387" y="297"/>
                </a:lnTo>
                <a:lnTo>
                  <a:pt x="454" y="273"/>
                </a:lnTo>
                <a:lnTo>
                  <a:pt x="468" y="270"/>
                </a:lnTo>
                <a:lnTo>
                  <a:pt x="487" y="268"/>
                </a:lnTo>
                <a:lnTo>
                  <a:pt x="502" y="265"/>
                </a:lnTo>
                <a:lnTo>
                  <a:pt x="513" y="258"/>
                </a:lnTo>
                <a:lnTo>
                  <a:pt x="521" y="249"/>
                </a:lnTo>
                <a:lnTo>
                  <a:pt x="526" y="245"/>
                </a:lnTo>
                <a:lnTo>
                  <a:pt x="532" y="244"/>
                </a:lnTo>
                <a:lnTo>
                  <a:pt x="539" y="239"/>
                </a:lnTo>
                <a:lnTo>
                  <a:pt x="543" y="229"/>
                </a:lnTo>
                <a:lnTo>
                  <a:pt x="546" y="213"/>
                </a:lnTo>
                <a:lnTo>
                  <a:pt x="548" y="194"/>
                </a:lnTo>
                <a:lnTo>
                  <a:pt x="553" y="181"/>
                </a:lnTo>
                <a:lnTo>
                  <a:pt x="564" y="170"/>
                </a:lnTo>
                <a:lnTo>
                  <a:pt x="580" y="162"/>
                </a:lnTo>
                <a:lnTo>
                  <a:pt x="492" y="2"/>
                </a:lnTo>
                <a:lnTo>
                  <a:pt x="431" y="0"/>
                </a:lnTo>
                <a:lnTo>
                  <a:pt x="325" y="15"/>
                </a:lnTo>
                <a:lnTo>
                  <a:pt x="263" y="91"/>
                </a:lnTo>
                <a:lnTo>
                  <a:pt x="264" y="115"/>
                </a:lnTo>
                <a:lnTo>
                  <a:pt x="258" y="135"/>
                </a:lnTo>
                <a:lnTo>
                  <a:pt x="230" y="148"/>
                </a:lnTo>
                <a:lnTo>
                  <a:pt x="210" y="131"/>
                </a:lnTo>
                <a:lnTo>
                  <a:pt x="188" y="101"/>
                </a:lnTo>
                <a:lnTo>
                  <a:pt x="143" y="106"/>
                </a:lnTo>
                <a:lnTo>
                  <a:pt x="114" y="110"/>
                </a:lnTo>
                <a:lnTo>
                  <a:pt x="85" y="117"/>
                </a:lnTo>
                <a:lnTo>
                  <a:pt x="55" y="122"/>
                </a:lnTo>
                <a:lnTo>
                  <a:pt x="27" y="125"/>
                </a:lnTo>
                <a:lnTo>
                  <a:pt x="24" y="154"/>
                </a:lnTo>
                <a:lnTo>
                  <a:pt x="18" y="182"/>
                </a:lnTo>
                <a:lnTo>
                  <a:pt x="0" y="201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4" name="Sri Lanka"/>
          <xdr:cNvSpPr>
            <a:spLocks/>
          </xdr:cNvSpPr>
        </xdr:nvSpPr>
        <xdr:spPr bwMode="auto">
          <a:xfrm>
            <a:off x="12598663" y="2190750"/>
            <a:ext cx="50129" cy="114300"/>
          </a:xfrm>
          <a:custGeom>
            <a:avLst/>
            <a:gdLst>
              <a:gd name="T0" fmla="*/ 2147483647 w 141"/>
              <a:gd name="T1" fmla="*/ 0 h 278"/>
              <a:gd name="T2" fmla="*/ 2147483647 w 141"/>
              <a:gd name="T3" fmla="*/ 2147483647 h 278"/>
              <a:gd name="T4" fmla="*/ 2147483647 w 141"/>
              <a:gd name="T5" fmla="*/ 2147483647 h 278"/>
              <a:gd name="T6" fmla="*/ 2147483647 w 141"/>
              <a:gd name="T7" fmla="*/ 2147483647 h 278"/>
              <a:gd name="T8" fmla="*/ 2147483647 w 141"/>
              <a:gd name="T9" fmla="*/ 2147483647 h 278"/>
              <a:gd name="T10" fmla="*/ 2147483647 w 141"/>
              <a:gd name="T11" fmla="*/ 2147483647 h 278"/>
              <a:gd name="T12" fmla="*/ 2147483647 w 141"/>
              <a:gd name="T13" fmla="*/ 2147483647 h 278"/>
              <a:gd name="T14" fmla="*/ 2147483647 w 141"/>
              <a:gd name="T15" fmla="*/ 2147483647 h 278"/>
              <a:gd name="T16" fmla="*/ 2147483647 w 141"/>
              <a:gd name="T17" fmla="*/ 2147483647 h 278"/>
              <a:gd name="T18" fmla="*/ 2147483647 w 141"/>
              <a:gd name="T19" fmla="*/ 2147483647 h 278"/>
              <a:gd name="T20" fmla="*/ 2147483647 w 141"/>
              <a:gd name="T21" fmla="*/ 2147483647 h 278"/>
              <a:gd name="T22" fmla="*/ 0 w 141"/>
              <a:gd name="T23" fmla="*/ 2147483647 h 278"/>
              <a:gd name="T24" fmla="*/ 2147483647 w 141"/>
              <a:gd name="T25" fmla="*/ 2147483647 h 278"/>
              <a:gd name="T26" fmla="*/ 2147483647 w 141"/>
              <a:gd name="T27" fmla="*/ 2147483647 h 278"/>
              <a:gd name="T28" fmla="*/ 2147483647 w 141"/>
              <a:gd name="T29" fmla="*/ 2147483647 h 278"/>
              <a:gd name="T30" fmla="*/ 2147483647 w 141"/>
              <a:gd name="T31" fmla="*/ 2147483647 h 278"/>
              <a:gd name="T32" fmla="*/ 2147483647 w 141"/>
              <a:gd name="T33" fmla="*/ 2147483647 h 278"/>
              <a:gd name="T34" fmla="*/ 2147483647 w 141"/>
              <a:gd name="T35" fmla="*/ 2147483647 h 278"/>
              <a:gd name="T36" fmla="*/ 2147483647 w 141"/>
              <a:gd name="T37" fmla="*/ 2147483647 h 278"/>
              <a:gd name="T38" fmla="*/ 2147483647 w 141"/>
              <a:gd name="T39" fmla="*/ 2147483647 h 278"/>
              <a:gd name="T40" fmla="*/ 2147483647 w 141"/>
              <a:gd name="T41" fmla="*/ 2147483647 h 278"/>
              <a:gd name="T42" fmla="*/ 2147483647 w 141"/>
              <a:gd name="T43" fmla="*/ 2147483647 h 278"/>
              <a:gd name="T44" fmla="*/ 2147483647 w 141"/>
              <a:gd name="T45" fmla="*/ 2147483647 h 278"/>
              <a:gd name="T46" fmla="*/ 2147483647 w 141"/>
              <a:gd name="T47" fmla="*/ 2147483647 h 278"/>
              <a:gd name="T48" fmla="*/ 2147483647 w 141"/>
              <a:gd name="T49" fmla="*/ 2147483647 h 278"/>
              <a:gd name="T50" fmla="*/ 2147483647 w 141"/>
              <a:gd name="T51" fmla="*/ 2147483647 h 278"/>
              <a:gd name="T52" fmla="*/ 2147483647 w 141"/>
              <a:gd name="T53" fmla="*/ 2147483647 h 278"/>
              <a:gd name="T54" fmla="*/ 2147483647 w 141"/>
              <a:gd name="T55" fmla="*/ 2147483647 h 278"/>
              <a:gd name="T56" fmla="*/ 2147483647 w 141"/>
              <a:gd name="T57" fmla="*/ 2147483647 h 278"/>
              <a:gd name="T58" fmla="*/ 2147483647 w 141"/>
              <a:gd name="T59" fmla="*/ 2147483647 h 278"/>
              <a:gd name="T60" fmla="*/ 2147483647 w 141"/>
              <a:gd name="T61" fmla="*/ 2147483647 h 278"/>
              <a:gd name="T62" fmla="*/ 2147483647 w 141"/>
              <a:gd name="T63" fmla="*/ 2147483647 h 278"/>
              <a:gd name="T64" fmla="*/ 2147483647 w 141"/>
              <a:gd name="T65" fmla="*/ 2147483647 h 278"/>
              <a:gd name="T66" fmla="*/ 2147483647 w 141"/>
              <a:gd name="T67" fmla="*/ 2147483647 h 278"/>
              <a:gd name="T68" fmla="*/ 2147483647 w 141"/>
              <a:gd name="T69" fmla="*/ 2147483647 h 278"/>
              <a:gd name="T70" fmla="*/ 2147483647 w 141"/>
              <a:gd name="T71" fmla="*/ 2147483647 h 278"/>
              <a:gd name="T72" fmla="*/ 2147483647 w 141"/>
              <a:gd name="T73" fmla="*/ 2147483647 h 278"/>
              <a:gd name="T74" fmla="*/ 2147483647 w 141"/>
              <a:gd name="T75" fmla="*/ 2147483647 h 278"/>
              <a:gd name="T76" fmla="*/ 2147483647 w 141"/>
              <a:gd name="T77" fmla="*/ 2147483647 h 278"/>
              <a:gd name="T78" fmla="*/ 2147483647 w 141"/>
              <a:gd name="T79" fmla="*/ 2147483647 h 278"/>
              <a:gd name="T80" fmla="*/ 2147483647 w 141"/>
              <a:gd name="T81" fmla="*/ 2147483647 h 278"/>
              <a:gd name="T82" fmla="*/ 2147483647 w 141"/>
              <a:gd name="T83" fmla="*/ 2147483647 h 278"/>
              <a:gd name="T84" fmla="*/ 2147483647 w 141"/>
              <a:gd name="T85" fmla="*/ 2147483647 h 278"/>
              <a:gd name="T86" fmla="*/ 2147483647 w 141"/>
              <a:gd name="T87" fmla="*/ 2147483647 h 278"/>
              <a:gd name="T88" fmla="*/ 2147483647 w 141"/>
              <a:gd name="T89" fmla="*/ 2147483647 h 278"/>
              <a:gd name="T90" fmla="*/ 2147483647 w 141"/>
              <a:gd name="T91" fmla="*/ 2147483647 h 278"/>
              <a:gd name="T92" fmla="*/ 2147483647 w 141"/>
              <a:gd name="T93" fmla="*/ 2147483647 h 278"/>
              <a:gd name="T94" fmla="*/ 2147483647 w 141"/>
              <a:gd name="T95" fmla="*/ 2147483647 h 278"/>
              <a:gd name="T96" fmla="*/ 2147483647 w 141"/>
              <a:gd name="T97" fmla="*/ 2147483647 h 278"/>
              <a:gd name="T98" fmla="*/ 2147483647 w 141"/>
              <a:gd name="T99" fmla="*/ 2147483647 h 278"/>
              <a:gd name="T100" fmla="*/ 2147483647 w 141"/>
              <a:gd name="T101" fmla="*/ 2147483647 h 278"/>
              <a:gd name="T102" fmla="*/ 2147483647 w 141"/>
              <a:gd name="T103" fmla="*/ 2147483647 h 278"/>
              <a:gd name="T104" fmla="*/ 2147483647 w 141"/>
              <a:gd name="T105" fmla="*/ 2147483647 h 278"/>
              <a:gd name="T106" fmla="*/ 2147483647 w 141"/>
              <a:gd name="T107" fmla="*/ 2147483647 h 278"/>
              <a:gd name="T108" fmla="*/ 2147483647 w 141"/>
              <a:gd name="T109" fmla="*/ 0 h 278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141"/>
              <a:gd name="T166" fmla="*/ 0 h 278"/>
              <a:gd name="T167" fmla="*/ 141 w 141"/>
              <a:gd name="T168" fmla="*/ 278 h 278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141" h="278">
                <a:moveTo>
                  <a:pt x="39" y="0"/>
                </a:moveTo>
                <a:lnTo>
                  <a:pt x="36" y="1"/>
                </a:lnTo>
                <a:lnTo>
                  <a:pt x="34" y="2"/>
                </a:lnTo>
                <a:lnTo>
                  <a:pt x="32" y="28"/>
                </a:lnTo>
                <a:lnTo>
                  <a:pt x="19" y="48"/>
                </a:lnTo>
                <a:lnTo>
                  <a:pt x="17" y="55"/>
                </a:lnTo>
                <a:lnTo>
                  <a:pt x="15" y="63"/>
                </a:lnTo>
                <a:lnTo>
                  <a:pt x="13" y="70"/>
                </a:lnTo>
                <a:lnTo>
                  <a:pt x="12" y="80"/>
                </a:lnTo>
                <a:lnTo>
                  <a:pt x="9" y="92"/>
                </a:lnTo>
                <a:lnTo>
                  <a:pt x="4" y="105"/>
                </a:lnTo>
                <a:lnTo>
                  <a:pt x="0" y="116"/>
                </a:lnTo>
                <a:lnTo>
                  <a:pt x="1" y="129"/>
                </a:lnTo>
                <a:lnTo>
                  <a:pt x="7" y="148"/>
                </a:lnTo>
                <a:lnTo>
                  <a:pt x="12" y="168"/>
                </a:lnTo>
                <a:lnTo>
                  <a:pt x="16" y="188"/>
                </a:lnTo>
                <a:lnTo>
                  <a:pt x="22" y="208"/>
                </a:lnTo>
                <a:lnTo>
                  <a:pt x="24" y="217"/>
                </a:lnTo>
                <a:lnTo>
                  <a:pt x="26" y="227"/>
                </a:lnTo>
                <a:lnTo>
                  <a:pt x="29" y="237"/>
                </a:lnTo>
                <a:lnTo>
                  <a:pt x="33" y="246"/>
                </a:lnTo>
                <a:lnTo>
                  <a:pt x="37" y="253"/>
                </a:lnTo>
                <a:lnTo>
                  <a:pt x="43" y="262"/>
                </a:lnTo>
                <a:lnTo>
                  <a:pt x="48" y="270"/>
                </a:lnTo>
                <a:lnTo>
                  <a:pt x="51" y="276"/>
                </a:lnTo>
                <a:lnTo>
                  <a:pt x="53" y="277"/>
                </a:lnTo>
                <a:lnTo>
                  <a:pt x="55" y="278"/>
                </a:lnTo>
                <a:lnTo>
                  <a:pt x="57" y="278"/>
                </a:lnTo>
                <a:lnTo>
                  <a:pt x="94" y="275"/>
                </a:lnTo>
                <a:lnTo>
                  <a:pt x="128" y="246"/>
                </a:lnTo>
                <a:lnTo>
                  <a:pt x="141" y="203"/>
                </a:lnTo>
                <a:lnTo>
                  <a:pt x="141" y="157"/>
                </a:lnTo>
                <a:lnTo>
                  <a:pt x="137" y="155"/>
                </a:lnTo>
                <a:lnTo>
                  <a:pt x="132" y="153"/>
                </a:lnTo>
                <a:lnTo>
                  <a:pt x="132" y="152"/>
                </a:lnTo>
                <a:lnTo>
                  <a:pt x="132" y="149"/>
                </a:lnTo>
                <a:lnTo>
                  <a:pt x="136" y="129"/>
                </a:lnTo>
                <a:lnTo>
                  <a:pt x="124" y="106"/>
                </a:lnTo>
                <a:lnTo>
                  <a:pt x="106" y="91"/>
                </a:lnTo>
                <a:lnTo>
                  <a:pt x="85" y="82"/>
                </a:lnTo>
                <a:lnTo>
                  <a:pt x="85" y="79"/>
                </a:lnTo>
                <a:lnTo>
                  <a:pt x="86" y="76"/>
                </a:lnTo>
                <a:lnTo>
                  <a:pt x="92" y="73"/>
                </a:lnTo>
                <a:lnTo>
                  <a:pt x="99" y="71"/>
                </a:lnTo>
                <a:lnTo>
                  <a:pt x="99" y="55"/>
                </a:lnTo>
                <a:lnTo>
                  <a:pt x="86" y="49"/>
                </a:lnTo>
                <a:lnTo>
                  <a:pt x="75" y="46"/>
                </a:lnTo>
                <a:lnTo>
                  <a:pt x="71" y="40"/>
                </a:lnTo>
                <a:lnTo>
                  <a:pt x="70" y="33"/>
                </a:lnTo>
                <a:lnTo>
                  <a:pt x="68" y="29"/>
                </a:lnTo>
                <a:lnTo>
                  <a:pt x="66" y="24"/>
                </a:lnTo>
                <a:lnTo>
                  <a:pt x="60" y="19"/>
                </a:lnTo>
                <a:lnTo>
                  <a:pt x="55" y="14"/>
                </a:lnTo>
                <a:lnTo>
                  <a:pt x="51" y="10"/>
                </a:lnTo>
                <a:lnTo>
                  <a:pt x="39" y="0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5" name="India"/>
          <xdr:cNvSpPr>
            <a:spLocks noEditPoints="1"/>
          </xdr:cNvSpPr>
        </xdr:nvSpPr>
        <xdr:spPr bwMode="auto">
          <a:xfrm>
            <a:off x="12306246" y="1409700"/>
            <a:ext cx="551416" cy="828675"/>
          </a:xfrm>
          <a:custGeom>
            <a:avLst/>
            <a:gdLst>
              <a:gd name="T0" fmla="*/ 2147483647 w 1519"/>
              <a:gd name="T1" fmla="*/ 2147483647 h 1993"/>
              <a:gd name="T2" fmla="*/ 2147483647 w 1519"/>
              <a:gd name="T3" fmla="*/ 2147483647 h 1993"/>
              <a:gd name="T4" fmla="*/ 2147483647 w 1519"/>
              <a:gd name="T5" fmla="*/ 2147483647 h 1993"/>
              <a:gd name="T6" fmla="*/ 2147483647 w 1519"/>
              <a:gd name="T7" fmla="*/ 2147483647 h 1993"/>
              <a:gd name="T8" fmla="*/ 2147483647 w 1519"/>
              <a:gd name="T9" fmla="*/ 2147483647 h 1993"/>
              <a:gd name="T10" fmla="*/ 2147483647 w 1519"/>
              <a:gd name="T11" fmla="*/ 2147483647 h 1993"/>
              <a:gd name="T12" fmla="*/ 2147483647 w 1519"/>
              <a:gd name="T13" fmla="*/ 2147483647 h 1993"/>
              <a:gd name="T14" fmla="*/ 2147483647 w 1519"/>
              <a:gd name="T15" fmla="*/ 2147483647 h 1993"/>
              <a:gd name="T16" fmla="*/ 2147483647 w 1519"/>
              <a:gd name="T17" fmla="*/ 2147483647 h 1993"/>
              <a:gd name="T18" fmla="*/ 2147483647 w 1519"/>
              <a:gd name="T19" fmla="*/ 2147483647 h 1993"/>
              <a:gd name="T20" fmla="*/ 2147483647 w 1519"/>
              <a:gd name="T21" fmla="*/ 2147483647 h 1993"/>
              <a:gd name="T22" fmla="*/ 2147483647 w 1519"/>
              <a:gd name="T23" fmla="*/ 2147483647 h 1993"/>
              <a:gd name="T24" fmla="*/ 2147483647 w 1519"/>
              <a:gd name="T25" fmla="*/ 2147483647 h 1993"/>
              <a:gd name="T26" fmla="*/ 2147483647 w 1519"/>
              <a:gd name="T27" fmla="*/ 2147483647 h 1993"/>
              <a:gd name="T28" fmla="*/ 2147483647 w 1519"/>
              <a:gd name="T29" fmla="*/ 2147483647 h 1993"/>
              <a:gd name="T30" fmla="*/ 2147483647 w 1519"/>
              <a:gd name="T31" fmla="*/ 2147483647 h 1993"/>
              <a:gd name="T32" fmla="*/ 2147483647 w 1519"/>
              <a:gd name="T33" fmla="*/ 2147483647 h 1993"/>
              <a:gd name="T34" fmla="*/ 2147483647 w 1519"/>
              <a:gd name="T35" fmla="*/ 2147483647 h 1993"/>
              <a:gd name="T36" fmla="*/ 2147483647 w 1519"/>
              <a:gd name="T37" fmla="*/ 2147483647 h 1993"/>
              <a:gd name="T38" fmla="*/ 2147483647 w 1519"/>
              <a:gd name="T39" fmla="*/ 2147483647 h 1993"/>
              <a:gd name="T40" fmla="*/ 2147483647 w 1519"/>
              <a:gd name="T41" fmla="*/ 2147483647 h 1993"/>
              <a:gd name="T42" fmla="*/ 2147483647 w 1519"/>
              <a:gd name="T43" fmla="*/ 2147483647 h 1993"/>
              <a:gd name="T44" fmla="*/ 2147483647 w 1519"/>
              <a:gd name="T45" fmla="*/ 2147483647 h 1993"/>
              <a:gd name="T46" fmla="*/ 2147483647 w 1519"/>
              <a:gd name="T47" fmla="*/ 2147483647 h 1993"/>
              <a:gd name="T48" fmla="*/ 2147483647 w 1519"/>
              <a:gd name="T49" fmla="*/ 2147483647 h 1993"/>
              <a:gd name="T50" fmla="*/ 2147483647 w 1519"/>
              <a:gd name="T51" fmla="*/ 2147483647 h 1993"/>
              <a:gd name="T52" fmla="*/ 2147483647 w 1519"/>
              <a:gd name="T53" fmla="*/ 2147483647 h 1993"/>
              <a:gd name="T54" fmla="*/ 2147483647 w 1519"/>
              <a:gd name="T55" fmla="*/ 2147483647 h 1993"/>
              <a:gd name="T56" fmla="*/ 2147483647 w 1519"/>
              <a:gd name="T57" fmla="*/ 2147483647 h 1993"/>
              <a:gd name="T58" fmla="*/ 2147483647 w 1519"/>
              <a:gd name="T59" fmla="*/ 2147483647 h 1993"/>
              <a:gd name="T60" fmla="*/ 2147483647 w 1519"/>
              <a:gd name="T61" fmla="*/ 2147483647 h 1993"/>
              <a:gd name="T62" fmla="*/ 2147483647 w 1519"/>
              <a:gd name="T63" fmla="*/ 2147483647 h 1993"/>
              <a:gd name="T64" fmla="*/ 2147483647 w 1519"/>
              <a:gd name="T65" fmla="*/ 2147483647 h 1993"/>
              <a:gd name="T66" fmla="*/ 2147483647 w 1519"/>
              <a:gd name="T67" fmla="*/ 2147483647 h 1993"/>
              <a:gd name="T68" fmla="*/ 2147483647 w 1519"/>
              <a:gd name="T69" fmla="*/ 2147483647 h 1993"/>
              <a:gd name="T70" fmla="*/ 2147483647 w 1519"/>
              <a:gd name="T71" fmla="*/ 2147483647 h 1993"/>
              <a:gd name="T72" fmla="*/ 2147483647 w 1519"/>
              <a:gd name="T73" fmla="*/ 2147483647 h 1993"/>
              <a:gd name="T74" fmla="*/ 2147483647 w 1519"/>
              <a:gd name="T75" fmla="*/ 2147483647 h 1993"/>
              <a:gd name="T76" fmla="*/ 2147483647 w 1519"/>
              <a:gd name="T77" fmla="*/ 2147483647 h 1993"/>
              <a:gd name="T78" fmla="*/ 2147483647 w 1519"/>
              <a:gd name="T79" fmla="*/ 2147483647 h 1993"/>
              <a:gd name="T80" fmla="*/ 2147483647 w 1519"/>
              <a:gd name="T81" fmla="*/ 2147483647 h 1993"/>
              <a:gd name="T82" fmla="*/ 2147483647 w 1519"/>
              <a:gd name="T83" fmla="*/ 2147483647 h 1993"/>
              <a:gd name="T84" fmla="*/ 2147483647 w 1519"/>
              <a:gd name="T85" fmla="*/ 2147483647 h 1993"/>
              <a:gd name="T86" fmla="*/ 2147483647 w 1519"/>
              <a:gd name="T87" fmla="*/ 2147483647 h 1993"/>
              <a:gd name="T88" fmla="*/ 2147483647 w 1519"/>
              <a:gd name="T89" fmla="*/ 2147483647 h 1993"/>
              <a:gd name="T90" fmla="*/ 2147483647 w 1519"/>
              <a:gd name="T91" fmla="*/ 2147483647 h 1993"/>
              <a:gd name="T92" fmla="*/ 2147483647 w 1519"/>
              <a:gd name="T93" fmla="*/ 2147483647 h 1993"/>
              <a:gd name="T94" fmla="*/ 2147483647 w 1519"/>
              <a:gd name="T95" fmla="*/ 2147483647 h 1993"/>
              <a:gd name="T96" fmla="*/ 2147483647 w 1519"/>
              <a:gd name="T97" fmla="*/ 2147483647 h 1993"/>
              <a:gd name="T98" fmla="*/ 2147483647 w 1519"/>
              <a:gd name="T99" fmla="*/ 2147483647 h 1993"/>
              <a:gd name="T100" fmla="*/ 2147483647 w 1519"/>
              <a:gd name="T101" fmla="*/ 2147483647 h 1993"/>
              <a:gd name="T102" fmla="*/ 2147483647 w 1519"/>
              <a:gd name="T103" fmla="*/ 2147483647 h 1993"/>
              <a:gd name="T104" fmla="*/ 2147483647 w 1519"/>
              <a:gd name="T105" fmla="*/ 2147483647 h 1993"/>
              <a:gd name="T106" fmla="*/ 2147483647 w 1519"/>
              <a:gd name="T107" fmla="*/ 2147483647 h 1993"/>
              <a:gd name="T108" fmla="*/ 2147483647 w 1519"/>
              <a:gd name="T109" fmla="*/ 2147483647 h 1993"/>
              <a:gd name="T110" fmla="*/ 2147483647 w 1519"/>
              <a:gd name="T111" fmla="*/ 2147483647 h 1993"/>
              <a:gd name="T112" fmla="*/ 2147483647 w 1519"/>
              <a:gd name="T113" fmla="*/ 2147483647 h 1993"/>
              <a:gd name="T114" fmla="*/ 2147483647 w 1519"/>
              <a:gd name="T115" fmla="*/ 2147483647 h 1993"/>
              <a:gd name="T116" fmla="*/ 2147483647 w 1519"/>
              <a:gd name="T117" fmla="*/ 0 h 1993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w 1519"/>
              <a:gd name="T178" fmla="*/ 0 h 1993"/>
              <a:gd name="T179" fmla="*/ 1519 w 1519"/>
              <a:gd name="T180" fmla="*/ 1993 h 1993"/>
            </a:gdLst>
            <a:ahLst/>
            <a:cxnLst>
              <a:cxn ang="T118">
                <a:pos x="T0" y="T1"/>
              </a:cxn>
              <a:cxn ang="T119">
                <a:pos x="T2" y="T3"/>
              </a:cxn>
              <a:cxn ang="T120">
                <a:pos x="T4" y="T5"/>
              </a:cxn>
              <a:cxn ang="T121">
                <a:pos x="T6" y="T7"/>
              </a:cxn>
              <a:cxn ang="T122">
                <a:pos x="T8" y="T9"/>
              </a:cxn>
              <a:cxn ang="T123">
                <a:pos x="T10" y="T11"/>
              </a:cxn>
              <a:cxn ang="T124">
                <a:pos x="T12" y="T13"/>
              </a:cxn>
              <a:cxn ang="T125">
                <a:pos x="T14" y="T15"/>
              </a:cxn>
              <a:cxn ang="T126">
                <a:pos x="T16" y="T17"/>
              </a:cxn>
              <a:cxn ang="T127">
                <a:pos x="T18" y="T19"/>
              </a:cxn>
              <a:cxn ang="T128">
                <a:pos x="T20" y="T21"/>
              </a:cxn>
              <a:cxn ang="T129">
                <a:pos x="T22" y="T23"/>
              </a:cxn>
              <a:cxn ang="T130">
                <a:pos x="T24" y="T25"/>
              </a:cxn>
              <a:cxn ang="T131">
                <a:pos x="T26" y="T27"/>
              </a:cxn>
              <a:cxn ang="T132">
                <a:pos x="T28" y="T29"/>
              </a:cxn>
              <a:cxn ang="T133">
                <a:pos x="T30" y="T31"/>
              </a:cxn>
              <a:cxn ang="T134">
                <a:pos x="T32" y="T33"/>
              </a:cxn>
              <a:cxn ang="T135">
                <a:pos x="T34" y="T35"/>
              </a:cxn>
              <a:cxn ang="T136">
                <a:pos x="T36" y="T37"/>
              </a:cxn>
              <a:cxn ang="T137">
                <a:pos x="T38" y="T39"/>
              </a:cxn>
              <a:cxn ang="T138">
                <a:pos x="T40" y="T41"/>
              </a:cxn>
              <a:cxn ang="T139">
                <a:pos x="T42" y="T43"/>
              </a:cxn>
              <a:cxn ang="T140">
                <a:pos x="T44" y="T45"/>
              </a:cxn>
              <a:cxn ang="T141">
                <a:pos x="T46" y="T47"/>
              </a:cxn>
              <a:cxn ang="T142">
                <a:pos x="T48" y="T49"/>
              </a:cxn>
              <a:cxn ang="T143">
                <a:pos x="T50" y="T51"/>
              </a:cxn>
              <a:cxn ang="T144">
                <a:pos x="T52" y="T53"/>
              </a:cxn>
              <a:cxn ang="T145">
                <a:pos x="T54" y="T55"/>
              </a:cxn>
              <a:cxn ang="T146">
                <a:pos x="T56" y="T57"/>
              </a:cxn>
              <a:cxn ang="T147">
                <a:pos x="T58" y="T59"/>
              </a:cxn>
              <a:cxn ang="T148">
                <a:pos x="T60" y="T61"/>
              </a:cxn>
              <a:cxn ang="T149">
                <a:pos x="T62" y="T63"/>
              </a:cxn>
              <a:cxn ang="T150">
                <a:pos x="T64" y="T65"/>
              </a:cxn>
              <a:cxn ang="T151">
                <a:pos x="T66" y="T67"/>
              </a:cxn>
              <a:cxn ang="T152">
                <a:pos x="T68" y="T69"/>
              </a:cxn>
              <a:cxn ang="T153">
                <a:pos x="T70" y="T71"/>
              </a:cxn>
              <a:cxn ang="T154">
                <a:pos x="T72" y="T73"/>
              </a:cxn>
              <a:cxn ang="T155">
                <a:pos x="T74" y="T75"/>
              </a:cxn>
              <a:cxn ang="T156">
                <a:pos x="T76" y="T77"/>
              </a:cxn>
              <a:cxn ang="T157">
                <a:pos x="T78" y="T79"/>
              </a:cxn>
              <a:cxn ang="T158">
                <a:pos x="T80" y="T81"/>
              </a:cxn>
              <a:cxn ang="T159">
                <a:pos x="T82" y="T83"/>
              </a:cxn>
              <a:cxn ang="T160">
                <a:pos x="T84" y="T85"/>
              </a:cxn>
              <a:cxn ang="T161">
                <a:pos x="T86" y="T87"/>
              </a:cxn>
              <a:cxn ang="T162">
                <a:pos x="T88" y="T89"/>
              </a:cxn>
              <a:cxn ang="T163">
                <a:pos x="T90" y="T91"/>
              </a:cxn>
              <a:cxn ang="T164">
                <a:pos x="T92" y="T93"/>
              </a:cxn>
              <a:cxn ang="T165">
                <a:pos x="T94" y="T95"/>
              </a:cxn>
              <a:cxn ang="T166">
                <a:pos x="T96" y="T97"/>
              </a:cxn>
              <a:cxn ang="T167">
                <a:pos x="T98" y="T99"/>
              </a:cxn>
              <a:cxn ang="T168">
                <a:pos x="T100" y="T101"/>
              </a:cxn>
              <a:cxn ang="T169">
                <a:pos x="T102" y="T103"/>
              </a:cxn>
              <a:cxn ang="T170">
                <a:pos x="T104" y="T105"/>
              </a:cxn>
              <a:cxn ang="T171">
                <a:pos x="T106" y="T107"/>
              </a:cxn>
              <a:cxn ang="T172">
                <a:pos x="T108" y="T109"/>
              </a:cxn>
              <a:cxn ang="T173">
                <a:pos x="T110" y="T111"/>
              </a:cxn>
              <a:cxn ang="T174">
                <a:pos x="T112" y="T113"/>
              </a:cxn>
              <a:cxn ang="T175">
                <a:pos x="T114" y="T115"/>
              </a:cxn>
              <a:cxn ang="T176">
                <a:pos x="T116" y="T117"/>
              </a:cxn>
            </a:cxnLst>
            <a:rect l="T177" t="T178" r="T179" b="T180"/>
            <a:pathLst>
              <a:path w="1519" h="1993">
                <a:moveTo>
                  <a:pt x="1517" y="1605"/>
                </a:moveTo>
                <a:lnTo>
                  <a:pt x="1518" y="1598"/>
                </a:lnTo>
                <a:lnTo>
                  <a:pt x="1517" y="1592"/>
                </a:lnTo>
                <a:lnTo>
                  <a:pt x="1516" y="1586"/>
                </a:lnTo>
                <a:lnTo>
                  <a:pt x="1514" y="1580"/>
                </a:lnTo>
                <a:lnTo>
                  <a:pt x="1513" y="1580"/>
                </a:lnTo>
                <a:lnTo>
                  <a:pt x="1513" y="1579"/>
                </a:lnTo>
                <a:lnTo>
                  <a:pt x="1507" y="1580"/>
                </a:lnTo>
                <a:lnTo>
                  <a:pt x="1505" y="1585"/>
                </a:lnTo>
                <a:lnTo>
                  <a:pt x="1505" y="1595"/>
                </a:lnTo>
                <a:lnTo>
                  <a:pt x="1506" y="1605"/>
                </a:lnTo>
                <a:lnTo>
                  <a:pt x="1506" y="1608"/>
                </a:lnTo>
                <a:lnTo>
                  <a:pt x="1505" y="1611"/>
                </a:lnTo>
                <a:lnTo>
                  <a:pt x="1505" y="1619"/>
                </a:lnTo>
                <a:lnTo>
                  <a:pt x="1510" y="1623"/>
                </a:lnTo>
                <a:lnTo>
                  <a:pt x="1517" y="1605"/>
                </a:lnTo>
                <a:close/>
                <a:moveTo>
                  <a:pt x="1519" y="1659"/>
                </a:moveTo>
                <a:lnTo>
                  <a:pt x="1518" y="1654"/>
                </a:lnTo>
                <a:lnTo>
                  <a:pt x="1519" y="1649"/>
                </a:lnTo>
                <a:lnTo>
                  <a:pt x="1519" y="1647"/>
                </a:lnTo>
                <a:lnTo>
                  <a:pt x="1518" y="1645"/>
                </a:lnTo>
                <a:lnTo>
                  <a:pt x="1516" y="1641"/>
                </a:lnTo>
                <a:lnTo>
                  <a:pt x="1514" y="1638"/>
                </a:lnTo>
                <a:lnTo>
                  <a:pt x="1510" y="1637"/>
                </a:lnTo>
                <a:lnTo>
                  <a:pt x="1507" y="1639"/>
                </a:lnTo>
                <a:lnTo>
                  <a:pt x="1504" y="1645"/>
                </a:lnTo>
                <a:lnTo>
                  <a:pt x="1504" y="1650"/>
                </a:lnTo>
                <a:lnTo>
                  <a:pt x="1505" y="1654"/>
                </a:lnTo>
                <a:lnTo>
                  <a:pt x="1506" y="1658"/>
                </a:lnTo>
                <a:lnTo>
                  <a:pt x="1506" y="1663"/>
                </a:lnTo>
                <a:lnTo>
                  <a:pt x="1509" y="1665"/>
                </a:lnTo>
                <a:lnTo>
                  <a:pt x="1519" y="1659"/>
                </a:lnTo>
                <a:close/>
                <a:moveTo>
                  <a:pt x="1513" y="1709"/>
                </a:moveTo>
                <a:lnTo>
                  <a:pt x="1511" y="1702"/>
                </a:lnTo>
                <a:lnTo>
                  <a:pt x="1509" y="1696"/>
                </a:lnTo>
                <a:lnTo>
                  <a:pt x="1506" y="1694"/>
                </a:lnTo>
                <a:lnTo>
                  <a:pt x="1503" y="1694"/>
                </a:lnTo>
                <a:lnTo>
                  <a:pt x="1499" y="1700"/>
                </a:lnTo>
                <a:lnTo>
                  <a:pt x="1498" y="1707"/>
                </a:lnTo>
                <a:lnTo>
                  <a:pt x="1498" y="1711"/>
                </a:lnTo>
                <a:lnTo>
                  <a:pt x="1499" y="1713"/>
                </a:lnTo>
                <a:lnTo>
                  <a:pt x="1501" y="1716"/>
                </a:lnTo>
                <a:lnTo>
                  <a:pt x="1503" y="1718"/>
                </a:lnTo>
                <a:lnTo>
                  <a:pt x="1505" y="1721"/>
                </a:lnTo>
                <a:lnTo>
                  <a:pt x="1507" y="1722"/>
                </a:lnTo>
                <a:lnTo>
                  <a:pt x="1513" y="1709"/>
                </a:lnTo>
                <a:close/>
                <a:moveTo>
                  <a:pt x="193" y="0"/>
                </a:moveTo>
                <a:lnTo>
                  <a:pt x="164" y="30"/>
                </a:lnTo>
                <a:lnTo>
                  <a:pt x="126" y="43"/>
                </a:lnTo>
                <a:lnTo>
                  <a:pt x="117" y="43"/>
                </a:lnTo>
                <a:lnTo>
                  <a:pt x="110" y="41"/>
                </a:lnTo>
                <a:lnTo>
                  <a:pt x="102" y="38"/>
                </a:lnTo>
                <a:lnTo>
                  <a:pt x="94" y="37"/>
                </a:lnTo>
                <a:lnTo>
                  <a:pt x="76" y="39"/>
                </a:lnTo>
                <a:lnTo>
                  <a:pt x="59" y="48"/>
                </a:lnTo>
                <a:lnTo>
                  <a:pt x="70" y="59"/>
                </a:lnTo>
                <a:lnTo>
                  <a:pt x="77" y="75"/>
                </a:lnTo>
                <a:lnTo>
                  <a:pt x="81" y="108"/>
                </a:lnTo>
                <a:lnTo>
                  <a:pt x="102" y="133"/>
                </a:lnTo>
                <a:lnTo>
                  <a:pt x="109" y="150"/>
                </a:lnTo>
                <a:lnTo>
                  <a:pt x="107" y="174"/>
                </a:lnTo>
                <a:lnTo>
                  <a:pt x="111" y="196"/>
                </a:lnTo>
                <a:lnTo>
                  <a:pt x="135" y="212"/>
                </a:lnTo>
                <a:lnTo>
                  <a:pt x="153" y="218"/>
                </a:lnTo>
                <a:lnTo>
                  <a:pt x="156" y="231"/>
                </a:lnTo>
                <a:lnTo>
                  <a:pt x="147" y="258"/>
                </a:lnTo>
                <a:lnTo>
                  <a:pt x="147" y="288"/>
                </a:lnTo>
                <a:lnTo>
                  <a:pt x="150" y="307"/>
                </a:lnTo>
                <a:lnTo>
                  <a:pt x="147" y="321"/>
                </a:lnTo>
                <a:lnTo>
                  <a:pt x="145" y="334"/>
                </a:lnTo>
                <a:lnTo>
                  <a:pt x="147" y="350"/>
                </a:lnTo>
                <a:lnTo>
                  <a:pt x="153" y="361"/>
                </a:lnTo>
                <a:lnTo>
                  <a:pt x="147" y="372"/>
                </a:lnTo>
                <a:lnTo>
                  <a:pt x="142" y="376"/>
                </a:lnTo>
                <a:lnTo>
                  <a:pt x="136" y="381"/>
                </a:lnTo>
                <a:lnTo>
                  <a:pt x="129" y="385"/>
                </a:lnTo>
                <a:lnTo>
                  <a:pt x="124" y="387"/>
                </a:lnTo>
                <a:lnTo>
                  <a:pt x="123" y="388"/>
                </a:lnTo>
                <a:lnTo>
                  <a:pt x="130" y="423"/>
                </a:lnTo>
                <a:lnTo>
                  <a:pt x="124" y="458"/>
                </a:lnTo>
                <a:lnTo>
                  <a:pt x="118" y="467"/>
                </a:lnTo>
                <a:lnTo>
                  <a:pt x="110" y="474"/>
                </a:lnTo>
                <a:lnTo>
                  <a:pt x="104" y="481"/>
                </a:lnTo>
                <a:lnTo>
                  <a:pt x="101" y="493"/>
                </a:lnTo>
                <a:lnTo>
                  <a:pt x="95" y="530"/>
                </a:lnTo>
                <a:lnTo>
                  <a:pt x="73" y="556"/>
                </a:lnTo>
                <a:lnTo>
                  <a:pt x="56" y="556"/>
                </a:lnTo>
                <a:lnTo>
                  <a:pt x="40" y="553"/>
                </a:lnTo>
                <a:lnTo>
                  <a:pt x="25" y="549"/>
                </a:lnTo>
                <a:lnTo>
                  <a:pt x="13" y="549"/>
                </a:lnTo>
                <a:lnTo>
                  <a:pt x="11" y="561"/>
                </a:lnTo>
                <a:lnTo>
                  <a:pt x="6" y="574"/>
                </a:lnTo>
                <a:lnTo>
                  <a:pt x="2" y="586"/>
                </a:lnTo>
                <a:lnTo>
                  <a:pt x="0" y="601"/>
                </a:lnTo>
                <a:lnTo>
                  <a:pt x="1" y="622"/>
                </a:lnTo>
                <a:lnTo>
                  <a:pt x="22" y="629"/>
                </a:lnTo>
                <a:lnTo>
                  <a:pt x="35" y="635"/>
                </a:lnTo>
                <a:lnTo>
                  <a:pt x="38" y="650"/>
                </a:lnTo>
                <a:lnTo>
                  <a:pt x="40" y="666"/>
                </a:lnTo>
                <a:lnTo>
                  <a:pt x="48" y="680"/>
                </a:lnTo>
                <a:lnTo>
                  <a:pt x="57" y="688"/>
                </a:lnTo>
                <a:lnTo>
                  <a:pt x="66" y="700"/>
                </a:lnTo>
                <a:lnTo>
                  <a:pt x="74" y="713"/>
                </a:lnTo>
                <a:lnTo>
                  <a:pt x="82" y="724"/>
                </a:lnTo>
                <a:lnTo>
                  <a:pt x="96" y="738"/>
                </a:lnTo>
                <a:lnTo>
                  <a:pt x="106" y="755"/>
                </a:lnTo>
                <a:lnTo>
                  <a:pt x="113" y="788"/>
                </a:lnTo>
                <a:lnTo>
                  <a:pt x="99" y="811"/>
                </a:lnTo>
                <a:lnTo>
                  <a:pt x="90" y="812"/>
                </a:lnTo>
                <a:lnTo>
                  <a:pt x="81" y="812"/>
                </a:lnTo>
                <a:lnTo>
                  <a:pt x="72" y="811"/>
                </a:lnTo>
                <a:lnTo>
                  <a:pt x="62" y="812"/>
                </a:lnTo>
                <a:lnTo>
                  <a:pt x="32" y="820"/>
                </a:lnTo>
                <a:lnTo>
                  <a:pt x="1" y="831"/>
                </a:lnTo>
                <a:lnTo>
                  <a:pt x="2" y="849"/>
                </a:lnTo>
                <a:lnTo>
                  <a:pt x="4" y="866"/>
                </a:lnTo>
                <a:lnTo>
                  <a:pt x="25" y="881"/>
                </a:lnTo>
                <a:lnTo>
                  <a:pt x="51" y="902"/>
                </a:lnTo>
                <a:lnTo>
                  <a:pt x="86" y="908"/>
                </a:lnTo>
                <a:lnTo>
                  <a:pt x="111" y="895"/>
                </a:lnTo>
                <a:lnTo>
                  <a:pt x="113" y="904"/>
                </a:lnTo>
                <a:lnTo>
                  <a:pt x="108" y="910"/>
                </a:lnTo>
                <a:lnTo>
                  <a:pt x="103" y="915"/>
                </a:lnTo>
                <a:lnTo>
                  <a:pt x="96" y="920"/>
                </a:lnTo>
                <a:lnTo>
                  <a:pt x="91" y="927"/>
                </a:lnTo>
                <a:lnTo>
                  <a:pt x="83" y="937"/>
                </a:lnTo>
                <a:lnTo>
                  <a:pt x="73" y="939"/>
                </a:lnTo>
                <a:lnTo>
                  <a:pt x="66" y="943"/>
                </a:lnTo>
                <a:lnTo>
                  <a:pt x="70" y="954"/>
                </a:lnTo>
                <a:lnTo>
                  <a:pt x="85" y="979"/>
                </a:lnTo>
                <a:lnTo>
                  <a:pt x="104" y="1001"/>
                </a:lnTo>
                <a:lnTo>
                  <a:pt x="134" y="1033"/>
                </a:lnTo>
                <a:lnTo>
                  <a:pt x="162" y="1059"/>
                </a:lnTo>
                <a:lnTo>
                  <a:pt x="169" y="1056"/>
                </a:lnTo>
                <a:lnTo>
                  <a:pt x="173" y="1051"/>
                </a:lnTo>
                <a:lnTo>
                  <a:pt x="179" y="1046"/>
                </a:lnTo>
                <a:lnTo>
                  <a:pt x="193" y="1044"/>
                </a:lnTo>
                <a:lnTo>
                  <a:pt x="240" y="1011"/>
                </a:lnTo>
                <a:lnTo>
                  <a:pt x="228" y="941"/>
                </a:lnTo>
                <a:lnTo>
                  <a:pt x="232" y="943"/>
                </a:lnTo>
                <a:lnTo>
                  <a:pt x="239" y="943"/>
                </a:lnTo>
                <a:lnTo>
                  <a:pt x="246" y="944"/>
                </a:lnTo>
                <a:lnTo>
                  <a:pt x="250" y="950"/>
                </a:lnTo>
                <a:lnTo>
                  <a:pt x="252" y="963"/>
                </a:lnTo>
                <a:lnTo>
                  <a:pt x="256" y="977"/>
                </a:lnTo>
                <a:lnTo>
                  <a:pt x="260" y="990"/>
                </a:lnTo>
                <a:lnTo>
                  <a:pt x="261" y="1005"/>
                </a:lnTo>
                <a:lnTo>
                  <a:pt x="264" y="1020"/>
                </a:lnTo>
                <a:lnTo>
                  <a:pt x="269" y="1029"/>
                </a:lnTo>
                <a:lnTo>
                  <a:pt x="280" y="1048"/>
                </a:lnTo>
                <a:lnTo>
                  <a:pt x="283" y="1070"/>
                </a:lnTo>
                <a:lnTo>
                  <a:pt x="278" y="1100"/>
                </a:lnTo>
                <a:lnTo>
                  <a:pt x="286" y="1131"/>
                </a:lnTo>
                <a:lnTo>
                  <a:pt x="311" y="1163"/>
                </a:lnTo>
                <a:lnTo>
                  <a:pt x="314" y="1199"/>
                </a:lnTo>
                <a:lnTo>
                  <a:pt x="317" y="1212"/>
                </a:lnTo>
                <a:lnTo>
                  <a:pt x="321" y="1219"/>
                </a:lnTo>
                <a:lnTo>
                  <a:pt x="327" y="1225"/>
                </a:lnTo>
                <a:lnTo>
                  <a:pt x="330" y="1233"/>
                </a:lnTo>
                <a:lnTo>
                  <a:pt x="330" y="1243"/>
                </a:lnTo>
                <a:lnTo>
                  <a:pt x="329" y="1252"/>
                </a:lnTo>
                <a:lnTo>
                  <a:pt x="329" y="1253"/>
                </a:lnTo>
                <a:lnTo>
                  <a:pt x="330" y="1255"/>
                </a:lnTo>
                <a:lnTo>
                  <a:pt x="331" y="1256"/>
                </a:lnTo>
                <a:lnTo>
                  <a:pt x="335" y="1260"/>
                </a:lnTo>
                <a:lnTo>
                  <a:pt x="338" y="1263"/>
                </a:lnTo>
                <a:lnTo>
                  <a:pt x="343" y="1272"/>
                </a:lnTo>
                <a:lnTo>
                  <a:pt x="350" y="1293"/>
                </a:lnTo>
                <a:lnTo>
                  <a:pt x="358" y="1316"/>
                </a:lnTo>
                <a:lnTo>
                  <a:pt x="364" y="1330"/>
                </a:lnTo>
                <a:lnTo>
                  <a:pt x="370" y="1347"/>
                </a:lnTo>
                <a:lnTo>
                  <a:pt x="372" y="1364"/>
                </a:lnTo>
                <a:lnTo>
                  <a:pt x="376" y="1382"/>
                </a:lnTo>
                <a:lnTo>
                  <a:pt x="385" y="1393"/>
                </a:lnTo>
                <a:lnTo>
                  <a:pt x="396" y="1413"/>
                </a:lnTo>
                <a:lnTo>
                  <a:pt x="402" y="1435"/>
                </a:lnTo>
                <a:lnTo>
                  <a:pt x="416" y="1464"/>
                </a:lnTo>
                <a:lnTo>
                  <a:pt x="434" y="1489"/>
                </a:lnTo>
                <a:lnTo>
                  <a:pt x="436" y="1490"/>
                </a:lnTo>
                <a:lnTo>
                  <a:pt x="437" y="1491"/>
                </a:lnTo>
                <a:lnTo>
                  <a:pt x="438" y="1492"/>
                </a:lnTo>
                <a:lnTo>
                  <a:pt x="439" y="1492"/>
                </a:lnTo>
                <a:lnTo>
                  <a:pt x="447" y="1503"/>
                </a:lnTo>
                <a:lnTo>
                  <a:pt x="459" y="1508"/>
                </a:lnTo>
                <a:lnTo>
                  <a:pt x="463" y="1511"/>
                </a:lnTo>
                <a:lnTo>
                  <a:pt x="469" y="1514"/>
                </a:lnTo>
                <a:lnTo>
                  <a:pt x="477" y="1528"/>
                </a:lnTo>
                <a:lnTo>
                  <a:pt x="479" y="1546"/>
                </a:lnTo>
                <a:lnTo>
                  <a:pt x="497" y="1635"/>
                </a:lnTo>
                <a:lnTo>
                  <a:pt x="540" y="1709"/>
                </a:lnTo>
                <a:lnTo>
                  <a:pt x="573" y="1755"/>
                </a:lnTo>
                <a:lnTo>
                  <a:pt x="579" y="1769"/>
                </a:lnTo>
                <a:lnTo>
                  <a:pt x="581" y="1783"/>
                </a:lnTo>
                <a:lnTo>
                  <a:pt x="583" y="1795"/>
                </a:lnTo>
                <a:lnTo>
                  <a:pt x="591" y="1808"/>
                </a:lnTo>
                <a:lnTo>
                  <a:pt x="616" y="1866"/>
                </a:lnTo>
                <a:lnTo>
                  <a:pt x="629" y="1930"/>
                </a:lnTo>
                <a:lnTo>
                  <a:pt x="635" y="1931"/>
                </a:lnTo>
                <a:lnTo>
                  <a:pt x="643" y="1931"/>
                </a:lnTo>
                <a:lnTo>
                  <a:pt x="644" y="1932"/>
                </a:lnTo>
                <a:lnTo>
                  <a:pt x="652" y="1976"/>
                </a:lnTo>
                <a:lnTo>
                  <a:pt x="691" y="1993"/>
                </a:lnTo>
                <a:lnTo>
                  <a:pt x="731" y="1970"/>
                </a:lnTo>
                <a:lnTo>
                  <a:pt x="748" y="1925"/>
                </a:lnTo>
                <a:lnTo>
                  <a:pt x="756" y="1924"/>
                </a:lnTo>
                <a:lnTo>
                  <a:pt x="764" y="1924"/>
                </a:lnTo>
                <a:lnTo>
                  <a:pt x="773" y="1923"/>
                </a:lnTo>
                <a:lnTo>
                  <a:pt x="781" y="1922"/>
                </a:lnTo>
                <a:lnTo>
                  <a:pt x="781" y="1920"/>
                </a:lnTo>
                <a:lnTo>
                  <a:pt x="780" y="1919"/>
                </a:lnTo>
                <a:lnTo>
                  <a:pt x="780" y="1918"/>
                </a:lnTo>
                <a:lnTo>
                  <a:pt x="779" y="1916"/>
                </a:lnTo>
                <a:lnTo>
                  <a:pt x="778" y="1915"/>
                </a:lnTo>
                <a:lnTo>
                  <a:pt x="777" y="1915"/>
                </a:lnTo>
                <a:lnTo>
                  <a:pt x="770" y="1905"/>
                </a:lnTo>
                <a:lnTo>
                  <a:pt x="764" y="1898"/>
                </a:lnTo>
                <a:lnTo>
                  <a:pt x="765" y="1877"/>
                </a:lnTo>
                <a:lnTo>
                  <a:pt x="767" y="1857"/>
                </a:lnTo>
                <a:lnTo>
                  <a:pt x="769" y="1837"/>
                </a:lnTo>
                <a:lnTo>
                  <a:pt x="770" y="1817"/>
                </a:lnTo>
                <a:lnTo>
                  <a:pt x="795" y="1799"/>
                </a:lnTo>
                <a:lnTo>
                  <a:pt x="787" y="1761"/>
                </a:lnTo>
                <a:lnTo>
                  <a:pt x="788" y="1738"/>
                </a:lnTo>
                <a:lnTo>
                  <a:pt x="791" y="1717"/>
                </a:lnTo>
                <a:lnTo>
                  <a:pt x="795" y="1695"/>
                </a:lnTo>
                <a:lnTo>
                  <a:pt x="797" y="1674"/>
                </a:lnTo>
                <a:lnTo>
                  <a:pt x="808" y="1639"/>
                </a:lnTo>
                <a:lnTo>
                  <a:pt x="798" y="1598"/>
                </a:lnTo>
                <a:lnTo>
                  <a:pt x="799" y="1573"/>
                </a:lnTo>
                <a:lnTo>
                  <a:pt x="794" y="1552"/>
                </a:lnTo>
                <a:lnTo>
                  <a:pt x="789" y="1521"/>
                </a:lnTo>
                <a:lnTo>
                  <a:pt x="778" y="1493"/>
                </a:lnTo>
                <a:lnTo>
                  <a:pt x="777" y="1484"/>
                </a:lnTo>
                <a:lnTo>
                  <a:pt x="779" y="1464"/>
                </a:lnTo>
                <a:lnTo>
                  <a:pt x="781" y="1444"/>
                </a:lnTo>
                <a:lnTo>
                  <a:pt x="782" y="1429"/>
                </a:lnTo>
                <a:lnTo>
                  <a:pt x="784" y="1428"/>
                </a:lnTo>
                <a:lnTo>
                  <a:pt x="787" y="1428"/>
                </a:lnTo>
                <a:lnTo>
                  <a:pt x="790" y="1427"/>
                </a:lnTo>
                <a:lnTo>
                  <a:pt x="793" y="1428"/>
                </a:lnTo>
                <a:lnTo>
                  <a:pt x="793" y="1429"/>
                </a:lnTo>
                <a:lnTo>
                  <a:pt x="827" y="1420"/>
                </a:lnTo>
                <a:lnTo>
                  <a:pt x="831" y="1376"/>
                </a:lnTo>
                <a:lnTo>
                  <a:pt x="832" y="1376"/>
                </a:lnTo>
                <a:lnTo>
                  <a:pt x="833" y="1376"/>
                </a:lnTo>
                <a:lnTo>
                  <a:pt x="833" y="1374"/>
                </a:lnTo>
                <a:lnTo>
                  <a:pt x="874" y="1364"/>
                </a:lnTo>
                <a:lnTo>
                  <a:pt x="876" y="1326"/>
                </a:lnTo>
                <a:lnTo>
                  <a:pt x="910" y="1296"/>
                </a:lnTo>
                <a:lnTo>
                  <a:pt x="933" y="1257"/>
                </a:lnTo>
                <a:lnTo>
                  <a:pt x="977" y="1198"/>
                </a:lnTo>
                <a:lnTo>
                  <a:pt x="979" y="1175"/>
                </a:lnTo>
                <a:lnTo>
                  <a:pt x="991" y="1155"/>
                </a:lnTo>
                <a:lnTo>
                  <a:pt x="995" y="1145"/>
                </a:lnTo>
                <a:lnTo>
                  <a:pt x="990" y="1140"/>
                </a:lnTo>
                <a:lnTo>
                  <a:pt x="984" y="1137"/>
                </a:lnTo>
                <a:lnTo>
                  <a:pt x="984" y="1131"/>
                </a:lnTo>
                <a:lnTo>
                  <a:pt x="997" y="1123"/>
                </a:lnTo>
                <a:lnTo>
                  <a:pt x="1014" y="1120"/>
                </a:lnTo>
                <a:lnTo>
                  <a:pt x="1046" y="1096"/>
                </a:lnTo>
                <a:lnTo>
                  <a:pt x="1064" y="1066"/>
                </a:lnTo>
                <a:lnTo>
                  <a:pt x="1059" y="1060"/>
                </a:lnTo>
                <a:lnTo>
                  <a:pt x="1056" y="1056"/>
                </a:lnTo>
                <a:lnTo>
                  <a:pt x="1063" y="1037"/>
                </a:lnTo>
                <a:lnTo>
                  <a:pt x="1050" y="1015"/>
                </a:lnTo>
                <a:lnTo>
                  <a:pt x="1050" y="986"/>
                </a:lnTo>
                <a:lnTo>
                  <a:pt x="1083" y="977"/>
                </a:lnTo>
                <a:lnTo>
                  <a:pt x="1091" y="970"/>
                </a:lnTo>
                <a:lnTo>
                  <a:pt x="1095" y="961"/>
                </a:lnTo>
                <a:lnTo>
                  <a:pt x="1100" y="954"/>
                </a:lnTo>
                <a:lnTo>
                  <a:pt x="1106" y="953"/>
                </a:lnTo>
                <a:lnTo>
                  <a:pt x="1113" y="958"/>
                </a:lnTo>
                <a:lnTo>
                  <a:pt x="1118" y="962"/>
                </a:lnTo>
                <a:lnTo>
                  <a:pt x="1122" y="965"/>
                </a:lnTo>
                <a:lnTo>
                  <a:pt x="1125" y="967"/>
                </a:lnTo>
                <a:lnTo>
                  <a:pt x="1129" y="963"/>
                </a:lnTo>
                <a:lnTo>
                  <a:pt x="1131" y="946"/>
                </a:lnTo>
                <a:lnTo>
                  <a:pt x="1131" y="941"/>
                </a:lnTo>
                <a:lnTo>
                  <a:pt x="1132" y="938"/>
                </a:lnTo>
                <a:lnTo>
                  <a:pt x="1133" y="938"/>
                </a:lnTo>
                <a:lnTo>
                  <a:pt x="1135" y="941"/>
                </a:lnTo>
                <a:lnTo>
                  <a:pt x="1138" y="948"/>
                </a:lnTo>
                <a:lnTo>
                  <a:pt x="1140" y="954"/>
                </a:lnTo>
                <a:lnTo>
                  <a:pt x="1150" y="968"/>
                </a:lnTo>
                <a:lnTo>
                  <a:pt x="1158" y="965"/>
                </a:lnTo>
                <a:lnTo>
                  <a:pt x="1165" y="957"/>
                </a:lnTo>
                <a:lnTo>
                  <a:pt x="1170" y="953"/>
                </a:lnTo>
                <a:lnTo>
                  <a:pt x="1156" y="914"/>
                </a:lnTo>
                <a:lnTo>
                  <a:pt x="1133" y="877"/>
                </a:lnTo>
                <a:lnTo>
                  <a:pt x="1122" y="863"/>
                </a:lnTo>
                <a:lnTo>
                  <a:pt x="1106" y="852"/>
                </a:lnTo>
                <a:lnTo>
                  <a:pt x="1093" y="842"/>
                </a:lnTo>
                <a:lnTo>
                  <a:pt x="1085" y="828"/>
                </a:lnTo>
                <a:lnTo>
                  <a:pt x="1084" y="819"/>
                </a:lnTo>
                <a:lnTo>
                  <a:pt x="1083" y="807"/>
                </a:lnTo>
                <a:lnTo>
                  <a:pt x="1082" y="796"/>
                </a:lnTo>
                <a:lnTo>
                  <a:pt x="1079" y="787"/>
                </a:lnTo>
                <a:lnTo>
                  <a:pt x="1068" y="777"/>
                </a:lnTo>
                <a:lnTo>
                  <a:pt x="1055" y="767"/>
                </a:lnTo>
                <a:lnTo>
                  <a:pt x="1043" y="755"/>
                </a:lnTo>
                <a:lnTo>
                  <a:pt x="1037" y="740"/>
                </a:lnTo>
                <a:lnTo>
                  <a:pt x="1054" y="703"/>
                </a:lnTo>
                <a:lnTo>
                  <a:pt x="1026" y="668"/>
                </a:lnTo>
                <a:lnTo>
                  <a:pt x="1013" y="650"/>
                </a:lnTo>
                <a:lnTo>
                  <a:pt x="1021" y="625"/>
                </a:lnTo>
                <a:lnTo>
                  <a:pt x="1029" y="624"/>
                </a:lnTo>
                <a:lnTo>
                  <a:pt x="1038" y="623"/>
                </a:lnTo>
                <a:lnTo>
                  <a:pt x="1047" y="620"/>
                </a:lnTo>
                <a:lnTo>
                  <a:pt x="1055" y="621"/>
                </a:lnTo>
                <a:lnTo>
                  <a:pt x="1056" y="621"/>
                </a:lnTo>
                <a:lnTo>
                  <a:pt x="1057" y="622"/>
                </a:lnTo>
                <a:lnTo>
                  <a:pt x="1069" y="633"/>
                </a:lnTo>
                <a:lnTo>
                  <a:pt x="1087" y="641"/>
                </a:lnTo>
                <a:lnTo>
                  <a:pt x="1105" y="681"/>
                </a:lnTo>
                <a:lnTo>
                  <a:pt x="1112" y="688"/>
                </a:lnTo>
                <a:lnTo>
                  <a:pt x="1119" y="694"/>
                </a:lnTo>
                <a:lnTo>
                  <a:pt x="1128" y="701"/>
                </a:lnTo>
                <a:lnTo>
                  <a:pt x="1135" y="712"/>
                </a:lnTo>
                <a:lnTo>
                  <a:pt x="1160" y="726"/>
                </a:lnTo>
                <a:lnTo>
                  <a:pt x="1195" y="721"/>
                </a:lnTo>
                <a:lnTo>
                  <a:pt x="1228" y="713"/>
                </a:lnTo>
                <a:lnTo>
                  <a:pt x="1248" y="717"/>
                </a:lnTo>
                <a:lnTo>
                  <a:pt x="1261" y="758"/>
                </a:lnTo>
                <a:lnTo>
                  <a:pt x="1240" y="791"/>
                </a:lnTo>
                <a:lnTo>
                  <a:pt x="1230" y="827"/>
                </a:lnTo>
                <a:lnTo>
                  <a:pt x="1262" y="860"/>
                </a:lnTo>
                <a:lnTo>
                  <a:pt x="1268" y="863"/>
                </a:lnTo>
                <a:lnTo>
                  <a:pt x="1271" y="863"/>
                </a:lnTo>
                <a:lnTo>
                  <a:pt x="1272" y="859"/>
                </a:lnTo>
                <a:lnTo>
                  <a:pt x="1272" y="853"/>
                </a:lnTo>
                <a:lnTo>
                  <a:pt x="1271" y="842"/>
                </a:lnTo>
                <a:lnTo>
                  <a:pt x="1277" y="837"/>
                </a:lnTo>
                <a:lnTo>
                  <a:pt x="1292" y="864"/>
                </a:lnTo>
                <a:lnTo>
                  <a:pt x="1314" y="888"/>
                </a:lnTo>
                <a:lnTo>
                  <a:pt x="1347" y="961"/>
                </a:lnTo>
                <a:lnTo>
                  <a:pt x="1357" y="935"/>
                </a:lnTo>
                <a:lnTo>
                  <a:pt x="1357" y="909"/>
                </a:lnTo>
                <a:lnTo>
                  <a:pt x="1346" y="886"/>
                </a:lnTo>
                <a:lnTo>
                  <a:pt x="1354" y="861"/>
                </a:lnTo>
                <a:lnTo>
                  <a:pt x="1351" y="843"/>
                </a:lnTo>
                <a:lnTo>
                  <a:pt x="1336" y="826"/>
                </a:lnTo>
                <a:lnTo>
                  <a:pt x="1330" y="817"/>
                </a:lnTo>
                <a:lnTo>
                  <a:pt x="1329" y="812"/>
                </a:lnTo>
                <a:lnTo>
                  <a:pt x="1332" y="810"/>
                </a:lnTo>
                <a:lnTo>
                  <a:pt x="1338" y="811"/>
                </a:lnTo>
                <a:lnTo>
                  <a:pt x="1355" y="812"/>
                </a:lnTo>
                <a:lnTo>
                  <a:pt x="1368" y="804"/>
                </a:lnTo>
                <a:lnTo>
                  <a:pt x="1379" y="760"/>
                </a:lnTo>
                <a:lnTo>
                  <a:pt x="1374" y="714"/>
                </a:lnTo>
                <a:lnTo>
                  <a:pt x="1368" y="691"/>
                </a:lnTo>
                <a:lnTo>
                  <a:pt x="1359" y="668"/>
                </a:lnTo>
                <a:lnTo>
                  <a:pt x="1359" y="661"/>
                </a:lnTo>
                <a:lnTo>
                  <a:pt x="1362" y="656"/>
                </a:lnTo>
                <a:lnTo>
                  <a:pt x="1366" y="651"/>
                </a:lnTo>
                <a:lnTo>
                  <a:pt x="1366" y="646"/>
                </a:lnTo>
                <a:lnTo>
                  <a:pt x="1350" y="615"/>
                </a:lnTo>
                <a:lnTo>
                  <a:pt x="1360" y="584"/>
                </a:lnTo>
                <a:lnTo>
                  <a:pt x="1367" y="577"/>
                </a:lnTo>
                <a:lnTo>
                  <a:pt x="1375" y="565"/>
                </a:lnTo>
                <a:lnTo>
                  <a:pt x="1385" y="556"/>
                </a:lnTo>
                <a:lnTo>
                  <a:pt x="1392" y="551"/>
                </a:lnTo>
                <a:lnTo>
                  <a:pt x="1418" y="542"/>
                </a:lnTo>
                <a:lnTo>
                  <a:pt x="1407" y="514"/>
                </a:lnTo>
                <a:lnTo>
                  <a:pt x="1412" y="499"/>
                </a:lnTo>
                <a:lnTo>
                  <a:pt x="1425" y="487"/>
                </a:lnTo>
                <a:lnTo>
                  <a:pt x="1405" y="467"/>
                </a:lnTo>
                <a:lnTo>
                  <a:pt x="1375" y="470"/>
                </a:lnTo>
                <a:lnTo>
                  <a:pt x="1360" y="470"/>
                </a:lnTo>
                <a:lnTo>
                  <a:pt x="1356" y="460"/>
                </a:lnTo>
                <a:lnTo>
                  <a:pt x="1355" y="448"/>
                </a:lnTo>
                <a:lnTo>
                  <a:pt x="1346" y="439"/>
                </a:lnTo>
                <a:lnTo>
                  <a:pt x="1333" y="434"/>
                </a:lnTo>
                <a:lnTo>
                  <a:pt x="1330" y="430"/>
                </a:lnTo>
                <a:lnTo>
                  <a:pt x="1330" y="424"/>
                </a:lnTo>
                <a:lnTo>
                  <a:pt x="1326" y="416"/>
                </a:lnTo>
                <a:lnTo>
                  <a:pt x="1318" y="416"/>
                </a:lnTo>
                <a:lnTo>
                  <a:pt x="1308" y="417"/>
                </a:lnTo>
                <a:lnTo>
                  <a:pt x="1284" y="419"/>
                </a:lnTo>
                <a:lnTo>
                  <a:pt x="1258" y="419"/>
                </a:lnTo>
                <a:lnTo>
                  <a:pt x="1255" y="423"/>
                </a:lnTo>
                <a:lnTo>
                  <a:pt x="1249" y="429"/>
                </a:lnTo>
                <a:lnTo>
                  <a:pt x="1243" y="436"/>
                </a:lnTo>
                <a:lnTo>
                  <a:pt x="1237" y="442"/>
                </a:lnTo>
                <a:lnTo>
                  <a:pt x="1231" y="451"/>
                </a:lnTo>
                <a:lnTo>
                  <a:pt x="1224" y="461"/>
                </a:lnTo>
                <a:lnTo>
                  <a:pt x="1218" y="473"/>
                </a:lnTo>
                <a:lnTo>
                  <a:pt x="1208" y="486"/>
                </a:lnTo>
                <a:lnTo>
                  <a:pt x="1160" y="529"/>
                </a:lnTo>
                <a:lnTo>
                  <a:pt x="1154" y="549"/>
                </a:lnTo>
                <a:lnTo>
                  <a:pt x="1151" y="567"/>
                </a:lnTo>
                <a:lnTo>
                  <a:pt x="1142" y="583"/>
                </a:lnTo>
                <a:lnTo>
                  <a:pt x="1126" y="585"/>
                </a:lnTo>
                <a:lnTo>
                  <a:pt x="1111" y="584"/>
                </a:lnTo>
                <a:lnTo>
                  <a:pt x="1073" y="583"/>
                </a:lnTo>
                <a:lnTo>
                  <a:pt x="1041" y="570"/>
                </a:lnTo>
                <a:lnTo>
                  <a:pt x="1027" y="553"/>
                </a:lnTo>
                <a:lnTo>
                  <a:pt x="1024" y="531"/>
                </a:lnTo>
                <a:lnTo>
                  <a:pt x="1017" y="528"/>
                </a:lnTo>
                <a:lnTo>
                  <a:pt x="1012" y="524"/>
                </a:lnTo>
                <a:lnTo>
                  <a:pt x="1006" y="520"/>
                </a:lnTo>
                <a:lnTo>
                  <a:pt x="1001" y="515"/>
                </a:lnTo>
                <a:lnTo>
                  <a:pt x="991" y="511"/>
                </a:lnTo>
                <a:lnTo>
                  <a:pt x="980" y="511"/>
                </a:lnTo>
                <a:lnTo>
                  <a:pt x="974" y="515"/>
                </a:lnTo>
                <a:lnTo>
                  <a:pt x="967" y="522"/>
                </a:lnTo>
                <a:lnTo>
                  <a:pt x="965" y="526"/>
                </a:lnTo>
                <a:lnTo>
                  <a:pt x="960" y="529"/>
                </a:lnTo>
                <a:lnTo>
                  <a:pt x="961" y="536"/>
                </a:lnTo>
                <a:lnTo>
                  <a:pt x="963" y="544"/>
                </a:lnTo>
                <a:lnTo>
                  <a:pt x="965" y="550"/>
                </a:lnTo>
                <a:lnTo>
                  <a:pt x="967" y="556"/>
                </a:lnTo>
                <a:lnTo>
                  <a:pt x="988" y="606"/>
                </a:lnTo>
                <a:lnTo>
                  <a:pt x="949" y="625"/>
                </a:lnTo>
                <a:lnTo>
                  <a:pt x="934" y="619"/>
                </a:lnTo>
                <a:lnTo>
                  <a:pt x="918" y="615"/>
                </a:lnTo>
                <a:lnTo>
                  <a:pt x="898" y="610"/>
                </a:lnTo>
                <a:lnTo>
                  <a:pt x="879" y="604"/>
                </a:lnTo>
                <a:lnTo>
                  <a:pt x="844" y="590"/>
                </a:lnTo>
                <a:lnTo>
                  <a:pt x="824" y="566"/>
                </a:lnTo>
                <a:lnTo>
                  <a:pt x="816" y="568"/>
                </a:lnTo>
                <a:lnTo>
                  <a:pt x="810" y="573"/>
                </a:lnTo>
                <a:lnTo>
                  <a:pt x="802" y="577"/>
                </a:lnTo>
                <a:lnTo>
                  <a:pt x="794" y="579"/>
                </a:lnTo>
                <a:lnTo>
                  <a:pt x="784" y="577"/>
                </a:lnTo>
                <a:lnTo>
                  <a:pt x="775" y="570"/>
                </a:lnTo>
                <a:lnTo>
                  <a:pt x="765" y="565"/>
                </a:lnTo>
                <a:lnTo>
                  <a:pt x="755" y="560"/>
                </a:lnTo>
                <a:lnTo>
                  <a:pt x="729" y="552"/>
                </a:lnTo>
                <a:lnTo>
                  <a:pt x="706" y="541"/>
                </a:lnTo>
                <a:lnTo>
                  <a:pt x="680" y="531"/>
                </a:lnTo>
                <a:lnTo>
                  <a:pt x="652" y="527"/>
                </a:lnTo>
                <a:lnTo>
                  <a:pt x="606" y="515"/>
                </a:lnTo>
                <a:lnTo>
                  <a:pt x="566" y="491"/>
                </a:lnTo>
                <a:lnTo>
                  <a:pt x="545" y="461"/>
                </a:lnTo>
                <a:lnTo>
                  <a:pt x="515" y="441"/>
                </a:lnTo>
                <a:lnTo>
                  <a:pt x="495" y="432"/>
                </a:lnTo>
                <a:lnTo>
                  <a:pt x="497" y="413"/>
                </a:lnTo>
                <a:lnTo>
                  <a:pt x="499" y="398"/>
                </a:lnTo>
                <a:lnTo>
                  <a:pt x="499" y="384"/>
                </a:lnTo>
                <a:lnTo>
                  <a:pt x="500" y="371"/>
                </a:lnTo>
                <a:lnTo>
                  <a:pt x="508" y="357"/>
                </a:lnTo>
                <a:lnTo>
                  <a:pt x="469" y="313"/>
                </a:lnTo>
                <a:lnTo>
                  <a:pt x="412" y="290"/>
                </a:lnTo>
                <a:lnTo>
                  <a:pt x="394" y="284"/>
                </a:lnTo>
                <a:lnTo>
                  <a:pt x="380" y="274"/>
                </a:lnTo>
                <a:lnTo>
                  <a:pt x="375" y="265"/>
                </a:lnTo>
                <a:lnTo>
                  <a:pt x="372" y="255"/>
                </a:lnTo>
                <a:lnTo>
                  <a:pt x="369" y="245"/>
                </a:lnTo>
                <a:lnTo>
                  <a:pt x="364" y="235"/>
                </a:lnTo>
                <a:lnTo>
                  <a:pt x="340" y="207"/>
                </a:lnTo>
                <a:lnTo>
                  <a:pt x="352" y="182"/>
                </a:lnTo>
                <a:lnTo>
                  <a:pt x="357" y="159"/>
                </a:lnTo>
                <a:lnTo>
                  <a:pt x="333" y="135"/>
                </a:lnTo>
                <a:lnTo>
                  <a:pt x="321" y="116"/>
                </a:lnTo>
                <a:lnTo>
                  <a:pt x="320" y="93"/>
                </a:lnTo>
                <a:lnTo>
                  <a:pt x="320" y="92"/>
                </a:lnTo>
                <a:lnTo>
                  <a:pt x="290" y="86"/>
                </a:lnTo>
                <a:lnTo>
                  <a:pt x="263" y="70"/>
                </a:lnTo>
                <a:lnTo>
                  <a:pt x="253" y="58"/>
                </a:lnTo>
                <a:lnTo>
                  <a:pt x="244" y="45"/>
                </a:lnTo>
                <a:lnTo>
                  <a:pt x="235" y="31"/>
                </a:lnTo>
                <a:lnTo>
                  <a:pt x="225" y="19"/>
                </a:lnTo>
                <a:lnTo>
                  <a:pt x="193" y="0"/>
                </a:lnTo>
                <a:close/>
              </a:path>
            </a:pathLst>
          </a:custGeom>
          <a:solidFill>
            <a:srgbClr val="5C044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6" name="Indonesia"/>
          <xdr:cNvSpPr>
            <a:spLocks noEditPoints="1"/>
          </xdr:cNvSpPr>
        </xdr:nvSpPr>
        <xdr:spPr bwMode="auto">
          <a:xfrm>
            <a:off x="12924500" y="2314575"/>
            <a:ext cx="910672" cy="542925"/>
          </a:xfrm>
          <a:custGeom>
            <a:avLst/>
            <a:gdLst>
              <a:gd name="T0" fmla="*/ 2147483647 w 2500"/>
              <a:gd name="T1" fmla="*/ 2147483647 h 1303"/>
              <a:gd name="T2" fmla="*/ 2147483647 w 2500"/>
              <a:gd name="T3" fmla="*/ 2147483647 h 1303"/>
              <a:gd name="T4" fmla="*/ 2147483647 w 2500"/>
              <a:gd name="T5" fmla="*/ 2147483647 h 1303"/>
              <a:gd name="T6" fmla="*/ 2147483647 w 2500"/>
              <a:gd name="T7" fmla="*/ 2147483647 h 1303"/>
              <a:gd name="T8" fmla="*/ 2147483647 w 2500"/>
              <a:gd name="T9" fmla="*/ 2147483647 h 1303"/>
              <a:gd name="T10" fmla="*/ 2147483647 w 2500"/>
              <a:gd name="T11" fmla="*/ 2147483647 h 1303"/>
              <a:gd name="T12" fmla="*/ 2147483647 w 2500"/>
              <a:gd name="T13" fmla="*/ 2147483647 h 1303"/>
              <a:gd name="T14" fmla="*/ 2147483647 w 2500"/>
              <a:gd name="T15" fmla="*/ 2147483647 h 1303"/>
              <a:gd name="T16" fmla="*/ 2147483647 w 2500"/>
              <a:gd name="T17" fmla="*/ 2147483647 h 1303"/>
              <a:gd name="T18" fmla="*/ 2147483647 w 2500"/>
              <a:gd name="T19" fmla="*/ 2147483647 h 1303"/>
              <a:gd name="T20" fmla="*/ 2147483647 w 2500"/>
              <a:gd name="T21" fmla="*/ 2147483647 h 1303"/>
              <a:gd name="T22" fmla="*/ 2147483647 w 2500"/>
              <a:gd name="T23" fmla="*/ 2147483647 h 1303"/>
              <a:gd name="T24" fmla="*/ 2147483647 w 2500"/>
              <a:gd name="T25" fmla="*/ 2147483647 h 1303"/>
              <a:gd name="T26" fmla="*/ 2147483647 w 2500"/>
              <a:gd name="T27" fmla="*/ 2147483647 h 1303"/>
              <a:gd name="T28" fmla="*/ 2147483647 w 2500"/>
              <a:gd name="T29" fmla="*/ 2147483647 h 1303"/>
              <a:gd name="T30" fmla="*/ 2147483647 w 2500"/>
              <a:gd name="T31" fmla="*/ 2147483647 h 1303"/>
              <a:gd name="T32" fmla="*/ 2147483647 w 2500"/>
              <a:gd name="T33" fmla="*/ 2147483647 h 1303"/>
              <a:gd name="T34" fmla="*/ 2147483647 w 2500"/>
              <a:gd name="T35" fmla="*/ 2147483647 h 1303"/>
              <a:gd name="T36" fmla="*/ 2147483647 w 2500"/>
              <a:gd name="T37" fmla="*/ 2147483647 h 1303"/>
              <a:gd name="T38" fmla="*/ 2147483647 w 2500"/>
              <a:gd name="T39" fmla="*/ 2147483647 h 1303"/>
              <a:gd name="T40" fmla="*/ 2147483647 w 2500"/>
              <a:gd name="T41" fmla="*/ 2147483647 h 1303"/>
              <a:gd name="T42" fmla="*/ 2147483647 w 2500"/>
              <a:gd name="T43" fmla="*/ 2147483647 h 1303"/>
              <a:gd name="T44" fmla="*/ 2147483647 w 2500"/>
              <a:gd name="T45" fmla="*/ 2147483647 h 1303"/>
              <a:gd name="T46" fmla="*/ 2147483647 w 2500"/>
              <a:gd name="T47" fmla="*/ 2147483647 h 1303"/>
              <a:gd name="T48" fmla="*/ 2147483647 w 2500"/>
              <a:gd name="T49" fmla="*/ 2147483647 h 1303"/>
              <a:gd name="T50" fmla="*/ 2147483647 w 2500"/>
              <a:gd name="T51" fmla="*/ 2147483647 h 1303"/>
              <a:gd name="T52" fmla="*/ 2147483647 w 2500"/>
              <a:gd name="T53" fmla="*/ 2147483647 h 1303"/>
              <a:gd name="T54" fmla="*/ 2147483647 w 2500"/>
              <a:gd name="T55" fmla="*/ 2147483647 h 1303"/>
              <a:gd name="T56" fmla="*/ 2147483647 w 2500"/>
              <a:gd name="T57" fmla="*/ 2147483647 h 1303"/>
              <a:gd name="T58" fmla="*/ 2147483647 w 2500"/>
              <a:gd name="T59" fmla="*/ 2147483647 h 1303"/>
              <a:gd name="T60" fmla="*/ 2147483647 w 2500"/>
              <a:gd name="T61" fmla="*/ 2147483647 h 1303"/>
              <a:gd name="T62" fmla="*/ 2147483647 w 2500"/>
              <a:gd name="T63" fmla="*/ 2147483647 h 1303"/>
              <a:gd name="T64" fmla="*/ 2147483647 w 2500"/>
              <a:gd name="T65" fmla="*/ 2147483647 h 1303"/>
              <a:gd name="T66" fmla="*/ 2147483647 w 2500"/>
              <a:gd name="T67" fmla="*/ 2147483647 h 1303"/>
              <a:gd name="T68" fmla="*/ 2147483647 w 2500"/>
              <a:gd name="T69" fmla="*/ 2147483647 h 1303"/>
              <a:gd name="T70" fmla="*/ 2147483647 w 2500"/>
              <a:gd name="T71" fmla="*/ 2147483647 h 1303"/>
              <a:gd name="T72" fmla="*/ 2147483647 w 2500"/>
              <a:gd name="T73" fmla="*/ 2147483647 h 1303"/>
              <a:gd name="T74" fmla="*/ 2147483647 w 2500"/>
              <a:gd name="T75" fmla="*/ 2147483647 h 1303"/>
              <a:gd name="T76" fmla="*/ 2147483647 w 2500"/>
              <a:gd name="T77" fmla="*/ 2147483647 h 1303"/>
              <a:gd name="T78" fmla="*/ 2147483647 w 2500"/>
              <a:gd name="T79" fmla="*/ 2147483647 h 1303"/>
              <a:gd name="T80" fmla="*/ 2147483647 w 2500"/>
              <a:gd name="T81" fmla="*/ 2147483647 h 1303"/>
              <a:gd name="T82" fmla="*/ 2147483647 w 2500"/>
              <a:gd name="T83" fmla="*/ 2147483647 h 1303"/>
              <a:gd name="T84" fmla="*/ 2147483647 w 2500"/>
              <a:gd name="T85" fmla="*/ 2147483647 h 1303"/>
              <a:gd name="T86" fmla="*/ 2147483647 w 2500"/>
              <a:gd name="T87" fmla="*/ 2147483647 h 1303"/>
              <a:gd name="T88" fmla="*/ 2147483647 w 2500"/>
              <a:gd name="T89" fmla="*/ 2147483647 h 1303"/>
              <a:gd name="T90" fmla="*/ 2147483647 w 2500"/>
              <a:gd name="T91" fmla="*/ 2147483647 h 1303"/>
              <a:gd name="T92" fmla="*/ 2147483647 w 2500"/>
              <a:gd name="T93" fmla="*/ 2147483647 h 1303"/>
              <a:gd name="T94" fmla="*/ 2147483647 w 2500"/>
              <a:gd name="T95" fmla="*/ 2147483647 h 1303"/>
              <a:gd name="T96" fmla="*/ 2147483647 w 2500"/>
              <a:gd name="T97" fmla="*/ 2147483647 h 1303"/>
              <a:gd name="T98" fmla="*/ 2147483647 w 2500"/>
              <a:gd name="T99" fmla="*/ 2147483647 h 1303"/>
              <a:gd name="T100" fmla="*/ 2147483647 w 2500"/>
              <a:gd name="T101" fmla="*/ 2147483647 h 1303"/>
              <a:gd name="T102" fmla="*/ 2147483647 w 2500"/>
              <a:gd name="T103" fmla="*/ 2147483647 h 1303"/>
              <a:gd name="T104" fmla="*/ 2147483647 w 2500"/>
              <a:gd name="T105" fmla="*/ 2147483647 h 1303"/>
              <a:gd name="T106" fmla="*/ 2147483647 w 2500"/>
              <a:gd name="T107" fmla="*/ 2147483647 h 1303"/>
              <a:gd name="T108" fmla="*/ 2147483647 w 2500"/>
              <a:gd name="T109" fmla="*/ 2147483647 h 1303"/>
              <a:gd name="T110" fmla="*/ 2147483647 w 2500"/>
              <a:gd name="T111" fmla="*/ 2147483647 h 1303"/>
              <a:gd name="T112" fmla="*/ 2147483647 w 2500"/>
              <a:gd name="T113" fmla="*/ 2147483647 h 1303"/>
              <a:gd name="T114" fmla="*/ 2147483647 w 2500"/>
              <a:gd name="T115" fmla="*/ 2147483647 h 1303"/>
              <a:gd name="T116" fmla="*/ 2147483647 w 2500"/>
              <a:gd name="T117" fmla="*/ 2147483647 h 1303"/>
              <a:gd name="T118" fmla="*/ 2147483647 w 2500"/>
              <a:gd name="T119" fmla="*/ 2147483647 h 1303"/>
              <a:gd name="T120" fmla="*/ 2147483647 w 2500"/>
              <a:gd name="T121" fmla="*/ 2147483647 h 130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2500"/>
              <a:gd name="T184" fmla="*/ 0 h 1303"/>
              <a:gd name="T185" fmla="*/ 2500 w 2500"/>
              <a:gd name="T186" fmla="*/ 1303 h 1303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2500" h="1303">
                <a:moveTo>
                  <a:pt x="2500" y="645"/>
                </a:moveTo>
                <a:lnTo>
                  <a:pt x="2477" y="639"/>
                </a:lnTo>
                <a:lnTo>
                  <a:pt x="2464" y="637"/>
                </a:lnTo>
                <a:lnTo>
                  <a:pt x="2436" y="638"/>
                </a:lnTo>
                <a:lnTo>
                  <a:pt x="2409" y="615"/>
                </a:lnTo>
                <a:lnTo>
                  <a:pt x="2384" y="586"/>
                </a:lnTo>
                <a:lnTo>
                  <a:pt x="2355" y="562"/>
                </a:lnTo>
                <a:lnTo>
                  <a:pt x="2321" y="578"/>
                </a:lnTo>
                <a:lnTo>
                  <a:pt x="2318" y="619"/>
                </a:lnTo>
                <a:lnTo>
                  <a:pt x="2288" y="625"/>
                </a:lnTo>
                <a:lnTo>
                  <a:pt x="2267" y="637"/>
                </a:lnTo>
                <a:lnTo>
                  <a:pt x="2265" y="651"/>
                </a:lnTo>
                <a:lnTo>
                  <a:pt x="2258" y="655"/>
                </a:lnTo>
                <a:lnTo>
                  <a:pt x="2250" y="659"/>
                </a:lnTo>
                <a:lnTo>
                  <a:pt x="2250" y="669"/>
                </a:lnTo>
                <a:lnTo>
                  <a:pt x="2231" y="698"/>
                </a:lnTo>
                <a:lnTo>
                  <a:pt x="2196" y="708"/>
                </a:lnTo>
                <a:lnTo>
                  <a:pt x="2180" y="677"/>
                </a:lnTo>
                <a:lnTo>
                  <a:pt x="2174" y="640"/>
                </a:lnTo>
                <a:lnTo>
                  <a:pt x="2172" y="644"/>
                </a:lnTo>
                <a:lnTo>
                  <a:pt x="2170" y="652"/>
                </a:lnTo>
                <a:lnTo>
                  <a:pt x="2167" y="658"/>
                </a:lnTo>
                <a:lnTo>
                  <a:pt x="2160" y="658"/>
                </a:lnTo>
                <a:lnTo>
                  <a:pt x="2148" y="627"/>
                </a:lnTo>
                <a:lnTo>
                  <a:pt x="2148" y="591"/>
                </a:lnTo>
                <a:lnTo>
                  <a:pt x="2155" y="546"/>
                </a:lnTo>
                <a:lnTo>
                  <a:pt x="2141" y="512"/>
                </a:lnTo>
                <a:lnTo>
                  <a:pt x="2121" y="508"/>
                </a:lnTo>
                <a:lnTo>
                  <a:pt x="2102" y="499"/>
                </a:lnTo>
                <a:lnTo>
                  <a:pt x="2078" y="485"/>
                </a:lnTo>
                <a:lnTo>
                  <a:pt x="2061" y="480"/>
                </a:lnTo>
                <a:lnTo>
                  <a:pt x="2052" y="484"/>
                </a:lnTo>
                <a:lnTo>
                  <a:pt x="2043" y="495"/>
                </a:lnTo>
                <a:lnTo>
                  <a:pt x="2033" y="504"/>
                </a:lnTo>
                <a:lnTo>
                  <a:pt x="2020" y="509"/>
                </a:lnTo>
                <a:lnTo>
                  <a:pt x="1998" y="537"/>
                </a:lnTo>
                <a:lnTo>
                  <a:pt x="2000" y="574"/>
                </a:lnTo>
                <a:lnTo>
                  <a:pt x="2004" y="576"/>
                </a:lnTo>
                <a:lnTo>
                  <a:pt x="2010" y="576"/>
                </a:lnTo>
                <a:lnTo>
                  <a:pt x="2015" y="577"/>
                </a:lnTo>
                <a:lnTo>
                  <a:pt x="2021" y="579"/>
                </a:lnTo>
                <a:lnTo>
                  <a:pt x="2039" y="607"/>
                </a:lnTo>
                <a:lnTo>
                  <a:pt x="2075" y="617"/>
                </a:lnTo>
                <a:lnTo>
                  <a:pt x="2099" y="631"/>
                </a:lnTo>
                <a:lnTo>
                  <a:pt x="2129" y="634"/>
                </a:lnTo>
                <a:lnTo>
                  <a:pt x="2130" y="652"/>
                </a:lnTo>
                <a:lnTo>
                  <a:pt x="2121" y="657"/>
                </a:lnTo>
                <a:lnTo>
                  <a:pt x="2113" y="655"/>
                </a:lnTo>
                <a:lnTo>
                  <a:pt x="2106" y="653"/>
                </a:lnTo>
                <a:lnTo>
                  <a:pt x="2100" y="652"/>
                </a:lnTo>
                <a:lnTo>
                  <a:pt x="2095" y="651"/>
                </a:lnTo>
                <a:lnTo>
                  <a:pt x="2086" y="655"/>
                </a:lnTo>
                <a:lnTo>
                  <a:pt x="2077" y="661"/>
                </a:lnTo>
                <a:lnTo>
                  <a:pt x="2067" y="664"/>
                </a:lnTo>
                <a:lnTo>
                  <a:pt x="2054" y="663"/>
                </a:lnTo>
                <a:lnTo>
                  <a:pt x="2035" y="662"/>
                </a:lnTo>
                <a:lnTo>
                  <a:pt x="2035" y="671"/>
                </a:lnTo>
                <a:lnTo>
                  <a:pt x="2044" y="683"/>
                </a:lnTo>
                <a:lnTo>
                  <a:pt x="2059" y="695"/>
                </a:lnTo>
                <a:lnTo>
                  <a:pt x="2068" y="708"/>
                </a:lnTo>
                <a:lnTo>
                  <a:pt x="2066" y="725"/>
                </a:lnTo>
                <a:lnTo>
                  <a:pt x="2064" y="739"/>
                </a:lnTo>
                <a:lnTo>
                  <a:pt x="2075" y="749"/>
                </a:lnTo>
                <a:lnTo>
                  <a:pt x="2088" y="760"/>
                </a:lnTo>
                <a:lnTo>
                  <a:pt x="2103" y="747"/>
                </a:lnTo>
                <a:lnTo>
                  <a:pt x="2108" y="736"/>
                </a:lnTo>
                <a:lnTo>
                  <a:pt x="2113" y="725"/>
                </a:lnTo>
                <a:lnTo>
                  <a:pt x="2120" y="713"/>
                </a:lnTo>
                <a:lnTo>
                  <a:pt x="2124" y="701"/>
                </a:lnTo>
                <a:lnTo>
                  <a:pt x="2126" y="703"/>
                </a:lnTo>
                <a:lnTo>
                  <a:pt x="2127" y="709"/>
                </a:lnTo>
                <a:lnTo>
                  <a:pt x="2128" y="717"/>
                </a:lnTo>
                <a:lnTo>
                  <a:pt x="2130" y="727"/>
                </a:lnTo>
                <a:lnTo>
                  <a:pt x="2137" y="744"/>
                </a:lnTo>
                <a:lnTo>
                  <a:pt x="2155" y="752"/>
                </a:lnTo>
                <a:lnTo>
                  <a:pt x="2169" y="754"/>
                </a:lnTo>
                <a:lnTo>
                  <a:pt x="2172" y="761"/>
                </a:lnTo>
                <a:lnTo>
                  <a:pt x="2173" y="768"/>
                </a:lnTo>
                <a:lnTo>
                  <a:pt x="2180" y="776"/>
                </a:lnTo>
                <a:lnTo>
                  <a:pt x="2245" y="812"/>
                </a:lnTo>
                <a:lnTo>
                  <a:pt x="2262" y="818"/>
                </a:lnTo>
                <a:lnTo>
                  <a:pt x="2275" y="820"/>
                </a:lnTo>
                <a:lnTo>
                  <a:pt x="2288" y="824"/>
                </a:lnTo>
                <a:lnTo>
                  <a:pt x="2302" y="836"/>
                </a:lnTo>
                <a:lnTo>
                  <a:pt x="2356" y="887"/>
                </a:lnTo>
                <a:lnTo>
                  <a:pt x="2357" y="887"/>
                </a:lnTo>
                <a:lnTo>
                  <a:pt x="2359" y="898"/>
                </a:lnTo>
                <a:lnTo>
                  <a:pt x="2360" y="909"/>
                </a:lnTo>
                <a:lnTo>
                  <a:pt x="2361" y="922"/>
                </a:lnTo>
                <a:lnTo>
                  <a:pt x="2363" y="935"/>
                </a:lnTo>
                <a:lnTo>
                  <a:pt x="2374" y="982"/>
                </a:lnTo>
                <a:lnTo>
                  <a:pt x="2374" y="983"/>
                </a:lnTo>
                <a:lnTo>
                  <a:pt x="2362" y="983"/>
                </a:lnTo>
                <a:lnTo>
                  <a:pt x="2361" y="987"/>
                </a:lnTo>
                <a:lnTo>
                  <a:pt x="2364" y="992"/>
                </a:lnTo>
                <a:lnTo>
                  <a:pt x="2368" y="998"/>
                </a:lnTo>
                <a:lnTo>
                  <a:pt x="2372" y="1003"/>
                </a:lnTo>
                <a:lnTo>
                  <a:pt x="2375" y="1005"/>
                </a:lnTo>
                <a:lnTo>
                  <a:pt x="2373" y="1011"/>
                </a:lnTo>
                <a:lnTo>
                  <a:pt x="2369" y="1016"/>
                </a:lnTo>
                <a:lnTo>
                  <a:pt x="2367" y="1021"/>
                </a:lnTo>
                <a:lnTo>
                  <a:pt x="2367" y="1026"/>
                </a:lnTo>
                <a:lnTo>
                  <a:pt x="2377" y="1057"/>
                </a:lnTo>
                <a:lnTo>
                  <a:pt x="2368" y="1095"/>
                </a:lnTo>
                <a:lnTo>
                  <a:pt x="2401" y="1094"/>
                </a:lnTo>
                <a:lnTo>
                  <a:pt x="2427" y="1119"/>
                </a:lnTo>
                <a:lnTo>
                  <a:pt x="2439" y="1137"/>
                </a:lnTo>
                <a:lnTo>
                  <a:pt x="2455" y="1151"/>
                </a:lnTo>
                <a:lnTo>
                  <a:pt x="2500" y="645"/>
                </a:lnTo>
                <a:close/>
                <a:moveTo>
                  <a:pt x="2364" y="1048"/>
                </a:moveTo>
                <a:lnTo>
                  <a:pt x="2360" y="1042"/>
                </a:lnTo>
                <a:lnTo>
                  <a:pt x="2356" y="1035"/>
                </a:lnTo>
                <a:lnTo>
                  <a:pt x="2352" y="1031"/>
                </a:lnTo>
                <a:lnTo>
                  <a:pt x="2349" y="1027"/>
                </a:lnTo>
                <a:lnTo>
                  <a:pt x="2348" y="1027"/>
                </a:lnTo>
                <a:lnTo>
                  <a:pt x="2343" y="1029"/>
                </a:lnTo>
                <a:lnTo>
                  <a:pt x="2338" y="1038"/>
                </a:lnTo>
                <a:lnTo>
                  <a:pt x="2335" y="1046"/>
                </a:lnTo>
                <a:lnTo>
                  <a:pt x="2331" y="1054"/>
                </a:lnTo>
                <a:lnTo>
                  <a:pt x="2326" y="1062"/>
                </a:lnTo>
                <a:lnTo>
                  <a:pt x="2322" y="1070"/>
                </a:lnTo>
                <a:lnTo>
                  <a:pt x="2315" y="1079"/>
                </a:lnTo>
                <a:lnTo>
                  <a:pt x="2307" y="1088"/>
                </a:lnTo>
                <a:lnTo>
                  <a:pt x="2302" y="1092"/>
                </a:lnTo>
                <a:lnTo>
                  <a:pt x="2299" y="1096"/>
                </a:lnTo>
                <a:lnTo>
                  <a:pt x="2295" y="1100"/>
                </a:lnTo>
                <a:lnTo>
                  <a:pt x="2290" y="1103"/>
                </a:lnTo>
                <a:lnTo>
                  <a:pt x="2284" y="1108"/>
                </a:lnTo>
                <a:lnTo>
                  <a:pt x="2285" y="1112"/>
                </a:lnTo>
                <a:lnTo>
                  <a:pt x="2300" y="1117"/>
                </a:lnTo>
                <a:lnTo>
                  <a:pt x="2313" y="1116"/>
                </a:lnTo>
                <a:lnTo>
                  <a:pt x="2326" y="1108"/>
                </a:lnTo>
                <a:lnTo>
                  <a:pt x="2333" y="1097"/>
                </a:lnTo>
                <a:lnTo>
                  <a:pt x="2338" y="1090"/>
                </a:lnTo>
                <a:lnTo>
                  <a:pt x="2343" y="1082"/>
                </a:lnTo>
                <a:lnTo>
                  <a:pt x="2347" y="1077"/>
                </a:lnTo>
                <a:lnTo>
                  <a:pt x="2352" y="1073"/>
                </a:lnTo>
                <a:lnTo>
                  <a:pt x="2358" y="1068"/>
                </a:lnTo>
                <a:lnTo>
                  <a:pt x="2361" y="1063"/>
                </a:lnTo>
                <a:lnTo>
                  <a:pt x="2364" y="1048"/>
                </a:lnTo>
                <a:close/>
                <a:moveTo>
                  <a:pt x="2140" y="968"/>
                </a:moveTo>
                <a:lnTo>
                  <a:pt x="2143" y="955"/>
                </a:lnTo>
                <a:lnTo>
                  <a:pt x="2138" y="944"/>
                </a:lnTo>
                <a:lnTo>
                  <a:pt x="2135" y="937"/>
                </a:lnTo>
                <a:lnTo>
                  <a:pt x="2132" y="930"/>
                </a:lnTo>
                <a:lnTo>
                  <a:pt x="2129" y="923"/>
                </a:lnTo>
                <a:lnTo>
                  <a:pt x="2126" y="919"/>
                </a:lnTo>
                <a:lnTo>
                  <a:pt x="2124" y="919"/>
                </a:lnTo>
                <a:lnTo>
                  <a:pt x="2122" y="923"/>
                </a:lnTo>
                <a:lnTo>
                  <a:pt x="2121" y="930"/>
                </a:lnTo>
                <a:lnTo>
                  <a:pt x="2120" y="938"/>
                </a:lnTo>
                <a:lnTo>
                  <a:pt x="2119" y="947"/>
                </a:lnTo>
                <a:lnTo>
                  <a:pt x="2119" y="953"/>
                </a:lnTo>
                <a:lnTo>
                  <a:pt x="2117" y="959"/>
                </a:lnTo>
                <a:lnTo>
                  <a:pt x="2116" y="965"/>
                </a:lnTo>
                <a:lnTo>
                  <a:pt x="2116" y="971"/>
                </a:lnTo>
                <a:lnTo>
                  <a:pt x="2115" y="977"/>
                </a:lnTo>
                <a:lnTo>
                  <a:pt x="2116" y="983"/>
                </a:lnTo>
                <a:lnTo>
                  <a:pt x="2125" y="985"/>
                </a:lnTo>
                <a:lnTo>
                  <a:pt x="2133" y="977"/>
                </a:lnTo>
                <a:lnTo>
                  <a:pt x="2140" y="968"/>
                </a:lnTo>
                <a:close/>
                <a:moveTo>
                  <a:pt x="1976" y="1042"/>
                </a:moveTo>
                <a:lnTo>
                  <a:pt x="1976" y="1029"/>
                </a:lnTo>
                <a:lnTo>
                  <a:pt x="1982" y="1017"/>
                </a:lnTo>
                <a:lnTo>
                  <a:pt x="1987" y="1006"/>
                </a:lnTo>
                <a:lnTo>
                  <a:pt x="1985" y="994"/>
                </a:lnTo>
                <a:lnTo>
                  <a:pt x="1981" y="996"/>
                </a:lnTo>
                <a:lnTo>
                  <a:pt x="1976" y="1000"/>
                </a:lnTo>
                <a:lnTo>
                  <a:pt x="1972" y="1005"/>
                </a:lnTo>
                <a:lnTo>
                  <a:pt x="1968" y="1009"/>
                </a:lnTo>
                <a:lnTo>
                  <a:pt x="1964" y="1015"/>
                </a:lnTo>
                <a:lnTo>
                  <a:pt x="1960" y="1023"/>
                </a:lnTo>
                <a:lnTo>
                  <a:pt x="1957" y="1032"/>
                </a:lnTo>
                <a:lnTo>
                  <a:pt x="1953" y="1039"/>
                </a:lnTo>
                <a:lnTo>
                  <a:pt x="1951" y="1047"/>
                </a:lnTo>
                <a:lnTo>
                  <a:pt x="1949" y="1056"/>
                </a:lnTo>
                <a:lnTo>
                  <a:pt x="1951" y="1061"/>
                </a:lnTo>
                <a:lnTo>
                  <a:pt x="1955" y="1063"/>
                </a:lnTo>
                <a:lnTo>
                  <a:pt x="1963" y="1062"/>
                </a:lnTo>
                <a:lnTo>
                  <a:pt x="1970" y="1055"/>
                </a:lnTo>
                <a:lnTo>
                  <a:pt x="1976" y="1042"/>
                </a:lnTo>
                <a:close/>
                <a:moveTo>
                  <a:pt x="522" y="553"/>
                </a:moveTo>
                <a:lnTo>
                  <a:pt x="509" y="525"/>
                </a:lnTo>
                <a:lnTo>
                  <a:pt x="478" y="512"/>
                </a:lnTo>
                <a:lnTo>
                  <a:pt x="470" y="511"/>
                </a:lnTo>
                <a:lnTo>
                  <a:pt x="468" y="505"/>
                </a:lnTo>
                <a:lnTo>
                  <a:pt x="466" y="497"/>
                </a:lnTo>
                <a:lnTo>
                  <a:pt x="464" y="490"/>
                </a:lnTo>
                <a:lnTo>
                  <a:pt x="464" y="479"/>
                </a:lnTo>
                <a:lnTo>
                  <a:pt x="471" y="473"/>
                </a:lnTo>
                <a:lnTo>
                  <a:pt x="478" y="472"/>
                </a:lnTo>
                <a:lnTo>
                  <a:pt x="479" y="469"/>
                </a:lnTo>
                <a:lnTo>
                  <a:pt x="475" y="465"/>
                </a:lnTo>
                <a:lnTo>
                  <a:pt x="468" y="461"/>
                </a:lnTo>
                <a:lnTo>
                  <a:pt x="465" y="443"/>
                </a:lnTo>
                <a:lnTo>
                  <a:pt x="472" y="423"/>
                </a:lnTo>
                <a:lnTo>
                  <a:pt x="477" y="410"/>
                </a:lnTo>
                <a:lnTo>
                  <a:pt x="475" y="406"/>
                </a:lnTo>
                <a:lnTo>
                  <a:pt x="474" y="403"/>
                </a:lnTo>
                <a:lnTo>
                  <a:pt x="466" y="394"/>
                </a:lnTo>
                <a:lnTo>
                  <a:pt x="461" y="382"/>
                </a:lnTo>
                <a:lnTo>
                  <a:pt x="452" y="386"/>
                </a:lnTo>
                <a:lnTo>
                  <a:pt x="443" y="394"/>
                </a:lnTo>
                <a:lnTo>
                  <a:pt x="433" y="401"/>
                </a:lnTo>
                <a:lnTo>
                  <a:pt x="422" y="404"/>
                </a:lnTo>
                <a:lnTo>
                  <a:pt x="424" y="396"/>
                </a:lnTo>
                <a:lnTo>
                  <a:pt x="429" y="392"/>
                </a:lnTo>
                <a:lnTo>
                  <a:pt x="436" y="389"/>
                </a:lnTo>
                <a:lnTo>
                  <a:pt x="441" y="384"/>
                </a:lnTo>
                <a:lnTo>
                  <a:pt x="437" y="374"/>
                </a:lnTo>
                <a:lnTo>
                  <a:pt x="423" y="371"/>
                </a:lnTo>
                <a:lnTo>
                  <a:pt x="396" y="351"/>
                </a:lnTo>
                <a:lnTo>
                  <a:pt x="383" y="318"/>
                </a:lnTo>
                <a:lnTo>
                  <a:pt x="374" y="301"/>
                </a:lnTo>
                <a:lnTo>
                  <a:pt x="357" y="298"/>
                </a:lnTo>
                <a:lnTo>
                  <a:pt x="351" y="286"/>
                </a:lnTo>
                <a:lnTo>
                  <a:pt x="347" y="267"/>
                </a:lnTo>
                <a:lnTo>
                  <a:pt x="341" y="249"/>
                </a:lnTo>
                <a:lnTo>
                  <a:pt x="332" y="244"/>
                </a:lnTo>
                <a:lnTo>
                  <a:pt x="329" y="249"/>
                </a:lnTo>
                <a:lnTo>
                  <a:pt x="329" y="262"/>
                </a:lnTo>
                <a:lnTo>
                  <a:pt x="329" y="274"/>
                </a:lnTo>
                <a:lnTo>
                  <a:pt x="329" y="282"/>
                </a:lnTo>
                <a:lnTo>
                  <a:pt x="296" y="255"/>
                </a:lnTo>
                <a:lnTo>
                  <a:pt x="276" y="214"/>
                </a:lnTo>
                <a:lnTo>
                  <a:pt x="258" y="214"/>
                </a:lnTo>
                <a:lnTo>
                  <a:pt x="251" y="203"/>
                </a:lnTo>
                <a:lnTo>
                  <a:pt x="245" y="186"/>
                </a:lnTo>
                <a:lnTo>
                  <a:pt x="238" y="170"/>
                </a:lnTo>
                <a:lnTo>
                  <a:pt x="226" y="155"/>
                </a:lnTo>
                <a:lnTo>
                  <a:pt x="196" y="130"/>
                </a:lnTo>
                <a:lnTo>
                  <a:pt x="170" y="102"/>
                </a:lnTo>
                <a:lnTo>
                  <a:pt x="160" y="90"/>
                </a:lnTo>
                <a:lnTo>
                  <a:pt x="154" y="77"/>
                </a:lnTo>
                <a:lnTo>
                  <a:pt x="148" y="64"/>
                </a:lnTo>
                <a:lnTo>
                  <a:pt x="142" y="51"/>
                </a:lnTo>
                <a:lnTo>
                  <a:pt x="122" y="24"/>
                </a:lnTo>
                <a:lnTo>
                  <a:pt x="88" y="26"/>
                </a:lnTo>
                <a:lnTo>
                  <a:pt x="63" y="23"/>
                </a:lnTo>
                <a:lnTo>
                  <a:pt x="39" y="17"/>
                </a:lnTo>
                <a:lnTo>
                  <a:pt x="29" y="12"/>
                </a:lnTo>
                <a:lnTo>
                  <a:pt x="19" y="7"/>
                </a:lnTo>
                <a:lnTo>
                  <a:pt x="9" y="2"/>
                </a:lnTo>
                <a:lnTo>
                  <a:pt x="0" y="0"/>
                </a:lnTo>
                <a:lnTo>
                  <a:pt x="2" y="38"/>
                </a:lnTo>
                <a:lnTo>
                  <a:pt x="19" y="70"/>
                </a:lnTo>
                <a:lnTo>
                  <a:pt x="42" y="101"/>
                </a:lnTo>
                <a:lnTo>
                  <a:pt x="59" y="135"/>
                </a:lnTo>
                <a:lnTo>
                  <a:pt x="70" y="142"/>
                </a:lnTo>
                <a:lnTo>
                  <a:pt x="83" y="149"/>
                </a:lnTo>
                <a:lnTo>
                  <a:pt x="94" y="158"/>
                </a:lnTo>
                <a:lnTo>
                  <a:pt x="103" y="166"/>
                </a:lnTo>
                <a:lnTo>
                  <a:pt x="117" y="184"/>
                </a:lnTo>
                <a:lnTo>
                  <a:pt x="139" y="195"/>
                </a:lnTo>
                <a:lnTo>
                  <a:pt x="140" y="200"/>
                </a:lnTo>
                <a:lnTo>
                  <a:pt x="142" y="205"/>
                </a:lnTo>
                <a:lnTo>
                  <a:pt x="144" y="210"/>
                </a:lnTo>
                <a:lnTo>
                  <a:pt x="145" y="216"/>
                </a:lnTo>
                <a:lnTo>
                  <a:pt x="149" y="233"/>
                </a:lnTo>
                <a:lnTo>
                  <a:pt x="159" y="247"/>
                </a:lnTo>
                <a:lnTo>
                  <a:pt x="173" y="258"/>
                </a:lnTo>
                <a:lnTo>
                  <a:pt x="185" y="266"/>
                </a:lnTo>
                <a:lnTo>
                  <a:pt x="186" y="271"/>
                </a:lnTo>
                <a:lnTo>
                  <a:pt x="189" y="275"/>
                </a:lnTo>
                <a:lnTo>
                  <a:pt x="191" y="288"/>
                </a:lnTo>
                <a:lnTo>
                  <a:pt x="202" y="293"/>
                </a:lnTo>
                <a:lnTo>
                  <a:pt x="205" y="304"/>
                </a:lnTo>
                <a:lnTo>
                  <a:pt x="208" y="315"/>
                </a:lnTo>
                <a:lnTo>
                  <a:pt x="210" y="327"/>
                </a:lnTo>
                <a:lnTo>
                  <a:pt x="215" y="340"/>
                </a:lnTo>
                <a:lnTo>
                  <a:pt x="222" y="367"/>
                </a:lnTo>
                <a:lnTo>
                  <a:pt x="221" y="396"/>
                </a:lnTo>
                <a:lnTo>
                  <a:pt x="251" y="419"/>
                </a:lnTo>
                <a:lnTo>
                  <a:pt x="256" y="460"/>
                </a:lnTo>
                <a:lnTo>
                  <a:pt x="273" y="475"/>
                </a:lnTo>
                <a:lnTo>
                  <a:pt x="282" y="502"/>
                </a:lnTo>
                <a:lnTo>
                  <a:pt x="288" y="528"/>
                </a:lnTo>
                <a:lnTo>
                  <a:pt x="299" y="541"/>
                </a:lnTo>
                <a:lnTo>
                  <a:pt x="301" y="542"/>
                </a:lnTo>
                <a:lnTo>
                  <a:pt x="302" y="543"/>
                </a:lnTo>
                <a:lnTo>
                  <a:pt x="297" y="561"/>
                </a:lnTo>
                <a:lnTo>
                  <a:pt x="309" y="576"/>
                </a:lnTo>
                <a:lnTo>
                  <a:pt x="315" y="585"/>
                </a:lnTo>
                <a:lnTo>
                  <a:pt x="315" y="599"/>
                </a:lnTo>
                <a:lnTo>
                  <a:pt x="313" y="612"/>
                </a:lnTo>
                <a:lnTo>
                  <a:pt x="312" y="624"/>
                </a:lnTo>
                <a:lnTo>
                  <a:pt x="321" y="645"/>
                </a:lnTo>
                <a:lnTo>
                  <a:pt x="338" y="668"/>
                </a:lnTo>
                <a:lnTo>
                  <a:pt x="356" y="691"/>
                </a:lnTo>
                <a:lnTo>
                  <a:pt x="371" y="710"/>
                </a:lnTo>
                <a:lnTo>
                  <a:pt x="390" y="742"/>
                </a:lnTo>
                <a:lnTo>
                  <a:pt x="418" y="767"/>
                </a:lnTo>
                <a:lnTo>
                  <a:pt x="457" y="811"/>
                </a:lnTo>
                <a:lnTo>
                  <a:pt x="485" y="861"/>
                </a:lnTo>
                <a:lnTo>
                  <a:pt x="514" y="891"/>
                </a:lnTo>
                <a:lnTo>
                  <a:pt x="544" y="864"/>
                </a:lnTo>
                <a:lnTo>
                  <a:pt x="549" y="865"/>
                </a:lnTo>
                <a:lnTo>
                  <a:pt x="552" y="870"/>
                </a:lnTo>
                <a:lnTo>
                  <a:pt x="556" y="876"/>
                </a:lnTo>
                <a:lnTo>
                  <a:pt x="559" y="883"/>
                </a:lnTo>
                <a:lnTo>
                  <a:pt x="561" y="883"/>
                </a:lnTo>
                <a:lnTo>
                  <a:pt x="564" y="884"/>
                </a:lnTo>
                <a:lnTo>
                  <a:pt x="583" y="758"/>
                </a:lnTo>
                <a:lnTo>
                  <a:pt x="573" y="632"/>
                </a:lnTo>
                <a:lnTo>
                  <a:pt x="572" y="632"/>
                </a:lnTo>
                <a:lnTo>
                  <a:pt x="571" y="631"/>
                </a:lnTo>
                <a:lnTo>
                  <a:pt x="562" y="628"/>
                </a:lnTo>
                <a:lnTo>
                  <a:pt x="546" y="633"/>
                </a:lnTo>
                <a:lnTo>
                  <a:pt x="529" y="638"/>
                </a:lnTo>
                <a:lnTo>
                  <a:pt x="521" y="635"/>
                </a:lnTo>
                <a:lnTo>
                  <a:pt x="521" y="619"/>
                </a:lnTo>
                <a:lnTo>
                  <a:pt x="524" y="604"/>
                </a:lnTo>
                <a:lnTo>
                  <a:pt x="526" y="586"/>
                </a:lnTo>
                <a:lnTo>
                  <a:pt x="525" y="568"/>
                </a:lnTo>
                <a:lnTo>
                  <a:pt x="522" y="553"/>
                </a:lnTo>
                <a:close/>
                <a:moveTo>
                  <a:pt x="614" y="603"/>
                </a:moveTo>
                <a:lnTo>
                  <a:pt x="608" y="590"/>
                </a:lnTo>
                <a:lnTo>
                  <a:pt x="604" y="576"/>
                </a:lnTo>
                <a:lnTo>
                  <a:pt x="602" y="566"/>
                </a:lnTo>
                <a:lnTo>
                  <a:pt x="599" y="557"/>
                </a:lnTo>
                <a:lnTo>
                  <a:pt x="597" y="557"/>
                </a:lnTo>
                <a:lnTo>
                  <a:pt x="595" y="566"/>
                </a:lnTo>
                <a:lnTo>
                  <a:pt x="594" y="576"/>
                </a:lnTo>
                <a:lnTo>
                  <a:pt x="590" y="581"/>
                </a:lnTo>
                <a:lnTo>
                  <a:pt x="583" y="572"/>
                </a:lnTo>
                <a:lnTo>
                  <a:pt x="576" y="568"/>
                </a:lnTo>
                <a:lnTo>
                  <a:pt x="561" y="575"/>
                </a:lnTo>
                <a:lnTo>
                  <a:pt x="564" y="590"/>
                </a:lnTo>
                <a:lnTo>
                  <a:pt x="573" y="601"/>
                </a:lnTo>
                <a:lnTo>
                  <a:pt x="584" y="610"/>
                </a:lnTo>
                <a:lnTo>
                  <a:pt x="593" y="625"/>
                </a:lnTo>
                <a:lnTo>
                  <a:pt x="596" y="644"/>
                </a:lnTo>
                <a:lnTo>
                  <a:pt x="599" y="651"/>
                </a:lnTo>
                <a:lnTo>
                  <a:pt x="604" y="658"/>
                </a:lnTo>
                <a:lnTo>
                  <a:pt x="609" y="663"/>
                </a:lnTo>
                <a:lnTo>
                  <a:pt x="613" y="669"/>
                </a:lnTo>
                <a:lnTo>
                  <a:pt x="621" y="678"/>
                </a:lnTo>
                <a:lnTo>
                  <a:pt x="630" y="686"/>
                </a:lnTo>
                <a:lnTo>
                  <a:pt x="633" y="681"/>
                </a:lnTo>
                <a:lnTo>
                  <a:pt x="630" y="671"/>
                </a:lnTo>
                <a:lnTo>
                  <a:pt x="631" y="665"/>
                </a:lnTo>
                <a:lnTo>
                  <a:pt x="634" y="659"/>
                </a:lnTo>
                <a:lnTo>
                  <a:pt x="638" y="651"/>
                </a:lnTo>
                <a:lnTo>
                  <a:pt x="639" y="644"/>
                </a:lnTo>
                <a:lnTo>
                  <a:pt x="636" y="640"/>
                </a:lnTo>
                <a:lnTo>
                  <a:pt x="630" y="635"/>
                </a:lnTo>
                <a:lnTo>
                  <a:pt x="624" y="629"/>
                </a:lnTo>
                <a:lnTo>
                  <a:pt x="620" y="620"/>
                </a:lnTo>
                <a:lnTo>
                  <a:pt x="614" y="603"/>
                </a:lnTo>
                <a:close/>
                <a:moveTo>
                  <a:pt x="724" y="654"/>
                </a:moveTo>
                <a:lnTo>
                  <a:pt x="714" y="640"/>
                </a:lnTo>
                <a:lnTo>
                  <a:pt x="701" y="635"/>
                </a:lnTo>
                <a:lnTo>
                  <a:pt x="697" y="640"/>
                </a:lnTo>
                <a:lnTo>
                  <a:pt x="695" y="645"/>
                </a:lnTo>
                <a:lnTo>
                  <a:pt x="694" y="651"/>
                </a:lnTo>
                <a:lnTo>
                  <a:pt x="694" y="658"/>
                </a:lnTo>
                <a:lnTo>
                  <a:pt x="694" y="663"/>
                </a:lnTo>
                <a:lnTo>
                  <a:pt x="694" y="668"/>
                </a:lnTo>
                <a:lnTo>
                  <a:pt x="693" y="674"/>
                </a:lnTo>
                <a:lnTo>
                  <a:pt x="693" y="679"/>
                </a:lnTo>
                <a:lnTo>
                  <a:pt x="694" y="685"/>
                </a:lnTo>
                <a:lnTo>
                  <a:pt x="699" y="684"/>
                </a:lnTo>
                <a:lnTo>
                  <a:pt x="702" y="679"/>
                </a:lnTo>
                <a:lnTo>
                  <a:pt x="708" y="678"/>
                </a:lnTo>
                <a:lnTo>
                  <a:pt x="712" y="683"/>
                </a:lnTo>
                <a:lnTo>
                  <a:pt x="717" y="688"/>
                </a:lnTo>
                <a:lnTo>
                  <a:pt x="724" y="681"/>
                </a:lnTo>
                <a:lnTo>
                  <a:pt x="726" y="670"/>
                </a:lnTo>
                <a:lnTo>
                  <a:pt x="724" y="654"/>
                </a:lnTo>
                <a:close/>
                <a:moveTo>
                  <a:pt x="153" y="329"/>
                </a:moveTo>
                <a:lnTo>
                  <a:pt x="147" y="327"/>
                </a:lnTo>
                <a:lnTo>
                  <a:pt x="142" y="323"/>
                </a:lnTo>
                <a:lnTo>
                  <a:pt x="137" y="316"/>
                </a:lnTo>
                <a:lnTo>
                  <a:pt x="131" y="310"/>
                </a:lnTo>
                <a:lnTo>
                  <a:pt x="124" y="308"/>
                </a:lnTo>
                <a:lnTo>
                  <a:pt x="116" y="308"/>
                </a:lnTo>
                <a:lnTo>
                  <a:pt x="121" y="315"/>
                </a:lnTo>
                <a:lnTo>
                  <a:pt x="128" y="322"/>
                </a:lnTo>
                <a:lnTo>
                  <a:pt x="135" y="333"/>
                </a:lnTo>
                <a:lnTo>
                  <a:pt x="139" y="344"/>
                </a:lnTo>
                <a:lnTo>
                  <a:pt x="139" y="351"/>
                </a:lnTo>
                <a:lnTo>
                  <a:pt x="139" y="359"/>
                </a:lnTo>
                <a:lnTo>
                  <a:pt x="140" y="364"/>
                </a:lnTo>
                <a:lnTo>
                  <a:pt x="142" y="370"/>
                </a:lnTo>
                <a:lnTo>
                  <a:pt x="146" y="370"/>
                </a:lnTo>
                <a:lnTo>
                  <a:pt x="149" y="367"/>
                </a:lnTo>
                <a:lnTo>
                  <a:pt x="152" y="359"/>
                </a:lnTo>
                <a:lnTo>
                  <a:pt x="154" y="350"/>
                </a:lnTo>
                <a:lnTo>
                  <a:pt x="154" y="329"/>
                </a:lnTo>
                <a:lnTo>
                  <a:pt x="153" y="329"/>
                </a:lnTo>
                <a:close/>
                <a:moveTo>
                  <a:pt x="68" y="224"/>
                </a:moveTo>
                <a:lnTo>
                  <a:pt x="61" y="224"/>
                </a:lnTo>
                <a:lnTo>
                  <a:pt x="55" y="219"/>
                </a:lnTo>
                <a:lnTo>
                  <a:pt x="49" y="215"/>
                </a:lnTo>
                <a:lnTo>
                  <a:pt x="43" y="212"/>
                </a:lnTo>
                <a:lnTo>
                  <a:pt x="37" y="211"/>
                </a:lnTo>
                <a:lnTo>
                  <a:pt x="32" y="215"/>
                </a:lnTo>
                <a:lnTo>
                  <a:pt x="37" y="228"/>
                </a:lnTo>
                <a:lnTo>
                  <a:pt x="50" y="236"/>
                </a:lnTo>
                <a:lnTo>
                  <a:pt x="55" y="240"/>
                </a:lnTo>
                <a:lnTo>
                  <a:pt x="62" y="244"/>
                </a:lnTo>
                <a:lnTo>
                  <a:pt x="67" y="244"/>
                </a:lnTo>
                <a:lnTo>
                  <a:pt x="70" y="242"/>
                </a:lnTo>
                <a:lnTo>
                  <a:pt x="73" y="237"/>
                </a:lnTo>
                <a:lnTo>
                  <a:pt x="71" y="233"/>
                </a:lnTo>
                <a:lnTo>
                  <a:pt x="68" y="224"/>
                </a:lnTo>
                <a:close/>
                <a:moveTo>
                  <a:pt x="226" y="562"/>
                </a:moveTo>
                <a:lnTo>
                  <a:pt x="222" y="559"/>
                </a:lnTo>
                <a:lnTo>
                  <a:pt x="218" y="554"/>
                </a:lnTo>
                <a:lnTo>
                  <a:pt x="216" y="551"/>
                </a:lnTo>
                <a:lnTo>
                  <a:pt x="214" y="548"/>
                </a:lnTo>
                <a:lnTo>
                  <a:pt x="211" y="542"/>
                </a:lnTo>
                <a:lnTo>
                  <a:pt x="208" y="536"/>
                </a:lnTo>
                <a:lnTo>
                  <a:pt x="205" y="533"/>
                </a:lnTo>
                <a:lnTo>
                  <a:pt x="203" y="530"/>
                </a:lnTo>
                <a:lnTo>
                  <a:pt x="201" y="527"/>
                </a:lnTo>
                <a:lnTo>
                  <a:pt x="198" y="525"/>
                </a:lnTo>
                <a:lnTo>
                  <a:pt x="197" y="525"/>
                </a:lnTo>
                <a:lnTo>
                  <a:pt x="194" y="525"/>
                </a:lnTo>
                <a:lnTo>
                  <a:pt x="190" y="527"/>
                </a:lnTo>
                <a:lnTo>
                  <a:pt x="188" y="536"/>
                </a:lnTo>
                <a:lnTo>
                  <a:pt x="190" y="547"/>
                </a:lnTo>
                <a:lnTo>
                  <a:pt x="192" y="554"/>
                </a:lnTo>
                <a:lnTo>
                  <a:pt x="195" y="562"/>
                </a:lnTo>
                <a:lnTo>
                  <a:pt x="198" y="569"/>
                </a:lnTo>
                <a:lnTo>
                  <a:pt x="202" y="576"/>
                </a:lnTo>
                <a:lnTo>
                  <a:pt x="205" y="583"/>
                </a:lnTo>
                <a:lnTo>
                  <a:pt x="208" y="590"/>
                </a:lnTo>
                <a:lnTo>
                  <a:pt x="216" y="588"/>
                </a:lnTo>
                <a:lnTo>
                  <a:pt x="220" y="580"/>
                </a:lnTo>
                <a:lnTo>
                  <a:pt x="226" y="562"/>
                </a:lnTo>
                <a:close/>
                <a:moveTo>
                  <a:pt x="844" y="1075"/>
                </a:moveTo>
                <a:lnTo>
                  <a:pt x="822" y="1072"/>
                </a:lnTo>
                <a:lnTo>
                  <a:pt x="803" y="1063"/>
                </a:lnTo>
                <a:lnTo>
                  <a:pt x="786" y="1049"/>
                </a:lnTo>
                <a:lnTo>
                  <a:pt x="767" y="1039"/>
                </a:lnTo>
                <a:lnTo>
                  <a:pt x="733" y="1028"/>
                </a:lnTo>
                <a:lnTo>
                  <a:pt x="698" y="1034"/>
                </a:lnTo>
                <a:lnTo>
                  <a:pt x="689" y="1038"/>
                </a:lnTo>
                <a:lnTo>
                  <a:pt x="680" y="1033"/>
                </a:lnTo>
                <a:lnTo>
                  <a:pt x="670" y="1026"/>
                </a:lnTo>
                <a:lnTo>
                  <a:pt x="661" y="1020"/>
                </a:lnTo>
                <a:lnTo>
                  <a:pt x="625" y="1015"/>
                </a:lnTo>
                <a:lnTo>
                  <a:pt x="598" y="995"/>
                </a:lnTo>
                <a:lnTo>
                  <a:pt x="581" y="980"/>
                </a:lnTo>
                <a:lnTo>
                  <a:pt x="557" y="977"/>
                </a:lnTo>
                <a:lnTo>
                  <a:pt x="547" y="975"/>
                </a:lnTo>
                <a:lnTo>
                  <a:pt x="542" y="972"/>
                </a:lnTo>
                <a:lnTo>
                  <a:pt x="542" y="965"/>
                </a:lnTo>
                <a:lnTo>
                  <a:pt x="550" y="951"/>
                </a:lnTo>
                <a:lnTo>
                  <a:pt x="565" y="935"/>
                </a:lnTo>
                <a:lnTo>
                  <a:pt x="582" y="919"/>
                </a:lnTo>
                <a:lnTo>
                  <a:pt x="590" y="909"/>
                </a:lnTo>
                <a:lnTo>
                  <a:pt x="599" y="894"/>
                </a:lnTo>
                <a:lnTo>
                  <a:pt x="609" y="882"/>
                </a:lnTo>
                <a:lnTo>
                  <a:pt x="619" y="879"/>
                </a:lnTo>
                <a:lnTo>
                  <a:pt x="631" y="888"/>
                </a:lnTo>
                <a:lnTo>
                  <a:pt x="643" y="898"/>
                </a:lnTo>
                <a:lnTo>
                  <a:pt x="655" y="907"/>
                </a:lnTo>
                <a:lnTo>
                  <a:pt x="669" y="912"/>
                </a:lnTo>
                <a:lnTo>
                  <a:pt x="690" y="920"/>
                </a:lnTo>
                <a:lnTo>
                  <a:pt x="708" y="933"/>
                </a:lnTo>
                <a:lnTo>
                  <a:pt x="713" y="939"/>
                </a:lnTo>
                <a:lnTo>
                  <a:pt x="717" y="946"/>
                </a:lnTo>
                <a:lnTo>
                  <a:pt x="721" y="954"/>
                </a:lnTo>
                <a:lnTo>
                  <a:pt x="726" y="962"/>
                </a:lnTo>
                <a:lnTo>
                  <a:pt x="765" y="972"/>
                </a:lnTo>
                <a:lnTo>
                  <a:pt x="808" y="971"/>
                </a:lnTo>
                <a:lnTo>
                  <a:pt x="819" y="963"/>
                </a:lnTo>
                <a:lnTo>
                  <a:pt x="828" y="952"/>
                </a:lnTo>
                <a:lnTo>
                  <a:pt x="838" y="943"/>
                </a:lnTo>
                <a:lnTo>
                  <a:pt x="853" y="939"/>
                </a:lnTo>
                <a:lnTo>
                  <a:pt x="890" y="950"/>
                </a:lnTo>
                <a:lnTo>
                  <a:pt x="924" y="966"/>
                </a:lnTo>
                <a:lnTo>
                  <a:pt x="947" y="978"/>
                </a:lnTo>
                <a:lnTo>
                  <a:pt x="978" y="973"/>
                </a:lnTo>
                <a:lnTo>
                  <a:pt x="981" y="975"/>
                </a:lnTo>
                <a:lnTo>
                  <a:pt x="987" y="976"/>
                </a:lnTo>
                <a:lnTo>
                  <a:pt x="993" y="977"/>
                </a:lnTo>
                <a:lnTo>
                  <a:pt x="997" y="979"/>
                </a:lnTo>
                <a:lnTo>
                  <a:pt x="971" y="994"/>
                </a:lnTo>
                <a:lnTo>
                  <a:pt x="939" y="995"/>
                </a:lnTo>
                <a:lnTo>
                  <a:pt x="953" y="1022"/>
                </a:lnTo>
                <a:lnTo>
                  <a:pt x="981" y="1036"/>
                </a:lnTo>
                <a:lnTo>
                  <a:pt x="989" y="1039"/>
                </a:lnTo>
                <a:lnTo>
                  <a:pt x="994" y="1034"/>
                </a:lnTo>
                <a:lnTo>
                  <a:pt x="999" y="1027"/>
                </a:lnTo>
                <a:lnTo>
                  <a:pt x="1006" y="1022"/>
                </a:lnTo>
                <a:lnTo>
                  <a:pt x="1013" y="1022"/>
                </a:lnTo>
                <a:lnTo>
                  <a:pt x="1020" y="1025"/>
                </a:lnTo>
                <a:lnTo>
                  <a:pt x="1028" y="1026"/>
                </a:lnTo>
                <a:lnTo>
                  <a:pt x="1035" y="1027"/>
                </a:lnTo>
                <a:lnTo>
                  <a:pt x="1028" y="1051"/>
                </a:lnTo>
                <a:lnTo>
                  <a:pt x="1018" y="1079"/>
                </a:lnTo>
                <a:lnTo>
                  <a:pt x="1017" y="1090"/>
                </a:lnTo>
                <a:lnTo>
                  <a:pt x="1019" y="1101"/>
                </a:lnTo>
                <a:lnTo>
                  <a:pt x="1022" y="1110"/>
                </a:lnTo>
                <a:lnTo>
                  <a:pt x="1023" y="1119"/>
                </a:lnTo>
                <a:lnTo>
                  <a:pt x="1004" y="1115"/>
                </a:lnTo>
                <a:lnTo>
                  <a:pt x="989" y="1105"/>
                </a:lnTo>
                <a:lnTo>
                  <a:pt x="972" y="1096"/>
                </a:lnTo>
                <a:lnTo>
                  <a:pt x="953" y="1095"/>
                </a:lnTo>
                <a:lnTo>
                  <a:pt x="907" y="1097"/>
                </a:lnTo>
                <a:lnTo>
                  <a:pt x="861" y="1090"/>
                </a:lnTo>
                <a:lnTo>
                  <a:pt x="844" y="1075"/>
                </a:lnTo>
                <a:close/>
                <a:moveTo>
                  <a:pt x="1076" y="1077"/>
                </a:moveTo>
                <a:lnTo>
                  <a:pt x="1067" y="1078"/>
                </a:lnTo>
                <a:lnTo>
                  <a:pt x="1059" y="1078"/>
                </a:lnTo>
                <a:lnTo>
                  <a:pt x="1056" y="1078"/>
                </a:lnTo>
                <a:lnTo>
                  <a:pt x="1054" y="1078"/>
                </a:lnTo>
                <a:lnTo>
                  <a:pt x="1050" y="1079"/>
                </a:lnTo>
                <a:lnTo>
                  <a:pt x="1047" y="1081"/>
                </a:lnTo>
                <a:lnTo>
                  <a:pt x="1045" y="1087"/>
                </a:lnTo>
                <a:lnTo>
                  <a:pt x="1044" y="1094"/>
                </a:lnTo>
                <a:lnTo>
                  <a:pt x="1044" y="1104"/>
                </a:lnTo>
                <a:lnTo>
                  <a:pt x="1048" y="1113"/>
                </a:lnTo>
                <a:lnTo>
                  <a:pt x="1052" y="1115"/>
                </a:lnTo>
                <a:lnTo>
                  <a:pt x="1057" y="1114"/>
                </a:lnTo>
                <a:lnTo>
                  <a:pt x="1060" y="1113"/>
                </a:lnTo>
                <a:lnTo>
                  <a:pt x="1062" y="1111"/>
                </a:lnTo>
                <a:lnTo>
                  <a:pt x="1064" y="1108"/>
                </a:lnTo>
                <a:lnTo>
                  <a:pt x="1066" y="1106"/>
                </a:lnTo>
                <a:lnTo>
                  <a:pt x="1066" y="1105"/>
                </a:lnTo>
                <a:lnTo>
                  <a:pt x="1067" y="1105"/>
                </a:lnTo>
                <a:lnTo>
                  <a:pt x="1068" y="1104"/>
                </a:lnTo>
                <a:lnTo>
                  <a:pt x="1069" y="1103"/>
                </a:lnTo>
                <a:lnTo>
                  <a:pt x="1070" y="1102"/>
                </a:lnTo>
                <a:lnTo>
                  <a:pt x="1072" y="1102"/>
                </a:lnTo>
                <a:lnTo>
                  <a:pt x="1073" y="1100"/>
                </a:lnTo>
                <a:lnTo>
                  <a:pt x="1077" y="1099"/>
                </a:lnTo>
                <a:lnTo>
                  <a:pt x="1078" y="1096"/>
                </a:lnTo>
                <a:lnTo>
                  <a:pt x="1079" y="1093"/>
                </a:lnTo>
                <a:lnTo>
                  <a:pt x="1080" y="1089"/>
                </a:lnTo>
                <a:lnTo>
                  <a:pt x="1080" y="1085"/>
                </a:lnTo>
                <a:lnTo>
                  <a:pt x="1076" y="1077"/>
                </a:lnTo>
                <a:close/>
                <a:moveTo>
                  <a:pt x="1145" y="1107"/>
                </a:moveTo>
                <a:lnTo>
                  <a:pt x="1145" y="1101"/>
                </a:lnTo>
                <a:lnTo>
                  <a:pt x="1144" y="1095"/>
                </a:lnTo>
                <a:lnTo>
                  <a:pt x="1144" y="1089"/>
                </a:lnTo>
                <a:lnTo>
                  <a:pt x="1144" y="1083"/>
                </a:lnTo>
                <a:lnTo>
                  <a:pt x="1138" y="1087"/>
                </a:lnTo>
                <a:lnTo>
                  <a:pt x="1132" y="1090"/>
                </a:lnTo>
                <a:lnTo>
                  <a:pt x="1126" y="1092"/>
                </a:lnTo>
                <a:lnTo>
                  <a:pt x="1121" y="1093"/>
                </a:lnTo>
                <a:lnTo>
                  <a:pt x="1114" y="1099"/>
                </a:lnTo>
                <a:lnTo>
                  <a:pt x="1113" y="1108"/>
                </a:lnTo>
                <a:lnTo>
                  <a:pt x="1112" y="1115"/>
                </a:lnTo>
                <a:lnTo>
                  <a:pt x="1112" y="1121"/>
                </a:lnTo>
                <a:lnTo>
                  <a:pt x="1112" y="1126"/>
                </a:lnTo>
                <a:lnTo>
                  <a:pt x="1116" y="1128"/>
                </a:lnTo>
                <a:lnTo>
                  <a:pt x="1120" y="1129"/>
                </a:lnTo>
                <a:lnTo>
                  <a:pt x="1124" y="1130"/>
                </a:lnTo>
                <a:lnTo>
                  <a:pt x="1129" y="1134"/>
                </a:lnTo>
                <a:lnTo>
                  <a:pt x="1134" y="1136"/>
                </a:lnTo>
                <a:lnTo>
                  <a:pt x="1140" y="1130"/>
                </a:lnTo>
                <a:lnTo>
                  <a:pt x="1143" y="1121"/>
                </a:lnTo>
                <a:lnTo>
                  <a:pt x="1145" y="1107"/>
                </a:lnTo>
                <a:close/>
                <a:moveTo>
                  <a:pt x="1251" y="1087"/>
                </a:moveTo>
                <a:lnTo>
                  <a:pt x="1242" y="1085"/>
                </a:lnTo>
                <a:lnTo>
                  <a:pt x="1235" y="1081"/>
                </a:lnTo>
                <a:lnTo>
                  <a:pt x="1230" y="1078"/>
                </a:lnTo>
                <a:lnTo>
                  <a:pt x="1223" y="1076"/>
                </a:lnTo>
                <a:lnTo>
                  <a:pt x="1223" y="1083"/>
                </a:lnTo>
                <a:lnTo>
                  <a:pt x="1226" y="1092"/>
                </a:lnTo>
                <a:lnTo>
                  <a:pt x="1227" y="1098"/>
                </a:lnTo>
                <a:lnTo>
                  <a:pt x="1225" y="1103"/>
                </a:lnTo>
                <a:lnTo>
                  <a:pt x="1219" y="1103"/>
                </a:lnTo>
                <a:lnTo>
                  <a:pt x="1213" y="1100"/>
                </a:lnTo>
                <a:lnTo>
                  <a:pt x="1206" y="1098"/>
                </a:lnTo>
                <a:lnTo>
                  <a:pt x="1199" y="1096"/>
                </a:lnTo>
                <a:lnTo>
                  <a:pt x="1191" y="1097"/>
                </a:lnTo>
                <a:lnTo>
                  <a:pt x="1183" y="1099"/>
                </a:lnTo>
                <a:lnTo>
                  <a:pt x="1176" y="1101"/>
                </a:lnTo>
                <a:lnTo>
                  <a:pt x="1167" y="1103"/>
                </a:lnTo>
                <a:lnTo>
                  <a:pt x="1163" y="1111"/>
                </a:lnTo>
                <a:lnTo>
                  <a:pt x="1160" y="1121"/>
                </a:lnTo>
                <a:lnTo>
                  <a:pt x="1160" y="1132"/>
                </a:lnTo>
                <a:lnTo>
                  <a:pt x="1159" y="1141"/>
                </a:lnTo>
                <a:lnTo>
                  <a:pt x="1170" y="1142"/>
                </a:lnTo>
                <a:lnTo>
                  <a:pt x="1183" y="1141"/>
                </a:lnTo>
                <a:lnTo>
                  <a:pt x="1192" y="1141"/>
                </a:lnTo>
                <a:lnTo>
                  <a:pt x="1201" y="1139"/>
                </a:lnTo>
                <a:lnTo>
                  <a:pt x="1217" y="1130"/>
                </a:lnTo>
                <a:lnTo>
                  <a:pt x="1232" y="1126"/>
                </a:lnTo>
                <a:lnTo>
                  <a:pt x="1251" y="1126"/>
                </a:lnTo>
                <a:lnTo>
                  <a:pt x="1266" y="1114"/>
                </a:lnTo>
                <a:lnTo>
                  <a:pt x="1273" y="1108"/>
                </a:lnTo>
                <a:lnTo>
                  <a:pt x="1274" y="1100"/>
                </a:lnTo>
                <a:lnTo>
                  <a:pt x="1270" y="1099"/>
                </a:lnTo>
                <a:lnTo>
                  <a:pt x="1265" y="1101"/>
                </a:lnTo>
                <a:lnTo>
                  <a:pt x="1258" y="1103"/>
                </a:lnTo>
                <a:lnTo>
                  <a:pt x="1251" y="1102"/>
                </a:lnTo>
                <a:lnTo>
                  <a:pt x="1251" y="1101"/>
                </a:lnTo>
                <a:lnTo>
                  <a:pt x="1250" y="1100"/>
                </a:lnTo>
                <a:lnTo>
                  <a:pt x="1251" y="1087"/>
                </a:lnTo>
                <a:close/>
                <a:moveTo>
                  <a:pt x="1324" y="1165"/>
                </a:moveTo>
                <a:lnTo>
                  <a:pt x="1306" y="1165"/>
                </a:lnTo>
                <a:lnTo>
                  <a:pt x="1289" y="1167"/>
                </a:lnTo>
                <a:lnTo>
                  <a:pt x="1277" y="1167"/>
                </a:lnTo>
                <a:lnTo>
                  <a:pt x="1268" y="1175"/>
                </a:lnTo>
                <a:lnTo>
                  <a:pt x="1269" y="1184"/>
                </a:lnTo>
                <a:lnTo>
                  <a:pt x="1279" y="1191"/>
                </a:lnTo>
                <a:lnTo>
                  <a:pt x="1293" y="1203"/>
                </a:lnTo>
                <a:lnTo>
                  <a:pt x="1304" y="1218"/>
                </a:lnTo>
                <a:lnTo>
                  <a:pt x="1317" y="1234"/>
                </a:lnTo>
                <a:lnTo>
                  <a:pt x="1330" y="1245"/>
                </a:lnTo>
                <a:lnTo>
                  <a:pt x="1345" y="1238"/>
                </a:lnTo>
                <a:lnTo>
                  <a:pt x="1353" y="1221"/>
                </a:lnTo>
                <a:lnTo>
                  <a:pt x="1352" y="1211"/>
                </a:lnTo>
                <a:lnTo>
                  <a:pt x="1343" y="1205"/>
                </a:lnTo>
                <a:lnTo>
                  <a:pt x="1338" y="1200"/>
                </a:lnTo>
                <a:lnTo>
                  <a:pt x="1335" y="1193"/>
                </a:lnTo>
                <a:lnTo>
                  <a:pt x="1333" y="1186"/>
                </a:lnTo>
                <a:lnTo>
                  <a:pt x="1329" y="1179"/>
                </a:lnTo>
                <a:lnTo>
                  <a:pt x="1324" y="1165"/>
                </a:lnTo>
                <a:close/>
                <a:moveTo>
                  <a:pt x="1489" y="1073"/>
                </a:moveTo>
                <a:lnTo>
                  <a:pt x="1481" y="1078"/>
                </a:lnTo>
                <a:lnTo>
                  <a:pt x="1472" y="1087"/>
                </a:lnTo>
                <a:lnTo>
                  <a:pt x="1463" y="1095"/>
                </a:lnTo>
                <a:lnTo>
                  <a:pt x="1453" y="1093"/>
                </a:lnTo>
                <a:lnTo>
                  <a:pt x="1433" y="1088"/>
                </a:lnTo>
                <a:lnTo>
                  <a:pt x="1415" y="1094"/>
                </a:lnTo>
                <a:lnTo>
                  <a:pt x="1400" y="1098"/>
                </a:lnTo>
                <a:lnTo>
                  <a:pt x="1390" y="1093"/>
                </a:lnTo>
                <a:lnTo>
                  <a:pt x="1380" y="1085"/>
                </a:lnTo>
                <a:lnTo>
                  <a:pt x="1367" y="1081"/>
                </a:lnTo>
                <a:lnTo>
                  <a:pt x="1355" y="1082"/>
                </a:lnTo>
                <a:lnTo>
                  <a:pt x="1343" y="1083"/>
                </a:lnTo>
                <a:lnTo>
                  <a:pt x="1333" y="1087"/>
                </a:lnTo>
                <a:lnTo>
                  <a:pt x="1324" y="1090"/>
                </a:lnTo>
                <a:lnTo>
                  <a:pt x="1324" y="1093"/>
                </a:lnTo>
                <a:lnTo>
                  <a:pt x="1323" y="1095"/>
                </a:lnTo>
                <a:lnTo>
                  <a:pt x="1320" y="1105"/>
                </a:lnTo>
                <a:lnTo>
                  <a:pt x="1320" y="1116"/>
                </a:lnTo>
                <a:lnTo>
                  <a:pt x="1320" y="1117"/>
                </a:lnTo>
                <a:lnTo>
                  <a:pt x="1340" y="1118"/>
                </a:lnTo>
                <a:lnTo>
                  <a:pt x="1360" y="1121"/>
                </a:lnTo>
                <a:lnTo>
                  <a:pt x="1376" y="1122"/>
                </a:lnTo>
                <a:lnTo>
                  <a:pt x="1391" y="1120"/>
                </a:lnTo>
                <a:lnTo>
                  <a:pt x="1401" y="1120"/>
                </a:lnTo>
                <a:lnTo>
                  <a:pt x="1410" y="1122"/>
                </a:lnTo>
                <a:lnTo>
                  <a:pt x="1427" y="1124"/>
                </a:lnTo>
                <a:lnTo>
                  <a:pt x="1443" y="1118"/>
                </a:lnTo>
                <a:lnTo>
                  <a:pt x="1474" y="1114"/>
                </a:lnTo>
                <a:lnTo>
                  <a:pt x="1477" y="1109"/>
                </a:lnTo>
                <a:lnTo>
                  <a:pt x="1482" y="1103"/>
                </a:lnTo>
                <a:lnTo>
                  <a:pt x="1486" y="1096"/>
                </a:lnTo>
                <a:lnTo>
                  <a:pt x="1488" y="1088"/>
                </a:lnTo>
                <a:lnTo>
                  <a:pt x="1489" y="1073"/>
                </a:lnTo>
                <a:close/>
                <a:moveTo>
                  <a:pt x="1696" y="1030"/>
                </a:moveTo>
                <a:lnTo>
                  <a:pt x="1689" y="1035"/>
                </a:lnTo>
                <a:lnTo>
                  <a:pt x="1682" y="1036"/>
                </a:lnTo>
                <a:lnTo>
                  <a:pt x="1676" y="1036"/>
                </a:lnTo>
                <a:lnTo>
                  <a:pt x="1670" y="1035"/>
                </a:lnTo>
                <a:lnTo>
                  <a:pt x="1665" y="1032"/>
                </a:lnTo>
                <a:lnTo>
                  <a:pt x="1658" y="1031"/>
                </a:lnTo>
                <a:lnTo>
                  <a:pt x="1658" y="1032"/>
                </a:lnTo>
                <a:lnTo>
                  <a:pt x="1656" y="1032"/>
                </a:lnTo>
                <a:lnTo>
                  <a:pt x="1656" y="1034"/>
                </a:lnTo>
                <a:lnTo>
                  <a:pt x="1655" y="1035"/>
                </a:lnTo>
                <a:lnTo>
                  <a:pt x="1655" y="1045"/>
                </a:lnTo>
                <a:lnTo>
                  <a:pt x="1661" y="1052"/>
                </a:lnTo>
                <a:lnTo>
                  <a:pt x="1664" y="1053"/>
                </a:lnTo>
                <a:lnTo>
                  <a:pt x="1668" y="1054"/>
                </a:lnTo>
                <a:lnTo>
                  <a:pt x="1673" y="1056"/>
                </a:lnTo>
                <a:lnTo>
                  <a:pt x="1677" y="1062"/>
                </a:lnTo>
                <a:lnTo>
                  <a:pt x="1682" y="1066"/>
                </a:lnTo>
                <a:lnTo>
                  <a:pt x="1688" y="1066"/>
                </a:lnTo>
                <a:lnTo>
                  <a:pt x="1693" y="1062"/>
                </a:lnTo>
                <a:lnTo>
                  <a:pt x="1697" y="1056"/>
                </a:lnTo>
                <a:lnTo>
                  <a:pt x="1701" y="1049"/>
                </a:lnTo>
                <a:lnTo>
                  <a:pt x="1701" y="1041"/>
                </a:lnTo>
                <a:lnTo>
                  <a:pt x="1696" y="1030"/>
                </a:lnTo>
                <a:close/>
                <a:moveTo>
                  <a:pt x="1490" y="1277"/>
                </a:moveTo>
                <a:lnTo>
                  <a:pt x="1484" y="1283"/>
                </a:lnTo>
                <a:lnTo>
                  <a:pt x="1475" y="1288"/>
                </a:lnTo>
                <a:lnTo>
                  <a:pt x="1465" y="1293"/>
                </a:lnTo>
                <a:lnTo>
                  <a:pt x="1455" y="1294"/>
                </a:lnTo>
                <a:lnTo>
                  <a:pt x="1457" y="1298"/>
                </a:lnTo>
                <a:lnTo>
                  <a:pt x="1460" y="1301"/>
                </a:lnTo>
                <a:lnTo>
                  <a:pt x="1464" y="1302"/>
                </a:lnTo>
                <a:lnTo>
                  <a:pt x="1468" y="1303"/>
                </a:lnTo>
                <a:lnTo>
                  <a:pt x="1474" y="1300"/>
                </a:lnTo>
                <a:lnTo>
                  <a:pt x="1481" y="1296"/>
                </a:lnTo>
                <a:lnTo>
                  <a:pt x="1488" y="1290"/>
                </a:lnTo>
                <a:lnTo>
                  <a:pt x="1493" y="1283"/>
                </a:lnTo>
                <a:lnTo>
                  <a:pt x="1490" y="1277"/>
                </a:lnTo>
                <a:close/>
                <a:moveTo>
                  <a:pt x="1606" y="1080"/>
                </a:moveTo>
                <a:lnTo>
                  <a:pt x="1601" y="1081"/>
                </a:lnTo>
                <a:lnTo>
                  <a:pt x="1596" y="1080"/>
                </a:lnTo>
                <a:lnTo>
                  <a:pt x="1591" y="1079"/>
                </a:lnTo>
                <a:lnTo>
                  <a:pt x="1586" y="1078"/>
                </a:lnTo>
                <a:lnTo>
                  <a:pt x="1585" y="1079"/>
                </a:lnTo>
                <a:lnTo>
                  <a:pt x="1584" y="1081"/>
                </a:lnTo>
                <a:lnTo>
                  <a:pt x="1584" y="1082"/>
                </a:lnTo>
                <a:lnTo>
                  <a:pt x="1582" y="1085"/>
                </a:lnTo>
                <a:lnTo>
                  <a:pt x="1581" y="1088"/>
                </a:lnTo>
                <a:lnTo>
                  <a:pt x="1581" y="1090"/>
                </a:lnTo>
                <a:lnTo>
                  <a:pt x="1581" y="1093"/>
                </a:lnTo>
                <a:lnTo>
                  <a:pt x="1582" y="1093"/>
                </a:lnTo>
                <a:lnTo>
                  <a:pt x="1585" y="1093"/>
                </a:lnTo>
                <a:lnTo>
                  <a:pt x="1589" y="1093"/>
                </a:lnTo>
                <a:lnTo>
                  <a:pt x="1592" y="1092"/>
                </a:lnTo>
                <a:lnTo>
                  <a:pt x="1596" y="1092"/>
                </a:lnTo>
                <a:lnTo>
                  <a:pt x="1600" y="1090"/>
                </a:lnTo>
                <a:lnTo>
                  <a:pt x="1604" y="1090"/>
                </a:lnTo>
                <a:lnTo>
                  <a:pt x="1606" y="1080"/>
                </a:lnTo>
                <a:close/>
                <a:moveTo>
                  <a:pt x="2265" y="581"/>
                </a:moveTo>
                <a:lnTo>
                  <a:pt x="2256" y="576"/>
                </a:lnTo>
                <a:lnTo>
                  <a:pt x="2246" y="574"/>
                </a:lnTo>
                <a:lnTo>
                  <a:pt x="2242" y="575"/>
                </a:lnTo>
                <a:lnTo>
                  <a:pt x="2237" y="576"/>
                </a:lnTo>
                <a:lnTo>
                  <a:pt x="2232" y="578"/>
                </a:lnTo>
                <a:lnTo>
                  <a:pt x="2229" y="581"/>
                </a:lnTo>
                <a:lnTo>
                  <a:pt x="2239" y="585"/>
                </a:lnTo>
                <a:lnTo>
                  <a:pt x="2248" y="592"/>
                </a:lnTo>
                <a:lnTo>
                  <a:pt x="2254" y="593"/>
                </a:lnTo>
                <a:lnTo>
                  <a:pt x="2260" y="592"/>
                </a:lnTo>
                <a:lnTo>
                  <a:pt x="2264" y="591"/>
                </a:lnTo>
                <a:lnTo>
                  <a:pt x="2268" y="591"/>
                </a:lnTo>
                <a:lnTo>
                  <a:pt x="2273" y="588"/>
                </a:lnTo>
                <a:lnTo>
                  <a:pt x="2277" y="586"/>
                </a:lnTo>
                <a:lnTo>
                  <a:pt x="2265" y="581"/>
                </a:lnTo>
                <a:close/>
                <a:moveTo>
                  <a:pt x="2261" y="540"/>
                </a:moveTo>
                <a:lnTo>
                  <a:pt x="2266" y="538"/>
                </a:lnTo>
                <a:lnTo>
                  <a:pt x="2269" y="534"/>
                </a:lnTo>
                <a:lnTo>
                  <a:pt x="2270" y="531"/>
                </a:lnTo>
                <a:lnTo>
                  <a:pt x="2271" y="529"/>
                </a:lnTo>
                <a:lnTo>
                  <a:pt x="2269" y="525"/>
                </a:lnTo>
                <a:lnTo>
                  <a:pt x="2267" y="521"/>
                </a:lnTo>
                <a:lnTo>
                  <a:pt x="2265" y="517"/>
                </a:lnTo>
                <a:lnTo>
                  <a:pt x="2262" y="514"/>
                </a:lnTo>
                <a:lnTo>
                  <a:pt x="2260" y="509"/>
                </a:lnTo>
                <a:lnTo>
                  <a:pt x="2258" y="505"/>
                </a:lnTo>
                <a:lnTo>
                  <a:pt x="2255" y="500"/>
                </a:lnTo>
                <a:lnTo>
                  <a:pt x="2249" y="498"/>
                </a:lnTo>
                <a:lnTo>
                  <a:pt x="2247" y="500"/>
                </a:lnTo>
                <a:lnTo>
                  <a:pt x="2246" y="503"/>
                </a:lnTo>
                <a:lnTo>
                  <a:pt x="2246" y="510"/>
                </a:lnTo>
                <a:lnTo>
                  <a:pt x="2247" y="515"/>
                </a:lnTo>
                <a:lnTo>
                  <a:pt x="2248" y="520"/>
                </a:lnTo>
                <a:lnTo>
                  <a:pt x="2249" y="527"/>
                </a:lnTo>
                <a:lnTo>
                  <a:pt x="2249" y="533"/>
                </a:lnTo>
                <a:lnTo>
                  <a:pt x="2249" y="541"/>
                </a:lnTo>
                <a:lnTo>
                  <a:pt x="2256" y="545"/>
                </a:lnTo>
                <a:lnTo>
                  <a:pt x="2261" y="540"/>
                </a:lnTo>
                <a:close/>
                <a:moveTo>
                  <a:pt x="2230" y="482"/>
                </a:moveTo>
                <a:lnTo>
                  <a:pt x="2225" y="482"/>
                </a:lnTo>
                <a:lnTo>
                  <a:pt x="2218" y="482"/>
                </a:lnTo>
                <a:lnTo>
                  <a:pt x="2216" y="486"/>
                </a:lnTo>
                <a:lnTo>
                  <a:pt x="2216" y="492"/>
                </a:lnTo>
                <a:lnTo>
                  <a:pt x="2216" y="494"/>
                </a:lnTo>
                <a:lnTo>
                  <a:pt x="2216" y="495"/>
                </a:lnTo>
                <a:lnTo>
                  <a:pt x="2217" y="497"/>
                </a:lnTo>
                <a:lnTo>
                  <a:pt x="2220" y="498"/>
                </a:lnTo>
                <a:lnTo>
                  <a:pt x="2220" y="499"/>
                </a:lnTo>
                <a:lnTo>
                  <a:pt x="2221" y="500"/>
                </a:lnTo>
                <a:lnTo>
                  <a:pt x="2222" y="502"/>
                </a:lnTo>
                <a:lnTo>
                  <a:pt x="2222" y="503"/>
                </a:lnTo>
                <a:lnTo>
                  <a:pt x="2225" y="503"/>
                </a:lnTo>
                <a:lnTo>
                  <a:pt x="2228" y="503"/>
                </a:lnTo>
                <a:lnTo>
                  <a:pt x="2230" y="501"/>
                </a:lnTo>
                <a:lnTo>
                  <a:pt x="2231" y="499"/>
                </a:lnTo>
                <a:lnTo>
                  <a:pt x="2233" y="498"/>
                </a:lnTo>
                <a:lnTo>
                  <a:pt x="2233" y="496"/>
                </a:lnTo>
                <a:lnTo>
                  <a:pt x="2230" y="482"/>
                </a:lnTo>
                <a:close/>
                <a:moveTo>
                  <a:pt x="1969" y="459"/>
                </a:moveTo>
                <a:lnTo>
                  <a:pt x="1974" y="456"/>
                </a:lnTo>
                <a:lnTo>
                  <a:pt x="1977" y="452"/>
                </a:lnTo>
                <a:lnTo>
                  <a:pt x="1978" y="452"/>
                </a:lnTo>
                <a:lnTo>
                  <a:pt x="1980" y="451"/>
                </a:lnTo>
                <a:lnTo>
                  <a:pt x="1982" y="447"/>
                </a:lnTo>
                <a:lnTo>
                  <a:pt x="1982" y="442"/>
                </a:lnTo>
                <a:lnTo>
                  <a:pt x="1976" y="435"/>
                </a:lnTo>
                <a:lnTo>
                  <a:pt x="1968" y="432"/>
                </a:lnTo>
                <a:lnTo>
                  <a:pt x="1962" y="430"/>
                </a:lnTo>
                <a:lnTo>
                  <a:pt x="1956" y="428"/>
                </a:lnTo>
                <a:lnTo>
                  <a:pt x="1952" y="427"/>
                </a:lnTo>
                <a:lnTo>
                  <a:pt x="1946" y="426"/>
                </a:lnTo>
                <a:lnTo>
                  <a:pt x="1944" y="430"/>
                </a:lnTo>
                <a:lnTo>
                  <a:pt x="1943" y="434"/>
                </a:lnTo>
                <a:lnTo>
                  <a:pt x="1942" y="437"/>
                </a:lnTo>
                <a:lnTo>
                  <a:pt x="1943" y="440"/>
                </a:lnTo>
                <a:lnTo>
                  <a:pt x="1945" y="446"/>
                </a:lnTo>
                <a:lnTo>
                  <a:pt x="1944" y="453"/>
                </a:lnTo>
                <a:lnTo>
                  <a:pt x="1944" y="460"/>
                </a:lnTo>
                <a:lnTo>
                  <a:pt x="1947" y="464"/>
                </a:lnTo>
                <a:lnTo>
                  <a:pt x="1952" y="469"/>
                </a:lnTo>
                <a:lnTo>
                  <a:pt x="1957" y="471"/>
                </a:lnTo>
                <a:lnTo>
                  <a:pt x="1969" y="459"/>
                </a:lnTo>
                <a:close/>
                <a:moveTo>
                  <a:pt x="1935" y="599"/>
                </a:moveTo>
                <a:lnTo>
                  <a:pt x="1935" y="593"/>
                </a:lnTo>
                <a:lnTo>
                  <a:pt x="1934" y="587"/>
                </a:lnTo>
                <a:lnTo>
                  <a:pt x="1933" y="584"/>
                </a:lnTo>
                <a:lnTo>
                  <a:pt x="1931" y="581"/>
                </a:lnTo>
                <a:lnTo>
                  <a:pt x="1924" y="579"/>
                </a:lnTo>
                <a:lnTo>
                  <a:pt x="1914" y="578"/>
                </a:lnTo>
                <a:lnTo>
                  <a:pt x="1910" y="581"/>
                </a:lnTo>
                <a:lnTo>
                  <a:pt x="1907" y="585"/>
                </a:lnTo>
                <a:lnTo>
                  <a:pt x="1904" y="590"/>
                </a:lnTo>
                <a:lnTo>
                  <a:pt x="1900" y="593"/>
                </a:lnTo>
                <a:lnTo>
                  <a:pt x="1900" y="595"/>
                </a:lnTo>
                <a:lnTo>
                  <a:pt x="1901" y="596"/>
                </a:lnTo>
                <a:lnTo>
                  <a:pt x="1903" y="598"/>
                </a:lnTo>
                <a:lnTo>
                  <a:pt x="1906" y="599"/>
                </a:lnTo>
                <a:lnTo>
                  <a:pt x="1911" y="603"/>
                </a:lnTo>
                <a:lnTo>
                  <a:pt x="1917" y="605"/>
                </a:lnTo>
                <a:lnTo>
                  <a:pt x="1924" y="605"/>
                </a:lnTo>
                <a:lnTo>
                  <a:pt x="1931" y="605"/>
                </a:lnTo>
                <a:lnTo>
                  <a:pt x="1935" y="599"/>
                </a:lnTo>
                <a:close/>
                <a:moveTo>
                  <a:pt x="1929" y="677"/>
                </a:moveTo>
                <a:lnTo>
                  <a:pt x="1922" y="677"/>
                </a:lnTo>
                <a:lnTo>
                  <a:pt x="1911" y="675"/>
                </a:lnTo>
                <a:lnTo>
                  <a:pt x="1903" y="673"/>
                </a:lnTo>
                <a:lnTo>
                  <a:pt x="1897" y="675"/>
                </a:lnTo>
                <a:lnTo>
                  <a:pt x="1887" y="680"/>
                </a:lnTo>
                <a:lnTo>
                  <a:pt x="1875" y="679"/>
                </a:lnTo>
                <a:lnTo>
                  <a:pt x="1869" y="678"/>
                </a:lnTo>
                <a:lnTo>
                  <a:pt x="1863" y="676"/>
                </a:lnTo>
                <a:lnTo>
                  <a:pt x="1857" y="675"/>
                </a:lnTo>
                <a:lnTo>
                  <a:pt x="1852" y="675"/>
                </a:lnTo>
                <a:lnTo>
                  <a:pt x="1841" y="674"/>
                </a:lnTo>
                <a:lnTo>
                  <a:pt x="1831" y="676"/>
                </a:lnTo>
                <a:lnTo>
                  <a:pt x="1824" y="682"/>
                </a:lnTo>
                <a:lnTo>
                  <a:pt x="1818" y="686"/>
                </a:lnTo>
                <a:lnTo>
                  <a:pt x="1817" y="687"/>
                </a:lnTo>
                <a:lnTo>
                  <a:pt x="1816" y="688"/>
                </a:lnTo>
                <a:lnTo>
                  <a:pt x="1813" y="694"/>
                </a:lnTo>
                <a:lnTo>
                  <a:pt x="1811" y="699"/>
                </a:lnTo>
                <a:lnTo>
                  <a:pt x="1808" y="704"/>
                </a:lnTo>
                <a:lnTo>
                  <a:pt x="1807" y="710"/>
                </a:lnTo>
                <a:lnTo>
                  <a:pt x="1806" y="714"/>
                </a:lnTo>
                <a:lnTo>
                  <a:pt x="1806" y="718"/>
                </a:lnTo>
                <a:lnTo>
                  <a:pt x="1808" y="720"/>
                </a:lnTo>
                <a:lnTo>
                  <a:pt x="1812" y="717"/>
                </a:lnTo>
                <a:lnTo>
                  <a:pt x="1821" y="705"/>
                </a:lnTo>
                <a:lnTo>
                  <a:pt x="1832" y="703"/>
                </a:lnTo>
                <a:lnTo>
                  <a:pt x="1834" y="713"/>
                </a:lnTo>
                <a:lnTo>
                  <a:pt x="1834" y="725"/>
                </a:lnTo>
                <a:lnTo>
                  <a:pt x="1830" y="730"/>
                </a:lnTo>
                <a:lnTo>
                  <a:pt x="1823" y="734"/>
                </a:lnTo>
                <a:lnTo>
                  <a:pt x="1822" y="737"/>
                </a:lnTo>
                <a:lnTo>
                  <a:pt x="1822" y="741"/>
                </a:lnTo>
                <a:lnTo>
                  <a:pt x="1842" y="730"/>
                </a:lnTo>
                <a:lnTo>
                  <a:pt x="1861" y="710"/>
                </a:lnTo>
                <a:lnTo>
                  <a:pt x="1876" y="707"/>
                </a:lnTo>
                <a:lnTo>
                  <a:pt x="1893" y="710"/>
                </a:lnTo>
                <a:lnTo>
                  <a:pt x="1920" y="716"/>
                </a:lnTo>
                <a:lnTo>
                  <a:pt x="1942" y="733"/>
                </a:lnTo>
                <a:lnTo>
                  <a:pt x="1952" y="734"/>
                </a:lnTo>
                <a:lnTo>
                  <a:pt x="1952" y="722"/>
                </a:lnTo>
                <a:lnTo>
                  <a:pt x="1948" y="714"/>
                </a:lnTo>
                <a:lnTo>
                  <a:pt x="1944" y="706"/>
                </a:lnTo>
                <a:lnTo>
                  <a:pt x="1940" y="698"/>
                </a:lnTo>
                <a:lnTo>
                  <a:pt x="1939" y="688"/>
                </a:lnTo>
                <a:lnTo>
                  <a:pt x="1929" y="677"/>
                </a:lnTo>
                <a:close/>
                <a:moveTo>
                  <a:pt x="1754" y="697"/>
                </a:moveTo>
                <a:lnTo>
                  <a:pt x="1753" y="698"/>
                </a:lnTo>
                <a:lnTo>
                  <a:pt x="1752" y="699"/>
                </a:lnTo>
                <a:lnTo>
                  <a:pt x="1746" y="700"/>
                </a:lnTo>
                <a:lnTo>
                  <a:pt x="1742" y="703"/>
                </a:lnTo>
                <a:lnTo>
                  <a:pt x="1737" y="706"/>
                </a:lnTo>
                <a:lnTo>
                  <a:pt x="1733" y="708"/>
                </a:lnTo>
                <a:lnTo>
                  <a:pt x="1724" y="707"/>
                </a:lnTo>
                <a:lnTo>
                  <a:pt x="1716" y="705"/>
                </a:lnTo>
                <a:lnTo>
                  <a:pt x="1705" y="708"/>
                </a:lnTo>
                <a:lnTo>
                  <a:pt x="1704" y="722"/>
                </a:lnTo>
                <a:lnTo>
                  <a:pt x="1721" y="736"/>
                </a:lnTo>
                <a:lnTo>
                  <a:pt x="1746" y="737"/>
                </a:lnTo>
                <a:lnTo>
                  <a:pt x="1757" y="738"/>
                </a:lnTo>
                <a:lnTo>
                  <a:pt x="1763" y="731"/>
                </a:lnTo>
                <a:lnTo>
                  <a:pt x="1764" y="718"/>
                </a:lnTo>
                <a:lnTo>
                  <a:pt x="1761" y="706"/>
                </a:lnTo>
                <a:lnTo>
                  <a:pt x="1754" y="697"/>
                </a:lnTo>
                <a:close/>
                <a:moveTo>
                  <a:pt x="1816" y="574"/>
                </a:moveTo>
                <a:lnTo>
                  <a:pt x="1810" y="574"/>
                </a:lnTo>
                <a:lnTo>
                  <a:pt x="1805" y="575"/>
                </a:lnTo>
                <a:lnTo>
                  <a:pt x="1801" y="576"/>
                </a:lnTo>
                <a:lnTo>
                  <a:pt x="1798" y="577"/>
                </a:lnTo>
                <a:lnTo>
                  <a:pt x="1797" y="578"/>
                </a:lnTo>
                <a:lnTo>
                  <a:pt x="1796" y="580"/>
                </a:lnTo>
                <a:lnTo>
                  <a:pt x="1794" y="585"/>
                </a:lnTo>
                <a:lnTo>
                  <a:pt x="1797" y="590"/>
                </a:lnTo>
                <a:lnTo>
                  <a:pt x="1800" y="591"/>
                </a:lnTo>
                <a:lnTo>
                  <a:pt x="1803" y="593"/>
                </a:lnTo>
                <a:lnTo>
                  <a:pt x="1809" y="595"/>
                </a:lnTo>
                <a:lnTo>
                  <a:pt x="1814" y="597"/>
                </a:lnTo>
                <a:lnTo>
                  <a:pt x="1822" y="593"/>
                </a:lnTo>
                <a:lnTo>
                  <a:pt x="1824" y="584"/>
                </a:lnTo>
                <a:lnTo>
                  <a:pt x="1816" y="574"/>
                </a:lnTo>
                <a:close/>
                <a:moveTo>
                  <a:pt x="1816" y="481"/>
                </a:moveTo>
                <a:lnTo>
                  <a:pt x="1807" y="442"/>
                </a:lnTo>
                <a:lnTo>
                  <a:pt x="1807" y="403"/>
                </a:lnTo>
                <a:lnTo>
                  <a:pt x="1808" y="393"/>
                </a:lnTo>
                <a:lnTo>
                  <a:pt x="1810" y="381"/>
                </a:lnTo>
                <a:lnTo>
                  <a:pt x="1811" y="371"/>
                </a:lnTo>
                <a:lnTo>
                  <a:pt x="1809" y="361"/>
                </a:lnTo>
                <a:lnTo>
                  <a:pt x="1806" y="356"/>
                </a:lnTo>
                <a:lnTo>
                  <a:pt x="1802" y="350"/>
                </a:lnTo>
                <a:lnTo>
                  <a:pt x="1798" y="344"/>
                </a:lnTo>
                <a:lnTo>
                  <a:pt x="1795" y="337"/>
                </a:lnTo>
                <a:lnTo>
                  <a:pt x="1798" y="284"/>
                </a:lnTo>
                <a:lnTo>
                  <a:pt x="1820" y="242"/>
                </a:lnTo>
                <a:lnTo>
                  <a:pt x="1821" y="255"/>
                </a:lnTo>
                <a:lnTo>
                  <a:pt x="1823" y="269"/>
                </a:lnTo>
                <a:lnTo>
                  <a:pt x="1824" y="282"/>
                </a:lnTo>
                <a:lnTo>
                  <a:pt x="1824" y="296"/>
                </a:lnTo>
                <a:lnTo>
                  <a:pt x="1816" y="330"/>
                </a:lnTo>
                <a:lnTo>
                  <a:pt x="1821" y="337"/>
                </a:lnTo>
                <a:lnTo>
                  <a:pt x="1827" y="331"/>
                </a:lnTo>
                <a:lnTo>
                  <a:pt x="1833" y="327"/>
                </a:lnTo>
                <a:lnTo>
                  <a:pt x="1838" y="322"/>
                </a:lnTo>
                <a:lnTo>
                  <a:pt x="1840" y="311"/>
                </a:lnTo>
                <a:lnTo>
                  <a:pt x="1846" y="296"/>
                </a:lnTo>
                <a:lnTo>
                  <a:pt x="1862" y="289"/>
                </a:lnTo>
                <a:lnTo>
                  <a:pt x="1858" y="318"/>
                </a:lnTo>
                <a:lnTo>
                  <a:pt x="1847" y="346"/>
                </a:lnTo>
                <a:lnTo>
                  <a:pt x="1847" y="358"/>
                </a:lnTo>
                <a:lnTo>
                  <a:pt x="1854" y="369"/>
                </a:lnTo>
                <a:lnTo>
                  <a:pt x="1862" y="382"/>
                </a:lnTo>
                <a:lnTo>
                  <a:pt x="1866" y="396"/>
                </a:lnTo>
                <a:lnTo>
                  <a:pt x="1861" y="395"/>
                </a:lnTo>
                <a:lnTo>
                  <a:pt x="1855" y="393"/>
                </a:lnTo>
                <a:lnTo>
                  <a:pt x="1847" y="389"/>
                </a:lnTo>
                <a:lnTo>
                  <a:pt x="1840" y="385"/>
                </a:lnTo>
                <a:lnTo>
                  <a:pt x="1828" y="384"/>
                </a:lnTo>
                <a:lnTo>
                  <a:pt x="1823" y="394"/>
                </a:lnTo>
                <a:lnTo>
                  <a:pt x="1821" y="436"/>
                </a:lnTo>
                <a:lnTo>
                  <a:pt x="1827" y="477"/>
                </a:lnTo>
                <a:lnTo>
                  <a:pt x="1832" y="497"/>
                </a:lnTo>
                <a:lnTo>
                  <a:pt x="1834" y="516"/>
                </a:lnTo>
                <a:lnTo>
                  <a:pt x="1833" y="525"/>
                </a:lnTo>
                <a:lnTo>
                  <a:pt x="1831" y="527"/>
                </a:lnTo>
                <a:lnTo>
                  <a:pt x="1828" y="525"/>
                </a:lnTo>
                <a:lnTo>
                  <a:pt x="1824" y="519"/>
                </a:lnTo>
                <a:lnTo>
                  <a:pt x="1821" y="513"/>
                </a:lnTo>
                <a:lnTo>
                  <a:pt x="1818" y="506"/>
                </a:lnTo>
                <a:lnTo>
                  <a:pt x="1816" y="501"/>
                </a:lnTo>
                <a:lnTo>
                  <a:pt x="1814" y="498"/>
                </a:lnTo>
                <a:lnTo>
                  <a:pt x="1816" y="481"/>
                </a:lnTo>
                <a:close/>
                <a:moveTo>
                  <a:pt x="1801" y="502"/>
                </a:moveTo>
                <a:lnTo>
                  <a:pt x="1800" y="496"/>
                </a:lnTo>
                <a:lnTo>
                  <a:pt x="1799" y="491"/>
                </a:lnTo>
                <a:lnTo>
                  <a:pt x="1798" y="486"/>
                </a:lnTo>
                <a:lnTo>
                  <a:pt x="1797" y="482"/>
                </a:lnTo>
                <a:lnTo>
                  <a:pt x="1795" y="481"/>
                </a:lnTo>
                <a:lnTo>
                  <a:pt x="1793" y="481"/>
                </a:lnTo>
                <a:lnTo>
                  <a:pt x="1788" y="484"/>
                </a:lnTo>
                <a:lnTo>
                  <a:pt x="1786" y="491"/>
                </a:lnTo>
                <a:lnTo>
                  <a:pt x="1786" y="494"/>
                </a:lnTo>
                <a:lnTo>
                  <a:pt x="1788" y="497"/>
                </a:lnTo>
                <a:lnTo>
                  <a:pt x="1789" y="500"/>
                </a:lnTo>
                <a:lnTo>
                  <a:pt x="1790" y="504"/>
                </a:lnTo>
                <a:lnTo>
                  <a:pt x="1793" y="508"/>
                </a:lnTo>
                <a:lnTo>
                  <a:pt x="1796" y="512"/>
                </a:lnTo>
                <a:lnTo>
                  <a:pt x="1798" y="515"/>
                </a:lnTo>
                <a:lnTo>
                  <a:pt x="1799" y="517"/>
                </a:lnTo>
                <a:lnTo>
                  <a:pt x="1800" y="519"/>
                </a:lnTo>
                <a:lnTo>
                  <a:pt x="1801" y="521"/>
                </a:lnTo>
                <a:lnTo>
                  <a:pt x="1805" y="519"/>
                </a:lnTo>
                <a:lnTo>
                  <a:pt x="1807" y="514"/>
                </a:lnTo>
                <a:lnTo>
                  <a:pt x="1801" y="502"/>
                </a:lnTo>
                <a:close/>
                <a:moveTo>
                  <a:pt x="1854" y="237"/>
                </a:moveTo>
                <a:lnTo>
                  <a:pt x="1857" y="231"/>
                </a:lnTo>
                <a:lnTo>
                  <a:pt x="1856" y="224"/>
                </a:lnTo>
                <a:lnTo>
                  <a:pt x="1855" y="218"/>
                </a:lnTo>
                <a:lnTo>
                  <a:pt x="1853" y="214"/>
                </a:lnTo>
                <a:lnTo>
                  <a:pt x="1853" y="213"/>
                </a:lnTo>
                <a:lnTo>
                  <a:pt x="1846" y="213"/>
                </a:lnTo>
                <a:lnTo>
                  <a:pt x="1841" y="216"/>
                </a:lnTo>
                <a:lnTo>
                  <a:pt x="1837" y="227"/>
                </a:lnTo>
                <a:lnTo>
                  <a:pt x="1838" y="238"/>
                </a:lnTo>
                <a:lnTo>
                  <a:pt x="1839" y="244"/>
                </a:lnTo>
                <a:lnTo>
                  <a:pt x="1840" y="249"/>
                </a:lnTo>
                <a:lnTo>
                  <a:pt x="1845" y="253"/>
                </a:lnTo>
                <a:lnTo>
                  <a:pt x="1851" y="248"/>
                </a:lnTo>
                <a:lnTo>
                  <a:pt x="1854" y="237"/>
                </a:lnTo>
                <a:close/>
                <a:moveTo>
                  <a:pt x="1703" y="584"/>
                </a:moveTo>
                <a:lnTo>
                  <a:pt x="1696" y="583"/>
                </a:lnTo>
                <a:lnTo>
                  <a:pt x="1688" y="583"/>
                </a:lnTo>
                <a:lnTo>
                  <a:pt x="1685" y="583"/>
                </a:lnTo>
                <a:lnTo>
                  <a:pt x="1683" y="584"/>
                </a:lnTo>
                <a:lnTo>
                  <a:pt x="1678" y="587"/>
                </a:lnTo>
                <a:lnTo>
                  <a:pt x="1674" y="592"/>
                </a:lnTo>
                <a:lnTo>
                  <a:pt x="1673" y="594"/>
                </a:lnTo>
                <a:lnTo>
                  <a:pt x="1672" y="596"/>
                </a:lnTo>
                <a:lnTo>
                  <a:pt x="1674" y="597"/>
                </a:lnTo>
                <a:lnTo>
                  <a:pt x="1676" y="599"/>
                </a:lnTo>
                <a:lnTo>
                  <a:pt x="1682" y="599"/>
                </a:lnTo>
                <a:lnTo>
                  <a:pt x="1687" y="597"/>
                </a:lnTo>
                <a:lnTo>
                  <a:pt x="1694" y="596"/>
                </a:lnTo>
                <a:lnTo>
                  <a:pt x="1701" y="596"/>
                </a:lnTo>
                <a:lnTo>
                  <a:pt x="1705" y="597"/>
                </a:lnTo>
                <a:lnTo>
                  <a:pt x="1709" y="595"/>
                </a:lnTo>
                <a:lnTo>
                  <a:pt x="1712" y="592"/>
                </a:lnTo>
                <a:lnTo>
                  <a:pt x="1715" y="587"/>
                </a:lnTo>
                <a:lnTo>
                  <a:pt x="1703" y="584"/>
                </a:lnTo>
                <a:close/>
                <a:moveTo>
                  <a:pt x="1643" y="582"/>
                </a:moveTo>
                <a:lnTo>
                  <a:pt x="1635" y="583"/>
                </a:lnTo>
                <a:lnTo>
                  <a:pt x="1626" y="584"/>
                </a:lnTo>
                <a:lnTo>
                  <a:pt x="1621" y="593"/>
                </a:lnTo>
                <a:lnTo>
                  <a:pt x="1620" y="604"/>
                </a:lnTo>
                <a:lnTo>
                  <a:pt x="1622" y="604"/>
                </a:lnTo>
                <a:lnTo>
                  <a:pt x="1625" y="604"/>
                </a:lnTo>
                <a:lnTo>
                  <a:pt x="1628" y="602"/>
                </a:lnTo>
                <a:lnTo>
                  <a:pt x="1632" y="600"/>
                </a:lnTo>
                <a:lnTo>
                  <a:pt x="1641" y="599"/>
                </a:lnTo>
                <a:lnTo>
                  <a:pt x="1651" y="600"/>
                </a:lnTo>
                <a:lnTo>
                  <a:pt x="1655" y="598"/>
                </a:lnTo>
                <a:lnTo>
                  <a:pt x="1659" y="594"/>
                </a:lnTo>
                <a:lnTo>
                  <a:pt x="1659" y="587"/>
                </a:lnTo>
                <a:lnTo>
                  <a:pt x="1654" y="584"/>
                </a:lnTo>
                <a:lnTo>
                  <a:pt x="1643" y="582"/>
                </a:lnTo>
                <a:close/>
                <a:moveTo>
                  <a:pt x="1533" y="854"/>
                </a:moveTo>
                <a:lnTo>
                  <a:pt x="1536" y="844"/>
                </a:lnTo>
                <a:lnTo>
                  <a:pt x="1537" y="834"/>
                </a:lnTo>
                <a:lnTo>
                  <a:pt x="1537" y="819"/>
                </a:lnTo>
                <a:lnTo>
                  <a:pt x="1542" y="808"/>
                </a:lnTo>
                <a:lnTo>
                  <a:pt x="1545" y="797"/>
                </a:lnTo>
                <a:lnTo>
                  <a:pt x="1544" y="784"/>
                </a:lnTo>
                <a:lnTo>
                  <a:pt x="1531" y="808"/>
                </a:lnTo>
                <a:lnTo>
                  <a:pt x="1525" y="839"/>
                </a:lnTo>
                <a:lnTo>
                  <a:pt x="1523" y="844"/>
                </a:lnTo>
                <a:lnTo>
                  <a:pt x="1521" y="848"/>
                </a:lnTo>
                <a:lnTo>
                  <a:pt x="1517" y="856"/>
                </a:lnTo>
                <a:lnTo>
                  <a:pt x="1514" y="866"/>
                </a:lnTo>
                <a:lnTo>
                  <a:pt x="1514" y="869"/>
                </a:lnTo>
                <a:lnTo>
                  <a:pt x="1515" y="871"/>
                </a:lnTo>
                <a:lnTo>
                  <a:pt x="1519" y="871"/>
                </a:lnTo>
                <a:lnTo>
                  <a:pt x="1525" y="867"/>
                </a:lnTo>
                <a:lnTo>
                  <a:pt x="1533" y="854"/>
                </a:lnTo>
                <a:close/>
                <a:moveTo>
                  <a:pt x="1507" y="838"/>
                </a:moveTo>
                <a:lnTo>
                  <a:pt x="1511" y="819"/>
                </a:lnTo>
                <a:lnTo>
                  <a:pt x="1515" y="800"/>
                </a:lnTo>
                <a:lnTo>
                  <a:pt x="1509" y="803"/>
                </a:lnTo>
                <a:lnTo>
                  <a:pt x="1504" y="808"/>
                </a:lnTo>
                <a:lnTo>
                  <a:pt x="1501" y="813"/>
                </a:lnTo>
                <a:lnTo>
                  <a:pt x="1498" y="819"/>
                </a:lnTo>
                <a:lnTo>
                  <a:pt x="1497" y="827"/>
                </a:lnTo>
                <a:lnTo>
                  <a:pt x="1495" y="834"/>
                </a:lnTo>
                <a:lnTo>
                  <a:pt x="1491" y="843"/>
                </a:lnTo>
                <a:lnTo>
                  <a:pt x="1490" y="853"/>
                </a:lnTo>
                <a:lnTo>
                  <a:pt x="1495" y="852"/>
                </a:lnTo>
                <a:lnTo>
                  <a:pt x="1499" y="849"/>
                </a:lnTo>
                <a:lnTo>
                  <a:pt x="1507" y="838"/>
                </a:lnTo>
                <a:close/>
                <a:moveTo>
                  <a:pt x="1390" y="452"/>
                </a:moveTo>
                <a:lnTo>
                  <a:pt x="1415" y="536"/>
                </a:lnTo>
                <a:lnTo>
                  <a:pt x="1461" y="538"/>
                </a:lnTo>
                <a:lnTo>
                  <a:pt x="1480" y="520"/>
                </a:lnTo>
                <a:lnTo>
                  <a:pt x="1504" y="515"/>
                </a:lnTo>
                <a:lnTo>
                  <a:pt x="1532" y="512"/>
                </a:lnTo>
                <a:lnTo>
                  <a:pt x="1542" y="489"/>
                </a:lnTo>
                <a:lnTo>
                  <a:pt x="1547" y="490"/>
                </a:lnTo>
                <a:lnTo>
                  <a:pt x="1552" y="492"/>
                </a:lnTo>
                <a:lnTo>
                  <a:pt x="1558" y="494"/>
                </a:lnTo>
                <a:lnTo>
                  <a:pt x="1564" y="494"/>
                </a:lnTo>
                <a:lnTo>
                  <a:pt x="1560" y="517"/>
                </a:lnTo>
                <a:lnTo>
                  <a:pt x="1550" y="521"/>
                </a:lnTo>
                <a:lnTo>
                  <a:pt x="1538" y="521"/>
                </a:lnTo>
                <a:lnTo>
                  <a:pt x="1528" y="533"/>
                </a:lnTo>
                <a:lnTo>
                  <a:pt x="1516" y="548"/>
                </a:lnTo>
                <a:lnTo>
                  <a:pt x="1496" y="564"/>
                </a:lnTo>
                <a:lnTo>
                  <a:pt x="1476" y="578"/>
                </a:lnTo>
                <a:lnTo>
                  <a:pt x="1468" y="590"/>
                </a:lnTo>
                <a:lnTo>
                  <a:pt x="1462" y="590"/>
                </a:lnTo>
                <a:lnTo>
                  <a:pt x="1456" y="588"/>
                </a:lnTo>
                <a:lnTo>
                  <a:pt x="1468" y="621"/>
                </a:lnTo>
                <a:lnTo>
                  <a:pt x="1490" y="649"/>
                </a:lnTo>
                <a:lnTo>
                  <a:pt x="1502" y="679"/>
                </a:lnTo>
                <a:lnTo>
                  <a:pt x="1497" y="709"/>
                </a:lnTo>
                <a:lnTo>
                  <a:pt x="1500" y="718"/>
                </a:lnTo>
                <a:lnTo>
                  <a:pt x="1505" y="726"/>
                </a:lnTo>
                <a:lnTo>
                  <a:pt x="1511" y="735"/>
                </a:lnTo>
                <a:lnTo>
                  <a:pt x="1515" y="746"/>
                </a:lnTo>
                <a:lnTo>
                  <a:pt x="1526" y="763"/>
                </a:lnTo>
                <a:lnTo>
                  <a:pt x="1514" y="778"/>
                </a:lnTo>
                <a:lnTo>
                  <a:pt x="1494" y="781"/>
                </a:lnTo>
                <a:lnTo>
                  <a:pt x="1473" y="787"/>
                </a:lnTo>
                <a:lnTo>
                  <a:pt x="1474" y="810"/>
                </a:lnTo>
                <a:lnTo>
                  <a:pt x="1448" y="800"/>
                </a:lnTo>
                <a:lnTo>
                  <a:pt x="1441" y="776"/>
                </a:lnTo>
                <a:lnTo>
                  <a:pt x="1442" y="763"/>
                </a:lnTo>
                <a:lnTo>
                  <a:pt x="1444" y="751"/>
                </a:lnTo>
                <a:lnTo>
                  <a:pt x="1446" y="743"/>
                </a:lnTo>
                <a:lnTo>
                  <a:pt x="1446" y="739"/>
                </a:lnTo>
                <a:lnTo>
                  <a:pt x="1432" y="728"/>
                </a:lnTo>
                <a:lnTo>
                  <a:pt x="1423" y="714"/>
                </a:lnTo>
                <a:lnTo>
                  <a:pt x="1430" y="696"/>
                </a:lnTo>
                <a:lnTo>
                  <a:pt x="1437" y="676"/>
                </a:lnTo>
                <a:lnTo>
                  <a:pt x="1427" y="655"/>
                </a:lnTo>
                <a:lnTo>
                  <a:pt x="1405" y="655"/>
                </a:lnTo>
                <a:lnTo>
                  <a:pt x="1392" y="669"/>
                </a:lnTo>
                <a:lnTo>
                  <a:pt x="1386" y="681"/>
                </a:lnTo>
                <a:lnTo>
                  <a:pt x="1389" y="685"/>
                </a:lnTo>
                <a:lnTo>
                  <a:pt x="1395" y="688"/>
                </a:lnTo>
                <a:lnTo>
                  <a:pt x="1394" y="707"/>
                </a:lnTo>
                <a:lnTo>
                  <a:pt x="1392" y="725"/>
                </a:lnTo>
                <a:lnTo>
                  <a:pt x="1389" y="741"/>
                </a:lnTo>
                <a:lnTo>
                  <a:pt x="1387" y="759"/>
                </a:lnTo>
                <a:lnTo>
                  <a:pt x="1384" y="779"/>
                </a:lnTo>
                <a:lnTo>
                  <a:pt x="1376" y="798"/>
                </a:lnTo>
                <a:lnTo>
                  <a:pt x="1370" y="815"/>
                </a:lnTo>
                <a:lnTo>
                  <a:pt x="1365" y="835"/>
                </a:lnTo>
                <a:lnTo>
                  <a:pt x="1366" y="859"/>
                </a:lnTo>
                <a:lnTo>
                  <a:pt x="1349" y="868"/>
                </a:lnTo>
                <a:lnTo>
                  <a:pt x="1326" y="856"/>
                </a:lnTo>
                <a:lnTo>
                  <a:pt x="1324" y="828"/>
                </a:lnTo>
                <a:lnTo>
                  <a:pt x="1330" y="787"/>
                </a:lnTo>
                <a:lnTo>
                  <a:pt x="1342" y="749"/>
                </a:lnTo>
                <a:lnTo>
                  <a:pt x="1343" y="740"/>
                </a:lnTo>
                <a:lnTo>
                  <a:pt x="1341" y="729"/>
                </a:lnTo>
                <a:lnTo>
                  <a:pt x="1338" y="717"/>
                </a:lnTo>
                <a:lnTo>
                  <a:pt x="1337" y="707"/>
                </a:lnTo>
                <a:lnTo>
                  <a:pt x="1336" y="707"/>
                </a:lnTo>
                <a:lnTo>
                  <a:pt x="1336" y="706"/>
                </a:lnTo>
                <a:lnTo>
                  <a:pt x="1314" y="704"/>
                </a:lnTo>
                <a:lnTo>
                  <a:pt x="1314" y="678"/>
                </a:lnTo>
                <a:lnTo>
                  <a:pt x="1315" y="665"/>
                </a:lnTo>
                <a:lnTo>
                  <a:pt x="1313" y="654"/>
                </a:lnTo>
                <a:lnTo>
                  <a:pt x="1314" y="646"/>
                </a:lnTo>
                <a:lnTo>
                  <a:pt x="1326" y="639"/>
                </a:lnTo>
                <a:lnTo>
                  <a:pt x="1329" y="625"/>
                </a:lnTo>
                <a:lnTo>
                  <a:pt x="1328" y="608"/>
                </a:lnTo>
                <a:lnTo>
                  <a:pt x="1330" y="597"/>
                </a:lnTo>
                <a:lnTo>
                  <a:pt x="1334" y="587"/>
                </a:lnTo>
                <a:lnTo>
                  <a:pt x="1338" y="577"/>
                </a:lnTo>
                <a:lnTo>
                  <a:pt x="1340" y="563"/>
                </a:lnTo>
                <a:lnTo>
                  <a:pt x="1348" y="529"/>
                </a:lnTo>
                <a:lnTo>
                  <a:pt x="1373" y="512"/>
                </a:lnTo>
                <a:lnTo>
                  <a:pt x="1372" y="501"/>
                </a:lnTo>
                <a:lnTo>
                  <a:pt x="1370" y="489"/>
                </a:lnTo>
                <a:lnTo>
                  <a:pt x="1367" y="476"/>
                </a:lnTo>
                <a:lnTo>
                  <a:pt x="1366" y="464"/>
                </a:lnTo>
                <a:lnTo>
                  <a:pt x="1372" y="440"/>
                </a:lnTo>
                <a:lnTo>
                  <a:pt x="1379" y="404"/>
                </a:lnTo>
                <a:lnTo>
                  <a:pt x="1387" y="372"/>
                </a:lnTo>
                <a:lnTo>
                  <a:pt x="1399" y="361"/>
                </a:lnTo>
                <a:lnTo>
                  <a:pt x="1422" y="353"/>
                </a:lnTo>
                <a:lnTo>
                  <a:pt x="1425" y="326"/>
                </a:lnTo>
                <a:lnTo>
                  <a:pt x="1444" y="316"/>
                </a:lnTo>
                <a:lnTo>
                  <a:pt x="1470" y="313"/>
                </a:lnTo>
                <a:lnTo>
                  <a:pt x="1470" y="331"/>
                </a:lnTo>
                <a:lnTo>
                  <a:pt x="1486" y="338"/>
                </a:lnTo>
                <a:lnTo>
                  <a:pt x="1505" y="342"/>
                </a:lnTo>
                <a:lnTo>
                  <a:pt x="1525" y="344"/>
                </a:lnTo>
                <a:lnTo>
                  <a:pt x="1544" y="346"/>
                </a:lnTo>
                <a:lnTo>
                  <a:pt x="1565" y="348"/>
                </a:lnTo>
                <a:lnTo>
                  <a:pt x="1597" y="346"/>
                </a:lnTo>
                <a:lnTo>
                  <a:pt x="1615" y="330"/>
                </a:lnTo>
                <a:lnTo>
                  <a:pt x="1627" y="306"/>
                </a:lnTo>
                <a:lnTo>
                  <a:pt x="1646" y="283"/>
                </a:lnTo>
                <a:lnTo>
                  <a:pt x="1657" y="292"/>
                </a:lnTo>
                <a:lnTo>
                  <a:pt x="1657" y="312"/>
                </a:lnTo>
                <a:lnTo>
                  <a:pt x="1640" y="350"/>
                </a:lnTo>
                <a:lnTo>
                  <a:pt x="1622" y="386"/>
                </a:lnTo>
                <a:lnTo>
                  <a:pt x="1593" y="394"/>
                </a:lnTo>
                <a:lnTo>
                  <a:pt x="1559" y="393"/>
                </a:lnTo>
                <a:lnTo>
                  <a:pt x="1510" y="384"/>
                </a:lnTo>
                <a:lnTo>
                  <a:pt x="1466" y="386"/>
                </a:lnTo>
                <a:lnTo>
                  <a:pt x="1442" y="395"/>
                </a:lnTo>
                <a:lnTo>
                  <a:pt x="1415" y="392"/>
                </a:lnTo>
                <a:lnTo>
                  <a:pt x="1397" y="410"/>
                </a:lnTo>
                <a:lnTo>
                  <a:pt x="1390" y="437"/>
                </a:lnTo>
                <a:lnTo>
                  <a:pt x="1390" y="452"/>
                </a:lnTo>
                <a:close/>
                <a:moveTo>
                  <a:pt x="1571" y="554"/>
                </a:moveTo>
                <a:lnTo>
                  <a:pt x="1567" y="552"/>
                </a:lnTo>
                <a:lnTo>
                  <a:pt x="1564" y="550"/>
                </a:lnTo>
                <a:lnTo>
                  <a:pt x="1562" y="549"/>
                </a:lnTo>
                <a:lnTo>
                  <a:pt x="1559" y="548"/>
                </a:lnTo>
                <a:lnTo>
                  <a:pt x="1554" y="548"/>
                </a:lnTo>
                <a:lnTo>
                  <a:pt x="1549" y="548"/>
                </a:lnTo>
                <a:lnTo>
                  <a:pt x="1540" y="552"/>
                </a:lnTo>
                <a:lnTo>
                  <a:pt x="1538" y="561"/>
                </a:lnTo>
                <a:lnTo>
                  <a:pt x="1539" y="563"/>
                </a:lnTo>
                <a:lnTo>
                  <a:pt x="1541" y="564"/>
                </a:lnTo>
                <a:lnTo>
                  <a:pt x="1545" y="565"/>
                </a:lnTo>
                <a:lnTo>
                  <a:pt x="1551" y="566"/>
                </a:lnTo>
                <a:lnTo>
                  <a:pt x="1559" y="565"/>
                </a:lnTo>
                <a:lnTo>
                  <a:pt x="1567" y="562"/>
                </a:lnTo>
                <a:lnTo>
                  <a:pt x="1571" y="554"/>
                </a:lnTo>
                <a:close/>
                <a:moveTo>
                  <a:pt x="815" y="274"/>
                </a:moveTo>
                <a:lnTo>
                  <a:pt x="802" y="304"/>
                </a:lnTo>
                <a:lnTo>
                  <a:pt x="832" y="348"/>
                </a:lnTo>
                <a:lnTo>
                  <a:pt x="884" y="368"/>
                </a:lnTo>
                <a:lnTo>
                  <a:pt x="935" y="360"/>
                </a:lnTo>
                <a:lnTo>
                  <a:pt x="960" y="314"/>
                </a:lnTo>
                <a:lnTo>
                  <a:pt x="1019" y="317"/>
                </a:lnTo>
                <a:lnTo>
                  <a:pt x="1078" y="305"/>
                </a:lnTo>
                <a:lnTo>
                  <a:pt x="1103" y="276"/>
                </a:lnTo>
                <a:lnTo>
                  <a:pt x="1101" y="234"/>
                </a:lnTo>
                <a:lnTo>
                  <a:pt x="1103" y="205"/>
                </a:lnTo>
                <a:lnTo>
                  <a:pt x="1117" y="179"/>
                </a:lnTo>
                <a:lnTo>
                  <a:pt x="1125" y="159"/>
                </a:lnTo>
                <a:lnTo>
                  <a:pt x="1127" y="138"/>
                </a:lnTo>
                <a:lnTo>
                  <a:pt x="1130" y="117"/>
                </a:lnTo>
                <a:lnTo>
                  <a:pt x="1143" y="98"/>
                </a:lnTo>
                <a:lnTo>
                  <a:pt x="1163" y="89"/>
                </a:lnTo>
                <a:lnTo>
                  <a:pt x="1185" y="92"/>
                </a:lnTo>
                <a:lnTo>
                  <a:pt x="1205" y="97"/>
                </a:lnTo>
                <a:lnTo>
                  <a:pt x="1227" y="98"/>
                </a:lnTo>
                <a:lnTo>
                  <a:pt x="1227" y="101"/>
                </a:lnTo>
                <a:lnTo>
                  <a:pt x="1228" y="104"/>
                </a:lnTo>
                <a:lnTo>
                  <a:pt x="1235" y="121"/>
                </a:lnTo>
                <a:lnTo>
                  <a:pt x="1229" y="135"/>
                </a:lnTo>
                <a:lnTo>
                  <a:pt x="1228" y="157"/>
                </a:lnTo>
                <a:lnTo>
                  <a:pt x="1230" y="177"/>
                </a:lnTo>
                <a:lnTo>
                  <a:pt x="1240" y="177"/>
                </a:lnTo>
                <a:lnTo>
                  <a:pt x="1241" y="186"/>
                </a:lnTo>
                <a:lnTo>
                  <a:pt x="1240" y="197"/>
                </a:lnTo>
                <a:lnTo>
                  <a:pt x="1253" y="204"/>
                </a:lnTo>
                <a:lnTo>
                  <a:pt x="1262" y="215"/>
                </a:lnTo>
                <a:lnTo>
                  <a:pt x="1271" y="236"/>
                </a:lnTo>
                <a:lnTo>
                  <a:pt x="1261" y="251"/>
                </a:lnTo>
                <a:lnTo>
                  <a:pt x="1264" y="264"/>
                </a:lnTo>
                <a:lnTo>
                  <a:pt x="1272" y="269"/>
                </a:lnTo>
                <a:lnTo>
                  <a:pt x="1281" y="271"/>
                </a:lnTo>
                <a:lnTo>
                  <a:pt x="1286" y="276"/>
                </a:lnTo>
                <a:lnTo>
                  <a:pt x="1290" y="286"/>
                </a:lnTo>
                <a:lnTo>
                  <a:pt x="1296" y="298"/>
                </a:lnTo>
                <a:lnTo>
                  <a:pt x="1302" y="308"/>
                </a:lnTo>
                <a:lnTo>
                  <a:pt x="1304" y="314"/>
                </a:lnTo>
                <a:lnTo>
                  <a:pt x="1315" y="331"/>
                </a:lnTo>
                <a:lnTo>
                  <a:pt x="1320" y="349"/>
                </a:lnTo>
                <a:lnTo>
                  <a:pt x="1309" y="352"/>
                </a:lnTo>
                <a:lnTo>
                  <a:pt x="1296" y="347"/>
                </a:lnTo>
                <a:lnTo>
                  <a:pt x="1283" y="341"/>
                </a:lnTo>
                <a:lnTo>
                  <a:pt x="1272" y="337"/>
                </a:lnTo>
                <a:lnTo>
                  <a:pt x="1269" y="352"/>
                </a:lnTo>
                <a:lnTo>
                  <a:pt x="1264" y="363"/>
                </a:lnTo>
                <a:lnTo>
                  <a:pt x="1258" y="372"/>
                </a:lnTo>
                <a:lnTo>
                  <a:pt x="1256" y="384"/>
                </a:lnTo>
                <a:lnTo>
                  <a:pt x="1255" y="397"/>
                </a:lnTo>
                <a:lnTo>
                  <a:pt x="1254" y="410"/>
                </a:lnTo>
                <a:lnTo>
                  <a:pt x="1252" y="423"/>
                </a:lnTo>
                <a:lnTo>
                  <a:pt x="1251" y="436"/>
                </a:lnTo>
                <a:lnTo>
                  <a:pt x="1253" y="468"/>
                </a:lnTo>
                <a:lnTo>
                  <a:pt x="1249" y="496"/>
                </a:lnTo>
                <a:lnTo>
                  <a:pt x="1232" y="531"/>
                </a:lnTo>
                <a:lnTo>
                  <a:pt x="1210" y="539"/>
                </a:lnTo>
                <a:lnTo>
                  <a:pt x="1199" y="551"/>
                </a:lnTo>
                <a:lnTo>
                  <a:pt x="1192" y="573"/>
                </a:lnTo>
                <a:lnTo>
                  <a:pt x="1188" y="597"/>
                </a:lnTo>
                <a:lnTo>
                  <a:pt x="1183" y="614"/>
                </a:lnTo>
                <a:lnTo>
                  <a:pt x="1177" y="631"/>
                </a:lnTo>
                <a:lnTo>
                  <a:pt x="1174" y="649"/>
                </a:lnTo>
                <a:lnTo>
                  <a:pt x="1164" y="663"/>
                </a:lnTo>
                <a:lnTo>
                  <a:pt x="1156" y="672"/>
                </a:lnTo>
                <a:lnTo>
                  <a:pt x="1157" y="678"/>
                </a:lnTo>
                <a:lnTo>
                  <a:pt x="1159" y="684"/>
                </a:lnTo>
                <a:lnTo>
                  <a:pt x="1159" y="693"/>
                </a:lnTo>
                <a:lnTo>
                  <a:pt x="1155" y="705"/>
                </a:lnTo>
                <a:lnTo>
                  <a:pt x="1149" y="716"/>
                </a:lnTo>
                <a:lnTo>
                  <a:pt x="1116" y="745"/>
                </a:lnTo>
                <a:lnTo>
                  <a:pt x="1076" y="761"/>
                </a:lnTo>
                <a:lnTo>
                  <a:pt x="1075" y="753"/>
                </a:lnTo>
                <a:lnTo>
                  <a:pt x="1076" y="746"/>
                </a:lnTo>
                <a:lnTo>
                  <a:pt x="1076" y="738"/>
                </a:lnTo>
                <a:lnTo>
                  <a:pt x="1075" y="731"/>
                </a:lnTo>
                <a:lnTo>
                  <a:pt x="1066" y="713"/>
                </a:lnTo>
                <a:lnTo>
                  <a:pt x="1054" y="699"/>
                </a:lnTo>
                <a:lnTo>
                  <a:pt x="1054" y="698"/>
                </a:lnTo>
                <a:lnTo>
                  <a:pt x="1046" y="698"/>
                </a:lnTo>
                <a:lnTo>
                  <a:pt x="1037" y="699"/>
                </a:lnTo>
                <a:lnTo>
                  <a:pt x="1030" y="698"/>
                </a:lnTo>
                <a:lnTo>
                  <a:pt x="1024" y="694"/>
                </a:lnTo>
                <a:lnTo>
                  <a:pt x="1016" y="692"/>
                </a:lnTo>
                <a:lnTo>
                  <a:pt x="1005" y="694"/>
                </a:lnTo>
                <a:lnTo>
                  <a:pt x="1000" y="687"/>
                </a:lnTo>
                <a:lnTo>
                  <a:pt x="997" y="681"/>
                </a:lnTo>
                <a:lnTo>
                  <a:pt x="988" y="684"/>
                </a:lnTo>
                <a:lnTo>
                  <a:pt x="985" y="692"/>
                </a:lnTo>
                <a:lnTo>
                  <a:pt x="982" y="701"/>
                </a:lnTo>
                <a:lnTo>
                  <a:pt x="976" y="705"/>
                </a:lnTo>
                <a:lnTo>
                  <a:pt x="961" y="706"/>
                </a:lnTo>
                <a:lnTo>
                  <a:pt x="947" y="709"/>
                </a:lnTo>
                <a:lnTo>
                  <a:pt x="937" y="713"/>
                </a:lnTo>
                <a:lnTo>
                  <a:pt x="932" y="716"/>
                </a:lnTo>
                <a:lnTo>
                  <a:pt x="930" y="714"/>
                </a:lnTo>
                <a:lnTo>
                  <a:pt x="930" y="704"/>
                </a:lnTo>
                <a:lnTo>
                  <a:pt x="930" y="693"/>
                </a:lnTo>
                <a:lnTo>
                  <a:pt x="930" y="680"/>
                </a:lnTo>
                <a:lnTo>
                  <a:pt x="930" y="669"/>
                </a:lnTo>
                <a:lnTo>
                  <a:pt x="931" y="659"/>
                </a:lnTo>
                <a:lnTo>
                  <a:pt x="922" y="660"/>
                </a:lnTo>
                <a:lnTo>
                  <a:pt x="912" y="663"/>
                </a:lnTo>
                <a:lnTo>
                  <a:pt x="900" y="667"/>
                </a:lnTo>
                <a:lnTo>
                  <a:pt x="890" y="668"/>
                </a:lnTo>
                <a:lnTo>
                  <a:pt x="878" y="667"/>
                </a:lnTo>
                <a:lnTo>
                  <a:pt x="866" y="663"/>
                </a:lnTo>
                <a:lnTo>
                  <a:pt x="857" y="661"/>
                </a:lnTo>
                <a:lnTo>
                  <a:pt x="850" y="662"/>
                </a:lnTo>
                <a:lnTo>
                  <a:pt x="838" y="665"/>
                </a:lnTo>
                <a:lnTo>
                  <a:pt x="834" y="649"/>
                </a:lnTo>
                <a:lnTo>
                  <a:pt x="833" y="640"/>
                </a:lnTo>
                <a:lnTo>
                  <a:pt x="831" y="633"/>
                </a:lnTo>
                <a:lnTo>
                  <a:pt x="829" y="625"/>
                </a:lnTo>
                <a:lnTo>
                  <a:pt x="829" y="613"/>
                </a:lnTo>
                <a:lnTo>
                  <a:pt x="825" y="599"/>
                </a:lnTo>
                <a:lnTo>
                  <a:pt x="817" y="592"/>
                </a:lnTo>
                <a:lnTo>
                  <a:pt x="810" y="587"/>
                </a:lnTo>
                <a:lnTo>
                  <a:pt x="810" y="579"/>
                </a:lnTo>
                <a:lnTo>
                  <a:pt x="817" y="569"/>
                </a:lnTo>
                <a:lnTo>
                  <a:pt x="825" y="560"/>
                </a:lnTo>
                <a:lnTo>
                  <a:pt x="829" y="547"/>
                </a:lnTo>
                <a:lnTo>
                  <a:pt x="820" y="535"/>
                </a:lnTo>
                <a:lnTo>
                  <a:pt x="814" y="533"/>
                </a:lnTo>
                <a:lnTo>
                  <a:pt x="804" y="535"/>
                </a:lnTo>
                <a:lnTo>
                  <a:pt x="796" y="537"/>
                </a:lnTo>
                <a:lnTo>
                  <a:pt x="792" y="533"/>
                </a:lnTo>
                <a:lnTo>
                  <a:pt x="795" y="524"/>
                </a:lnTo>
                <a:lnTo>
                  <a:pt x="801" y="515"/>
                </a:lnTo>
                <a:lnTo>
                  <a:pt x="789" y="506"/>
                </a:lnTo>
                <a:lnTo>
                  <a:pt x="793" y="498"/>
                </a:lnTo>
                <a:lnTo>
                  <a:pt x="799" y="491"/>
                </a:lnTo>
                <a:lnTo>
                  <a:pt x="794" y="485"/>
                </a:lnTo>
                <a:lnTo>
                  <a:pt x="771" y="466"/>
                </a:lnTo>
                <a:lnTo>
                  <a:pt x="774" y="442"/>
                </a:lnTo>
                <a:lnTo>
                  <a:pt x="782" y="418"/>
                </a:lnTo>
                <a:lnTo>
                  <a:pt x="778" y="402"/>
                </a:lnTo>
                <a:lnTo>
                  <a:pt x="770" y="336"/>
                </a:lnTo>
                <a:lnTo>
                  <a:pt x="794" y="272"/>
                </a:lnTo>
                <a:lnTo>
                  <a:pt x="801" y="271"/>
                </a:lnTo>
                <a:lnTo>
                  <a:pt x="815" y="274"/>
                </a:lnTo>
                <a:close/>
                <a:moveTo>
                  <a:pt x="1607" y="1128"/>
                </a:moveTo>
                <a:lnTo>
                  <a:pt x="1624" y="1161"/>
                </a:lnTo>
                <a:lnTo>
                  <a:pt x="1590" y="1195"/>
                </a:lnTo>
                <a:lnTo>
                  <a:pt x="1565" y="1231"/>
                </a:lnTo>
                <a:lnTo>
                  <a:pt x="1538" y="1248"/>
                </a:lnTo>
                <a:lnTo>
                  <a:pt x="1508" y="1257"/>
                </a:lnTo>
                <a:lnTo>
                  <a:pt x="1508" y="1252"/>
                </a:lnTo>
                <a:lnTo>
                  <a:pt x="1509" y="1245"/>
                </a:lnTo>
                <a:lnTo>
                  <a:pt x="1509" y="1239"/>
                </a:lnTo>
                <a:lnTo>
                  <a:pt x="1507" y="1235"/>
                </a:lnTo>
                <a:lnTo>
                  <a:pt x="1508" y="1221"/>
                </a:lnTo>
                <a:lnTo>
                  <a:pt x="1513" y="1211"/>
                </a:lnTo>
                <a:lnTo>
                  <a:pt x="1517" y="1200"/>
                </a:lnTo>
                <a:lnTo>
                  <a:pt x="1521" y="1186"/>
                </a:lnTo>
                <a:lnTo>
                  <a:pt x="1521" y="1185"/>
                </a:lnTo>
                <a:lnTo>
                  <a:pt x="1522" y="1184"/>
                </a:lnTo>
                <a:lnTo>
                  <a:pt x="1523" y="1183"/>
                </a:lnTo>
                <a:lnTo>
                  <a:pt x="1523" y="1182"/>
                </a:lnTo>
                <a:lnTo>
                  <a:pt x="1562" y="1168"/>
                </a:lnTo>
                <a:lnTo>
                  <a:pt x="1595" y="1141"/>
                </a:lnTo>
                <a:lnTo>
                  <a:pt x="1601" y="1134"/>
                </a:lnTo>
                <a:lnTo>
                  <a:pt x="1607" y="1128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7" name="Freeform 119"/>
          <xdr:cNvSpPr>
            <a:spLocks/>
          </xdr:cNvSpPr>
        </xdr:nvSpPr>
        <xdr:spPr bwMode="auto">
          <a:xfrm>
            <a:off x="13509335" y="2771775"/>
            <a:ext cx="41774" cy="28575"/>
          </a:xfrm>
          <a:custGeom>
            <a:avLst/>
            <a:gdLst>
              <a:gd name="T0" fmla="*/ 0 w 123"/>
              <a:gd name="T1" fmla="*/ 2147483647 h 66"/>
              <a:gd name="T2" fmla="*/ 2147483647 w 123"/>
              <a:gd name="T3" fmla="*/ 2147483647 h 66"/>
              <a:gd name="T4" fmla="*/ 2147483647 w 123"/>
              <a:gd name="T5" fmla="*/ 2147483647 h 66"/>
              <a:gd name="T6" fmla="*/ 2147483647 w 123"/>
              <a:gd name="T7" fmla="*/ 2147483647 h 66"/>
              <a:gd name="T8" fmla="*/ 2147483647 w 123"/>
              <a:gd name="T9" fmla="*/ 2147483647 h 66"/>
              <a:gd name="T10" fmla="*/ 2147483647 w 123"/>
              <a:gd name="T11" fmla="*/ 2147483647 h 66"/>
              <a:gd name="T12" fmla="*/ 2147483647 w 123"/>
              <a:gd name="T13" fmla="*/ 2147483647 h 66"/>
              <a:gd name="T14" fmla="*/ 2147483647 w 123"/>
              <a:gd name="T15" fmla="*/ 0 h 66"/>
              <a:gd name="T16" fmla="*/ 2147483647 w 123"/>
              <a:gd name="T17" fmla="*/ 2147483647 h 66"/>
              <a:gd name="T18" fmla="*/ 2147483647 w 123"/>
              <a:gd name="T19" fmla="*/ 2147483647 h 66"/>
              <a:gd name="T20" fmla="*/ 2147483647 w 123"/>
              <a:gd name="T21" fmla="*/ 2147483647 h 66"/>
              <a:gd name="T22" fmla="*/ 2147483647 w 123"/>
              <a:gd name="T23" fmla="*/ 2147483647 h 66"/>
              <a:gd name="T24" fmla="*/ 2147483647 w 123"/>
              <a:gd name="T25" fmla="*/ 2147483647 h 66"/>
              <a:gd name="T26" fmla="*/ 2147483647 w 123"/>
              <a:gd name="T27" fmla="*/ 2147483647 h 66"/>
              <a:gd name="T28" fmla="*/ 2147483647 w 123"/>
              <a:gd name="T29" fmla="*/ 2147483647 h 66"/>
              <a:gd name="T30" fmla="*/ 0 w 123"/>
              <a:gd name="T31" fmla="*/ 2147483647 h 6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w 123"/>
              <a:gd name="T49" fmla="*/ 0 h 66"/>
              <a:gd name="T50" fmla="*/ 123 w 123"/>
              <a:gd name="T51" fmla="*/ 66 h 66"/>
            </a:gdLst>
            <a:ahLst/>
            <a:cxnLst>
              <a:cxn ang="T32">
                <a:pos x="T0" y="T1"/>
              </a:cxn>
              <a:cxn ang="T33">
                <a:pos x="T2" y="T3"/>
              </a:cxn>
              <a:cxn ang="T34">
                <a:pos x="T4" y="T5"/>
              </a:cxn>
              <a:cxn ang="T35">
                <a:pos x="T6" y="T7"/>
              </a:cxn>
              <a:cxn ang="T36">
                <a:pos x="T8" y="T9"/>
              </a:cxn>
              <a:cxn ang="T37">
                <a:pos x="T10" y="T11"/>
              </a:cxn>
              <a:cxn ang="T38">
                <a:pos x="T12" y="T13"/>
              </a:cxn>
              <a:cxn ang="T39">
                <a:pos x="T14" y="T15"/>
              </a:cxn>
              <a:cxn ang="T40">
                <a:pos x="T16" y="T17"/>
              </a:cxn>
              <a:cxn ang="T41">
                <a:pos x="T18" y="T19"/>
              </a:cxn>
              <a:cxn ang="T42">
                <a:pos x="T20" y="T21"/>
              </a:cxn>
              <a:cxn ang="T43">
                <a:pos x="T22" y="T23"/>
              </a:cxn>
              <a:cxn ang="T44">
                <a:pos x="T24" y="T25"/>
              </a:cxn>
              <a:cxn ang="T45">
                <a:pos x="T26" y="T27"/>
              </a:cxn>
              <a:cxn ang="T46">
                <a:pos x="T28" y="T29"/>
              </a:cxn>
              <a:cxn ang="T47">
                <a:pos x="T30" y="T31"/>
              </a:cxn>
            </a:cxnLst>
            <a:rect l="T48" t="T49" r="T50" b="T51"/>
            <a:pathLst>
              <a:path w="123" h="66">
                <a:moveTo>
                  <a:pt x="0" y="33"/>
                </a:moveTo>
                <a:lnTo>
                  <a:pt x="16" y="66"/>
                </a:lnTo>
                <a:lnTo>
                  <a:pt x="28" y="57"/>
                </a:lnTo>
                <a:lnTo>
                  <a:pt x="41" y="51"/>
                </a:lnTo>
                <a:lnTo>
                  <a:pt x="85" y="30"/>
                </a:lnTo>
                <a:lnTo>
                  <a:pt x="123" y="4"/>
                </a:lnTo>
                <a:lnTo>
                  <a:pt x="114" y="0"/>
                </a:lnTo>
                <a:lnTo>
                  <a:pt x="101" y="3"/>
                </a:lnTo>
                <a:lnTo>
                  <a:pt x="91" y="7"/>
                </a:lnTo>
                <a:lnTo>
                  <a:pt x="83" y="9"/>
                </a:lnTo>
                <a:lnTo>
                  <a:pt x="74" y="12"/>
                </a:lnTo>
                <a:lnTo>
                  <a:pt x="63" y="15"/>
                </a:lnTo>
                <a:lnTo>
                  <a:pt x="53" y="16"/>
                </a:lnTo>
                <a:lnTo>
                  <a:pt x="23" y="20"/>
                </a:lnTo>
                <a:lnTo>
                  <a:pt x="0" y="33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8" name="Freeform 120"/>
          <xdr:cNvSpPr>
            <a:spLocks noEditPoints="1"/>
          </xdr:cNvSpPr>
        </xdr:nvSpPr>
        <xdr:spPr bwMode="auto">
          <a:xfrm>
            <a:off x="13818462" y="2571750"/>
            <a:ext cx="292418" cy="323850"/>
          </a:xfrm>
          <a:custGeom>
            <a:avLst/>
            <a:gdLst>
              <a:gd name="T0" fmla="*/ 2147483647 w 818"/>
              <a:gd name="T1" fmla="*/ 2147483647 h 798"/>
              <a:gd name="T2" fmla="*/ 2147483647 w 818"/>
              <a:gd name="T3" fmla="*/ 2147483647 h 798"/>
              <a:gd name="T4" fmla="*/ 2147483647 w 818"/>
              <a:gd name="T5" fmla="*/ 2147483647 h 798"/>
              <a:gd name="T6" fmla="*/ 2147483647 w 818"/>
              <a:gd name="T7" fmla="*/ 2147483647 h 798"/>
              <a:gd name="T8" fmla="*/ 2147483647 w 818"/>
              <a:gd name="T9" fmla="*/ 2147483647 h 798"/>
              <a:gd name="T10" fmla="*/ 2147483647 w 818"/>
              <a:gd name="T11" fmla="*/ 2147483647 h 798"/>
              <a:gd name="T12" fmla="*/ 2147483647 w 818"/>
              <a:gd name="T13" fmla="*/ 2147483647 h 798"/>
              <a:gd name="T14" fmla="*/ 2147483647 w 818"/>
              <a:gd name="T15" fmla="*/ 2147483647 h 798"/>
              <a:gd name="T16" fmla="*/ 2147483647 w 818"/>
              <a:gd name="T17" fmla="*/ 2147483647 h 798"/>
              <a:gd name="T18" fmla="*/ 2147483647 w 818"/>
              <a:gd name="T19" fmla="*/ 2147483647 h 798"/>
              <a:gd name="T20" fmla="*/ 2147483647 w 818"/>
              <a:gd name="T21" fmla="*/ 2147483647 h 798"/>
              <a:gd name="T22" fmla="*/ 2147483647 w 818"/>
              <a:gd name="T23" fmla="*/ 2147483647 h 798"/>
              <a:gd name="T24" fmla="*/ 2147483647 w 818"/>
              <a:gd name="T25" fmla="*/ 2147483647 h 798"/>
              <a:gd name="T26" fmla="*/ 2147483647 w 818"/>
              <a:gd name="T27" fmla="*/ 2147483647 h 798"/>
              <a:gd name="T28" fmla="*/ 2147483647 w 818"/>
              <a:gd name="T29" fmla="*/ 2147483647 h 798"/>
              <a:gd name="T30" fmla="*/ 2147483647 w 818"/>
              <a:gd name="T31" fmla="*/ 2147483647 h 798"/>
              <a:gd name="T32" fmla="*/ 2147483647 w 818"/>
              <a:gd name="T33" fmla="*/ 2147483647 h 798"/>
              <a:gd name="T34" fmla="*/ 2147483647 w 818"/>
              <a:gd name="T35" fmla="*/ 2147483647 h 798"/>
              <a:gd name="T36" fmla="*/ 2147483647 w 818"/>
              <a:gd name="T37" fmla="*/ 2147483647 h 798"/>
              <a:gd name="T38" fmla="*/ 2147483647 w 818"/>
              <a:gd name="T39" fmla="*/ 2147483647 h 798"/>
              <a:gd name="T40" fmla="*/ 2147483647 w 818"/>
              <a:gd name="T41" fmla="*/ 0 h 798"/>
              <a:gd name="T42" fmla="*/ 2147483647 w 818"/>
              <a:gd name="T43" fmla="*/ 2147483647 h 798"/>
              <a:gd name="T44" fmla="*/ 2147483647 w 818"/>
              <a:gd name="T45" fmla="*/ 2147483647 h 798"/>
              <a:gd name="T46" fmla="*/ 2147483647 w 818"/>
              <a:gd name="T47" fmla="*/ 2147483647 h 798"/>
              <a:gd name="T48" fmla="*/ 2147483647 w 818"/>
              <a:gd name="T49" fmla="*/ 2147483647 h 798"/>
              <a:gd name="T50" fmla="*/ 2147483647 w 818"/>
              <a:gd name="T51" fmla="*/ 2147483647 h 798"/>
              <a:gd name="T52" fmla="*/ 2147483647 w 818"/>
              <a:gd name="T53" fmla="*/ 2147483647 h 798"/>
              <a:gd name="T54" fmla="*/ 2147483647 w 818"/>
              <a:gd name="T55" fmla="*/ 2147483647 h 798"/>
              <a:gd name="T56" fmla="*/ 2147483647 w 818"/>
              <a:gd name="T57" fmla="*/ 2147483647 h 798"/>
              <a:gd name="T58" fmla="*/ 2147483647 w 818"/>
              <a:gd name="T59" fmla="*/ 2147483647 h 798"/>
              <a:gd name="T60" fmla="*/ 2147483647 w 818"/>
              <a:gd name="T61" fmla="*/ 2147483647 h 798"/>
              <a:gd name="T62" fmla="*/ 2147483647 w 818"/>
              <a:gd name="T63" fmla="*/ 2147483647 h 798"/>
              <a:gd name="T64" fmla="*/ 2147483647 w 818"/>
              <a:gd name="T65" fmla="*/ 2147483647 h 798"/>
              <a:gd name="T66" fmla="*/ 2147483647 w 818"/>
              <a:gd name="T67" fmla="*/ 2147483647 h 798"/>
              <a:gd name="T68" fmla="*/ 2147483647 w 818"/>
              <a:gd name="T69" fmla="*/ 2147483647 h 798"/>
              <a:gd name="T70" fmla="*/ 2147483647 w 818"/>
              <a:gd name="T71" fmla="*/ 2147483647 h 798"/>
              <a:gd name="T72" fmla="*/ 2147483647 w 818"/>
              <a:gd name="T73" fmla="*/ 2147483647 h 798"/>
              <a:gd name="T74" fmla="*/ 2147483647 w 818"/>
              <a:gd name="T75" fmla="*/ 2147483647 h 798"/>
              <a:gd name="T76" fmla="*/ 2147483647 w 818"/>
              <a:gd name="T77" fmla="*/ 2147483647 h 798"/>
              <a:gd name="T78" fmla="*/ 2147483647 w 818"/>
              <a:gd name="T79" fmla="*/ 2147483647 h 798"/>
              <a:gd name="T80" fmla="*/ 2147483647 w 818"/>
              <a:gd name="T81" fmla="*/ 2147483647 h 798"/>
              <a:gd name="T82" fmla="*/ 2147483647 w 818"/>
              <a:gd name="T83" fmla="*/ 2147483647 h 798"/>
              <a:gd name="T84" fmla="*/ 2147483647 w 818"/>
              <a:gd name="T85" fmla="*/ 2147483647 h 798"/>
              <a:gd name="T86" fmla="*/ 2147483647 w 818"/>
              <a:gd name="T87" fmla="*/ 2147483647 h 798"/>
              <a:gd name="T88" fmla="*/ 2147483647 w 818"/>
              <a:gd name="T89" fmla="*/ 2147483647 h 798"/>
              <a:gd name="T90" fmla="*/ 2147483647 w 818"/>
              <a:gd name="T91" fmla="*/ 2147483647 h 798"/>
              <a:gd name="T92" fmla="*/ 2147483647 w 818"/>
              <a:gd name="T93" fmla="*/ 2147483647 h 798"/>
              <a:gd name="T94" fmla="*/ 2147483647 w 818"/>
              <a:gd name="T95" fmla="*/ 2147483647 h 798"/>
              <a:gd name="T96" fmla="*/ 2147483647 w 818"/>
              <a:gd name="T97" fmla="*/ 2147483647 h 798"/>
              <a:gd name="T98" fmla="*/ 2147483647 w 818"/>
              <a:gd name="T99" fmla="*/ 2147483647 h 798"/>
              <a:gd name="T100" fmla="*/ 2147483647 w 818"/>
              <a:gd name="T101" fmla="*/ 2147483647 h 798"/>
              <a:gd name="T102" fmla="*/ 2147483647 w 818"/>
              <a:gd name="T103" fmla="*/ 2147483647 h 798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818"/>
              <a:gd name="T157" fmla="*/ 0 h 798"/>
              <a:gd name="T158" fmla="*/ 818 w 818"/>
              <a:gd name="T159" fmla="*/ 798 h 798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818" h="798">
                <a:moveTo>
                  <a:pt x="814" y="332"/>
                </a:moveTo>
                <a:lnTo>
                  <a:pt x="803" y="321"/>
                </a:lnTo>
                <a:lnTo>
                  <a:pt x="797" y="306"/>
                </a:lnTo>
                <a:lnTo>
                  <a:pt x="795" y="299"/>
                </a:lnTo>
                <a:lnTo>
                  <a:pt x="793" y="291"/>
                </a:lnTo>
                <a:lnTo>
                  <a:pt x="789" y="286"/>
                </a:lnTo>
                <a:lnTo>
                  <a:pt x="786" y="280"/>
                </a:lnTo>
                <a:lnTo>
                  <a:pt x="780" y="283"/>
                </a:lnTo>
                <a:lnTo>
                  <a:pt x="780" y="292"/>
                </a:lnTo>
                <a:lnTo>
                  <a:pt x="783" y="310"/>
                </a:lnTo>
                <a:lnTo>
                  <a:pt x="783" y="329"/>
                </a:lnTo>
                <a:lnTo>
                  <a:pt x="781" y="341"/>
                </a:lnTo>
                <a:lnTo>
                  <a:pt x="783" y="354"/>
                </a:lnTo>
                <a:lnTo>
                  <a:pt x="787" y="362"/>
                </a:lnTo>
                <a:lnTo>
                  <a:pt x="791" y="370"/>
                </a:lnTo>
                <a:lnTo>
                  <a:pt x="797" y="382"/>
                </a:lnTo>
                <a:lnTo>
                  <a:pt x="809" y="387"/>
                </a:lnTo>
                <a:lnTo>
                  <a:pt x="818" y="369"/>
                </a:lnTo>
                <a:lnTo>
                  <a:pt x="818" y="348"/>
                </a:lnTo>
                <a:lnTo>
                  <a:pt x="814" y="332"/>
                </a:lnTo>
                <a:close/>
                <a:moveTo>
                  <a:pt x="650" y="259"/>
                </a:moveTo>
                <a:lnTo>
                  <a:pt x="650" y="239"/>
                </a:lnTo>
                <a:lnTo>
                  <a:pt x="657" y="226"/>
                </a:lnTo>
                <a:lnTo>
                  <a:pt x="664" y="213"/>
                </a:lnTo>
                <a:lnTo>
                  <a:pt x="664" y="196"/>
                </a:lnTo>
                <a:lnTo>
                  <a:pt x="663" y="195"/>
                </a:lnTo>
                <a:lnTo>
                  <a:pt x="648" y="191"/>
                </a:lnTo>
                <a:lnTo>
                  <a:pt x="633" y="183"/>
                </a:lnTo>
                <a:lnTo>
                  <a:pt x="626" y="185"/>
                </a:lnTo>
                <a:lnTo>
                  <a:pt x="627" y="206"/>
                </a:lnTo>
                <a:lnTo>
                  <a:pt x="626" y="229"/>
                </a:lnTo>
                <a:lnTo>
                  <a:pt x="608" y="235"/>
                </a:lnTo>
                <a:lnTo>
                  <a:pt x="599" y="238"/>
                </a:lnTo>
                <a:lnTo>
                  <a:pt x="591" y="249"/>
                </a:lnTo>
                <a:lnTo>
                  <a:pt x="581" y="262"/>
                </a:lnTo>
                <a:lnTo>
                  <a:pt x="565" y="267"/>
                </a:lnTo>
                <a:lnTo>
                  <a:pt x="558" y="268"/>
                </a:lnTo>
                <a:lnTo>
                  <a:pt x="549" y="270"/>
                </a:lnTo>
                <a:lnTo>
                  <a:pt x="540" y="272"/>
                </a:lnTo>
                <a:lnTo>
                  <a:pt x="533" y="270"/>
                </a:lnTo>
                <a:lnTo>
                  <a:pt x="533" y="266"/>
                </a:lnTo>
                <a:lnTo>
                  <a:pt x="533" y="257"/>
                </a:lnTo>
                <a:lnTo>
                  <a:pt x="533" y="246"/>
                </a:lnTo>
                <a:lnTo>
                  <a:pt x="533" y="239"/>
                </a:lnTo>
                <a:lnTo>
                  <a:pt x="532" y="238"/>
                </a:lnTo>
                <a:lnTo>
                  <a:pt x="515" y="244"/>
                </a:lnTo>
                <a:lnTo>
                  <a:pt x="507" y="261"/>
                </a:lnTo>
                <a:lnTo>
                  <a:pt x="500" y="278"/>
                </a:lnTo>
                <a:lnTo>
                  <a:pt x="481" y="282"/>
                </a:lnTo>
                <a:lnTo>
                  <a:pt x="480" y="281"/>
                </a:lnTo>
                <a:lnTo>
                  <a:pt x="478" y="280"/>
                </a:lnTo>
                <a:lnTo>
                  <a:pt x="474" y="278"/>
                </a:lnTo>
                <a:lnTo>
                  <a:pt x="463" y="280"/>
                </a:lnTo>
                <a:lnTo>
                  <a:pt x="453" y="285"/>
                </a:lnTo>
                <a:lnTo>
                  <a:pt x="447" y="287"/>
                </a:lnTo>
                <a:lnTo>
                  <a:pt x="442" y="292"/>
                </a:lnTo>
                <a:lnTo>
                  <a:pt x="448" y="300"/>
                </a:lnTo>
                <a:lnTo>
                  <a:pt x="457" y="307"/>
                </a:lnTo>
                <a:lnTo>
                  <a:pt x="462" y="313"/>
                </a:lnTo>
                <a:lnTo>
                  <a:pt x="464" y="315"/>
                </a:lnTo>
                <a:lnTo>
                  <a:pt x="468" y="321"/>
                </a:lnTo>
                <a:lnTo>
                  <a:pt x="473" y="326"/>
                </a:lnTo>
                <a:lnTo>
                  <a:pt x="476" y="329"/>
                </a:lnTo>
                <a:lnTo>
                  <a:pt x="482" y="333"/>
                </a:lnTo>
                <a:lnTo>
                  <a:pt x="491" y="337"/>
                </a:lnTo>
                <a:lnTo>
                  <a:pt x="501" y="340"/>
                </a:lnTo>
                <a:lnTo>
                  <a:pt x="511" y="343"/>
                </a:lnTo>
                <a:lnTo>
                  <a:pt x="542" y="343"/>
                </a:lnTo>
                <a:lnTo>
                  <a:pt x="575" y="337"/>
                </a:lnTo>
                <a:lnTo>
                  <a:pt x="600" y="316"/>
                </a:lnTo>
                <a:lnTo>
                  <a:pt x="619" y="290"/>
                </a:lnTo>
                <a:lnTo>
                  <a:pt x="635" y="285"/>
                </a:lnTo>
                <a:lnTo>
                  <a:pt x="648" y="276"/>
                </a:lnTo>
                <a:lnTo>
                  <a:pt x="650" y="259"/>
                </a:lnTo>
                <a:close/>
                <a:moveTo>
                  <a:pt x="662" y="99"/>
                </a:moveTo>
                <a:lnTo>
                  <a:pt x="647" y="90"/>
                </a:lnTo>
                <a:lnTo>
                  <a:pt x="630" y="82"/>
                </a:lnTo>
                <a:lnTo>
                  <a:pt x="624" y="77"/>
                </a:lnTo>
                <a:lnTo>
                  <a:pt x="621" y="69"/>
                </a:lnTo>
                <a:lnTo>
                  <a:pt x="618" y="62"/>
                </a:lnTo>
                <a:lnTo>
                  <a:pt x="615" y="59"/>
                </a:lnTo>
                <a:lnTo>
                  <a:pt x="614" y="55"/>
                </a:lnTo>
                <a:lnTo>
                  <a:pt x="611" y="53"/>
                </a:lnTo>
                <a:lnTo>
                  <a:pt x="607" y="47"/>
                </a:lnTo>
                <a:lnTo>
                  <a:pt x="601" y="43"/>
                </a:lnTo>
                <a:lnTo>
                  <a:pt x="596" y="56"/>
                </a:lnTo>
                <a:lnTo>
                  <a:pt x="608" y="71"/>
                </a:lnTo>
                <a:lnTo>
                  <a:pt x="616" y="89"/>
                </a:lnTo>
                <a:lnTo>
                  <a:pt x="628" y="104"/>
                </a:lnTo>
                <a:lnTo>
                  <a:pt x="657" y="122"/>
                </a:lnTo>
                <a:lnTo>
                  <a:pt x="680" y="145"/>
                </a:lnTo>
                <a:lnTo>
                  <a:pt x="682" y="157"/>
                </a:lnTo>
                <a:lnTo>
                  <a:pt x="680" y="167"/>
                </a:lnTo>
                <a:lnTo>
                  <a:pt x="679" y="176"/>
                </a:lnTo>
                <a:lnTo>
                  <a:pt x="680" y="185"/>
                </a:lnTo>
                <a:lnTo>
                  <a:pt x="686" y="198"/>
                </a:lnTo>
                <a:lnTo>
                  <a:pt x="691" y="212"/>
                </a:lnTo>
                <a:lnTo>
                  <a:pt x="699" y="213"/>
                </a:lnTo>
                <a:lnTo>
                  <a:pt x="708" y="204"/>
                </a:lnTo>
                <a:lnTo>
                  <a:pt x="704" y="155"/>
                </a:lnTo>
                <a:lnTo>
                  <a:pt x="676" y="112"/>
                </a:lnTo>
                <a:lnTo>
                  <a:pt x="662" y="99"/>
                </a:lnTo>
                <a:close/>
                <a:moveTo>
                  <a:pt x="407" y="7"/>
                </a:moveTo>
                <a:lnTo>
                  <a:pt x="404" y="3"/>
                </a:lnTo>
                <a:lnTo>
                  <a:pt x="399" y="0"/>
                </a:lnTo>
                <a:lnTo>
                  <a:pt x="392" y="1"/>
                </a:lnTo>
                <a:lnTo>
                  <a:pt x="386" y="3"/>
                </a:lnTo>
                <a:lnTo>
                  <a:pt x="380" y="3"/>
                </a:lnTo>
                <a:lnTo>
                  <a:pt x="375" y="5"/>
                </a:lnTo>
                <a:lnTo>
                  <a:pt x="373" y="6"/>
                </a:lnTo>
                <a:lnTo>
                  <a:pt x="373" y="8"/>
                </a:lnTo>
                <a:lnTo>
                  <a:pt x="373" y="18"/>
                </a:lnTo>
                <a:lnTo>
                  <a:pt x="378" y="23"/>
                </a:lnTo>
                <a:lnTo>
                  <a:pt x="384" y="24"/>
                </a:lnTo>
                <a:lnTo>
                  <a:pt x="390" y="24"/>
                </a:lnTo>
                <a:lnTo>
                  <a:pt x="400" y="23"/>
                </a:lnTo>
                <a:lnTo>
                  <a:pt x="409" y="18"/>
                </a:lnTo>
                <a:lnTo>
                  <a:pt x="407" y="7"/>
                </a:lnTo>
                <a:close/>
                <a:moveTo>
                  <a:pt x="530" y="601"/>
                </a:moveTo>
                <a:lnTo>
                  <a:pt x="528" y="595"/>
                </a:lnTo>
                <a:lnTo>
                  <a:pt x="525" y="590"/>
                </a:lnTo>
                <a:lnTo>
                  <a:pt x="524" y="589"/>
                </a:lnTo>
                <a:lnTo>
                  <a:pt x="523" y="588"/>
                </a:lnTo>
                <a:lnTo>
                  <a:pt x="522" y="588"/>
                </a:lnTo>
                <a:lnTo>
                  <a:pt x="520" y="585"/>
                </a:lnTo>
                <a:lnTo>
                  <a:pt x="517" y="585"/>
                </a:lnTo>
                <a:lnTo>
                  <a:pt x="512" y="584"/>
                </a:lnTo>
                <a:lnTo>
                  <a:pt x="509" y="588"/>
                </a:lnTo>
                <a:lnTo>
                  <a:pt x="507" y="592"/>
                </a:lnTo>
                <a:lnTo>
                  <a:pt x="507" y="597"/>
                </a:lnTo>
                <a:lnTo>
                  <a:pt x="508" y="599"/>
                </a:lnTo>
                <a:lnTo>
                  <a:pt x="510" y="601"/>
                </a:lnTo>
                <a:lnTo>
                  <a:pt x="511" y="604"/>
                </a:lnTo>
                <a:lnTo>
                  <a:pt x="514" y="604"/>
                </a:lnTo>
                <a:lnTo>
                  <a:pt x="530" y="601"/>
                </a:lnTo>
                <a:close/>
                <a:moveTo>
                  <a:pt x="642" y="783"/>
                </a:moveTo>
                <a:lnTo>
                  <a:pt x="638" y="780"/>
                </a:lnTo>
                <a:lnTo>
                  <a:pt x="635" y="778"/>
                </a:lnTo>
                <a:lnTo>
                  <a:pt x="632" y="779"/>
                </a:lnTo>
                <a:lnTo>
                  <a:pt x="630" y="781"/>
                </a:lnTo>
                <a:lnTo>
                  <a:pt x="629" y="782"/>
                </a:lnTo>
                <a:lnTo>
                  <a:pt x="628" y="784"/>
                </a:lnTo>
                <a:lnTo>
                  <a:pt x="628" y="785"/>
                </a:lnTo>
                <a:lnTo>
                  <a:pt x="629" y="788"/>
                </a:lnTo>
                <a:lnTo>
                  <a:pt x="631" y="792"/>
                </a:lnTo>
                <a:lnTo>
                  <a:pt x="633" y="797"/>
                </a:lnTo>
                <a:lnTo>
                  <a:pt x="634" y="798"/>
                </a:lnTo>
                <a:lnTo>
                  <a:pt x="635" y="798"/>
                </a:lnTo>
                <a:lnTo>
                  <a:pt x="640" y="797"/>
                </a:lnTo>
                <a:lnTo>
                  <a:pt x="642" y="795"/>
                </a:lnTo>
                <a:lnTo>
                  <a:pt x="642" y="783"/>
                </a:lnTo>
                <a:close/>
                <a:moveTo>
                  <a:pt x="635" y="569"/>
                </a:moveTo>
                <a:lnTo>
                  <a:pt x="629" y="566"/>
                </a:lnTo>
                <a:lnTo>
                  <a:pt x="623" y="564"/>
                </a:lnTo>
                <a:lnTo>
                  <a:pt x="621" y="567"/>
                </a:lnTo>
                <a:lnTo>
                  <a:pt x="621" y="571"/>
                </a:lnTo>
                <a:lnTo>
                  <a:pt x="621" y="573"/>
                </a:lnTo>
                <a:lnTo>
                  <a:pt x="621" y="575"/>
                </a:lnTo>
                <a:lnTo>
                  <a:pt x="625" y="582"/>
                </a:lnTo>
                <a:lnTo>
                  <a:pt x="632" y="585"/>
                </a:lnTo>
                <a:lnTo>
                  <a:pt x="635" y="585"/>
                </a:lnTo>
                <a:lnTo>
                  <a:pt x="640" y="587"/>
                </a:lnTo>
                <a:lnTo>
                  <a:pt x="642" y="587"/>
                </a:lnTo>
                <a:lnTo>
                  <a:pt x="644" y="587"/>
                </a:lnTo>
                <a:lnTo>
                  <a:pt x="646" y="585"/>
                </a:lnTo>
                <a:lnTo>
                  <a:pt x="648" y="583"/>
                </a:lnTo>
                <a:lnTo>
                  <a:pt x="635" y="569"/>
                </a:lnTo>
                <a:close/>
                <a:moveTo>
                  <a:pt x="0" y="545"/>
                </a:moveTo>
                <a:lnTo>
                  <a:pt x="45" y="39"/>
                </a:lnTo>
                <a:lnTo>
                  <a:pt x="89" y="59"/>
                </a:lnTo>
                <a:lnTo>
                  <a:pt x="113" y="76"/>
                </a:lnTo>
                <a:lnTo>
                  <a:pt x="130" y="82"/>
                </a:lnTo>
                <a:lnTo>
                  <a:pt x="145" y="92"/>
                </a:lnTo>
                <a:lnTo>
                  <a:pt x="159" y="102"/>
                </a:lnTo>
                <a:lnTo>
                  <a:pt x="175" y="110"/>
                </a:lnTo>
                <a:lnTo>
                  <a:pt x="193" y="119"/>
                </a:lnTo>
                <a:lnTo>
                  <a:pt x="211" y="127"/>
                </a:lnTo>
                <a:lnTo>
                  <a:pt x="227" y="135"/>
                </a:lnTo>
                <a:lnTo>
                  <a:pt x="247" y="141"/>
                </a:lnTo>
                <a:lnTo>
                  <a:pt x="296" y="187"/>
                </a:lnTo>
                <a:lnTo>
                  <a:pt x="307" y="259"/>
                </a:lnTo>
                <a:lnTo>
                  <a:pt x="328" y="271"/>
                </a:lnTo>
                <a:lnTo>
                  <a:pt x="347" y="290"/>
                </a:lnTo>
                <a:lnTo>
                  <a:pt x="366" y="308"/>
                </a:lnTo>
                <a:lnTo>
                  <a:pt x="391" y="320"/>
                </a:lnTo>
                <a:lnTo>
                  <a:pt x="396" y="340"/>
                </a:lnTo>
                <a:lnTo>
                  <a:pt x="394" y="363"/>
                </a:lnTo>
                <a:lnTo>
                  <a:pt x="384" y="375"/>
                </a:lnTo>
                <a:lnTo>
                  <a:pt x="369" y="383"/>
                </a:lnTo>
                <a:lnTo>
                  <a:pt x="362" y="382"/>
                </a:lnTo>
                <a:lnTo>
                  <a:pt x="358" y="389"/>
                </a:lnTo>
                <a:lnTo>
                  <a:pt x="358" y="426"/>
                </a:lnTo>
                <a:lnTo>
                  <a:pt x="362" y="446"/>
                </a:lnTo>
                <a:lnTo>
                  <a:pt x="371" y="457"/>
                </a:lnTo>
                <a:lnTo>
                  <a:pt x="381" y="466"/>
                </a:lnTo>
                <a:lnTo>
                  <a:pt x="389" y="480"/>
                </a:lnTo>
                <a:lnTo>
                  <a:pt x="398" y="500"/>
                </a:lnTo>
                <a:lnTo>
                  <a:pt x="410" y="518"/>
                </a:lnTo>
                <a:lnTo>
                  <a:pt x="414" y="531"/>
                </a:lnTo>
                <a:lnTo>
                  <a:pt x="414" y="543"/>
                </a:lnTo>
                <a:lnTo>
                  <a:pt x="415" y="555"/>
                </a:lnTo>
                <a:lnTo>
                  <a:pt x="425" y="563"/>
                </a:lnTo>
                <a:lnTo>
                  <a:pt x="438" y="569"/>
                </a:lnTo>
                <a:lnTo>
                  <a:pt x="436" y="581"/>
                </a:lnTo>
                <a:lnTo>
                  <a:pt x="445" y="597"/>
                </a:lnTo>
                <a:lnTo>
                  <a:pt x="461" y="605"/>
                </a:lnTo>
                <a:lnTo>
                  <a:pt x="468" y="610"/>
                </a:lnTo>
                <a:lnTo>
                  <a:pt x="466" y="614"/>
                </a:lnTo>
                <a:lnTo>
                  <a:pt x="461" y="621"/>
                </a:lnTo>
                <a:lnTo>
                  <a:pt x="458" y="627"/>
                </a:lnTo>
                <a:lnTo>
                  <a:pt x="461" y="636"/>
                </a:lnTo>
                <a:lnTo>
                  <a:pt x="465" y="646"/>
                </a:lnTo>
                <a:lnTo>
                  <a:pt x="475" y="659"/>
                </a:lnTo>
                <a:lnTo>
                  <a:pt x="488" y="668"/>
                </a:lnTo>
                <a:lnTo>
                  <a:pt x="499" y="676"/>
                </a:lnTo>
                <a:lnTo>
                  <a:pt x="503" y="682"/>
                </a:lnTo>
                <a:lnTo>
                  <a:pt x="490" y="690"/>
                </a:lnTo>
                <a:lnTo>
                  <a:pt x="475" y="696"/>
                </a:lnTo>
                <a:lnTo>
                  <a:pt x="478" y="699"/>
                </a:lnTo>
                <a:lnTo>
                  <a:pt x="482" y="702"/>
                </a:lnTo>
                <a:lnTo>
                  <a:pt x="487" y="706"/>
                </a:lnTo>
                <a:lnTo>
                  <a:pt x="492" y="709"/>
                </a:lnTo>
                <a:lnTo>
                  <a:pt x="495" y="712"/>
                </a:lnTo>
                <a:lnTo>
                  <a:pt x="495" y="715"/>
                </a:lnTo>
                <a:lnTo>
                  <a:pt x="492" y="717"/>
                </a:lnTo>
                <a:lnTo>
                  <a:pt x="484" y="718"/>
                </a:lnTo>
                <a:lnTo>
                  <a:pt x="462" y="718"/>
                </a:lnTo>
                <a:lnTo>
                  <a:pt x="445" y="706"/>
                </a:lnTo>
                <a:lnTo>
                  <a:pt x="423" y="693"/>
                </a:lnTo>
                <a:lnTo>
                  <a:pt x="398" y="687"/>
                </a:lnTo>
                <a:lnTo>
                  <a:pt x="374" y="679"/>
                </a:lnTo>
                <a:lnTo>
                  <a:pt x="354" y="666"/>
                </a:lnTo>
                <a:lnTo>
                  <a:pt x="341" y="638"/>
                </a:lnTo>
                <a:lnTo>
                  <a:pt x="338" y="606"/>
                </a:lnTo>
                <a:lnTo>
                  <a:pt x="334" y="602"/>
                </a:lnTo>
                <a:lnTo>
                  <a:pt x="329" y="598"/>
                </a:lnTo>
                <a:lnTo>
                  <a:pt x="325" y="592"/>
                </a:lnTo>
                <a:lnTo>
                  <a:pt x="322" y="583"/>
                </a:lnTo>
                <a:lnTo>
                  <a:pt x="318" y="558"/>
                </a:lnTo>
                <a:lnTo>
                  <a:pt x="308" y="533"/>
                </a:lnTo>
                <a:lnTo>
                  <a:pt x="297" y="509"/>
                </a:lnTo>
                <a:lnTo>
                  <a:pt x="292" y="484"/>
                </a:lnTo>
                <a:lnTo>
                  <a:pt x="282" y="478"/>
                </a:lnTo>
                <a:lnTo>
                  <a:pt x="239" y="454"/>
                </a:lnTo>
                <a:lnTo>
                  <a:pt x="194" y="436"/>
                </a:lnTo>
                <a:lnTo>
                  <a:pt x="189" y="437"/>
                </a:lnTo>
                <a:lnTo>
                  <a:pt x="178" y="449"/>
                </a:lnTo>
                <a:lnTo>
                  <a:pt x="172" y="458"/>
                </a:lnTo>
                <a:lnTo>
                  <a:pt x="165" y="465"/>
                </a:lnTo>
                <a:lnTo>
                  <a:pt x="161" y="471"/>
                </a:lnTo>
                <a:lnTo>
                  <a:pt x="158" y="474"/>
                </a:lnTo>
                <a:lnTo>
                  <a:pt x="140" y="495"/>
                </a:lnTo>
                <a:lnTo>
                  <a:pt x="114" y="501"/>
                </a:lnTo>
                <a:lnTo>
                  <a:pt x="117" y="516"/>
                </a:lnTo>
                <a:lnTo>
                  <a:pt x="124" y="530"/>
                </a:lnTo>
                <a:lnTo>
                  <a:pt x="130" y="544"/>
                </a:lnTo>
                <a:lnTo>
                  <a:pt x="131" y="563"/>
                </a:lnTo>
                <a:lnTo>
                  <a:pt x="107" y="573"/>
                </a:lnTo>
                <a:lnTo>
                  <a:pt x="75" y="573"/>
                </a:lnTo>
                <a:lnTo>
                  <a:pt x="35" y="565"/>
                </a:lnTo>
                <a:lnTo>
                  <a:pt x="0" y="545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99" name="Freeform 121"/>
          <xdr:cNvSpPr>
            <a:spLocks noEditPoints="1"/>
          </xdr:cNvSpPr>
        </xdr:nvSpPr>
        <xdr:spPr bwMode="auto">
          <a:xfrm>
            <a:off x="14127589" y="2724150"/>
            <a:ext cx="83548" cy="180975"/>
          </a:xfrm>
          <a:custGeom>
            <a:avLst/>
            <a:gdLst>
              <a:gd name="T0" fmla="*/ 2147483647 w 235"/>
              <a:gd name="T1" fmla="*/ 2147483647 h 433"/>
              <a:gd name="T2" fmla="*/ 2147483647 w 235"/>
              <a:gd name="T3" fmla="*/ 2147483647 h 433"/>
              <a:gd name="T4" fmla="*/ 2147483647 w 235"/>
              <a:gd name="T5" fmla="*/ 2147483647 h 433"/>
              <a:gd name="T6" fmla="*/ 2147483647 w 235"/>
              <a:gd name="T7" fmla="*/ 2147483647 h 433"/>
              <a:gd name="T8" fmla="*/ 2147483647 w 235"/>
              <a:gd name="T9" fmla="*/ 2147483647 h 433"/>
              <a:gd name="T10" fmla="*/ 2147483647 w 235"/>
              <a:gd name="T11" fmla="*/ 2147483647 h 433"/>
              <a:gd name="T12" fmla="*/ 2147483647 w 235"/>
              <a:gd name="T13" fmla="*/ 2147483647 h 433"/>
              <a:gd name="T14" fmla="*/ 2147483647 w 235"/>
              <a:gd name="T15" fmla="*/ 2147483647 h 433"/>
              <a:gd name="T16" fmla="*/ 2147483647 w 235"/>
              <a:gd name="T17" fmla="*/ 2147483647 h 433"/>
              <a:gd name="T18" fmla="*/ 2147483647 w 235"/>
              <a:gd name="T19" fmla="*/ 2147483647 h 433"/>
              <a:gd name="T20" fmla="*/ 2147483647 w 235"/>
              <a:gd name="T21" fmla="*/ 2147483647 h 433"/>
              <a:gd name="T22" fmla="*/ 2147483647 w 235"/>
              <a:gd name="T23" fmla="*/ 2147483647 h 433"/>
              <a:gd name="T24" fmla="*/ 2147483647 w 235"/>
              <a:gd name="T25" fmla="*/ 2147483647 h 433"/>
              <a:gd name="T26" fmla="*/ 2147483647 w 235"/>
              <a:gd name="T27" fmla="*/ 2147483647 h 433"/>
              <a:gd name="T28" fmla="*/ 2147483647 w 235"/>
              <a:gd name="T29" fmla="*/ 2147483647 h 433"/>
              <a:gd name="T30" fmla="*/ 2147483647 w 235"/>
              <a:gd name="T31" fmla="*/ 2147483647 h 433"/>
              <a:gd name="T32" fmla="*/ 2147483647 w 235"/>
              <a:gd name="T33" fmla="*/ 2147483647 h 433"/>
              <a:gd name="T34" fmla="*/ 2147483647 w 235"/>
              <a:gd name="T35" fmla="*/ 2147483647 h 433"/>
              <a:gd name="T36" fmla="*/ 2147483647 w 235"/>
              <a:gd name="T37" fmla="*/ 2147483647 h 433"/>
              <a:gd name="T38" fmla="*/ 2147483647 w 235"/>
              <a:gd name="T39" fmla="*/ 2147483647 h 433"/>
              <a:gd name="T40" fmla="*/ 2147483647 w 235"/>
              <a:gd name="T41" fmla="*/ 2147483647 h 433"/>
              <a:gd name="T42" fmla="*/ 2147483647 w 235"/>
              <a:gd name="T43" fmla="*/ 2147483647 h 433"/>
              <a:gd name="T44" fmla="*/ 2147483647 w 235"/>
              <a:gd name="T45" fmla="*/ 2147483647 h 433"/>
              <a:gd name="T46" fmla="*/ 2147483647 w 235"/>
              <a:gd name="T47" fmla="*/ 2147483647 h 433"/>
              <a:gd name="T48" fmla="*/ 2147483647 w 235"/>
              <a:gd name="T49" fmla="*/ 2147483647 h 433"/>
              <a:gd name="T50" fmla="*/ 2147483647 w 235"/>
              <a:gd name="T51" fmla="*/ 2147483647 h 433"/>
              <a:gd name="T52" fmla="*/ 2147483647 w 235"/>
              <a:gd name="T53" fmla="*/ 2147483647 h 433"/>
              <a:gd name="T54" fmla="*/ 2147483647 w 235"/>
              <a:gd name="T55" fmla="*/ 2147483647 h 433"/>
              <a:gd name="T56" fmla="*/ 2147483647 w 235"/>
              <a:gd name="T57" fmla="*/ 2147483647 h 433"/>
              <a:gd name="T58" fmla="*/ 2147483647 w 235"/>
              <a:gd name="T59" fmla="*/ 2147483647 h 433"/>
              <a:gd name="T60" fmla="*/ 2147483647 w 235"/>
              <a:gd name="T61" fmla="*/ 2147483647 h 433"/>
              <a:gd name="T62" fmla="*/ 2147483647 w 235"/>
              <a:gd name="T63" fmla="*/ 2147483647 h 433"/>
              <a:gd name="T64" fmla="*/ 2147483647 w 235"/>
              <a:gd name="T65" fmla="*/ 2147483647 h 433"/>
              <a:gd name="T66" fmla="*/ 2147483647 w 235"/>
              <a:gd name="T67" fmla="*/ 2147483647 h 433"/>
              <a:gd name="T68" fmla="*/ 2147483647 w 235"/>
              <a:gd name="T69" fmla="*/ 2147483647 h 433"/>
              <a:gd name="T70" fmla="*/ 2147483647 w 235"/>
              <a:gd name="T71" fmla="*/ 2147483647 h 433"/>
              <a:gd name="T72" fmla="*/ 2147483647 w 235"/>
              <a:gd name="T73" fmla="*/ 2147483647 h 433"/>
              <a:gd name="T74" fmla="*/ 2147483647 w 235"/>
              <a:gd name="T75" fmla="*/ 2147483647 h 433"/>
              <a:gd name="T76" fmla="*/ 2147483647 w 235"/>
              <a:gd name="T77" fmla="*/ 2147483647 h 433"/>
              <a:gd name="T78" fmla="*/ 2147483647 w 235"/>
              <a:gd name="T79" fmla="*/ 2147483647 h 433"/>
              <a:gd name="T80" fmla="*/ 2147483647 w 235"/>
              <a:gd name="T81" fmla="*/ 2147483647 h 433"/>
              <a:gd name="T82" fmla="*/ 2147483647 w 235"/>
              <a:gd name="T83" fmla="*/ 2147483647 h 433"/>
              <a:gd name="T84" fmla="*/ 2147483647 w 235"/>
              <a:gd name="T85" fmla="*/ 2147483647 h 433"/>
              <a:gd name="T86" fmla="*/ 2147483647 w 235"/>
              <a:gd name="T87" fmla="*/ 0 h 433"/>
              <a:gd name="T88" fmla="*/ 2147483647 w 235"/>
              <a:gd name="T89" fmla="*/ 2147483647 h 433"/>
              <a:gd name="T90" fmla="*/ 2147483647 w 235"/>
              <a:gd name="T91" fmla="*/ 2147483647 h 433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235"/>
              <a:gd name="T139" fmla="*/ 0 h 433"/>
              <a:gd name="T140" fmla="*/ 235 w 235"/>
              <a:gd name="T141" fmla="*/ 433 h 433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235" h="433">
                <a:moveTo>
                  <a:pt x="123" y="421"/>
                </a:moveTo>
                <a:lnTo>
                  <a:pt x="120" y="415"/>
                </a:lnTo>
                <a:lnTo>
                  <a:pt x="117" y="411"/>
                </a:lnTo>
                <a:lnTo>
                  <a:pt x="115" y="409"/>
                </a:lnTo>
                <a:lnTo>
                  <a:pt x="112" y="408"/>
                </a:lnTo>
                <a:lnTo>
                  <a:pt x="108" y="409"/>
                </a:lnTo>
                <a:lnTo>
                  <a:pt x="104" y="410"/>
                </a:lnTo>
                <a:lnTo>
                  <a:pt x="99" y="411"/>
                </a:lnTo>
                <a:lnTo>
                  <a:pt x="98" y="415"/>
                </a:lnTo>
                <a:lnTo>
                  <a:pt x="101" y="418"/>
                </a:lnTo>
                <a:lnTo>
                  <a:pt x="103" y="420"/>
                </a:lnTo>
                <a:lnTo>
                  <a:pt x="106" y="422"/>
                </a:lnTo>
                <a:lnTo>
                  <a:pt x="108" y="425"/>
                </a:lnTo>
                <a:lnTo>
                  <a:pt x="111" y="426"/>
                </a:lnTo>
                <a:lnTo>
                  <a:pt x="113" y="427"/>
                </a:lnTo>
                <a:lnTo>
                  <a:pt x="115" y="429"/>
                </a:lnTo>
                <a:lnTo>
                  <a:pt x="117" y="430"/>
                </a:lnTo>
                <a:lnTo>
                  <a:pt x="119" y="432"/>
                </a:lnTo>
                <a:lnTo>
                  <a:pt x="123" y="433"/>
                </a:lnTo>
                <a:lnTo>
                  <a:pt x="127" y="433"/>
                </a:lnTo>
                <a:lnTo>
                  <a:pt x="131" y="429"/>
                </a:lnTo>
                <a:lnTo>
                  <a:pt x="123" y="421"/>
                </a:lnTo>
                <a:close/>
                <a:moveTo>
                  <a:pt x="231" y="341"/>
                </a:moveTo>
                <a:lnTo>
                  <a:pt x="225" y="338"/>
                </a:lnTo>
                <a:lnTo>
                  <a:pt x="221" y="334"/>
                </a:lnTo>
                <a:lnTo>
                  <a:pt x="216" y="330"/>
                </a:lnTo>
                <a:lnTo>
                  <a:pt x="212" y="325"/>
                </a:lnTo>
                <a:lnTo>
                  <a:pt x="210" y="322"/>
                </a:lnTo>
                <a:lnTo>
                  <a:pt x="208" y="319"/>
                </a:lnTo>
                <a:lnTo>
                  <a:pt x="206" y="316"/>
                </a:lnTo>
                <a:lnTo>
                  <a:pt x="204" y="312"/>
                </a:lnTo>
                <a:lnTo>
                  <a:pt x="200" y="312"/>
                </a:lnTo>
                <a:lnTo>
                  <a:pt x="198" y="317"/>
                </a:lnTo>
                <a:lnTo>
                  <a:pt x="200" y="326"/>
                </a:lnTo>
                <a:lnTo>
                  <a:pt x="206" y="333"/>
                </a:lnTo>
                <a:lnTo>
                  <a:pt x="209" y="337"/>
                </a:lnTo>
                <a:lnTo>
                  <a:pt x="212" y="342"/>
                </a:lnTo>
                <a:lnTo>
                  <a:pt x="214" y="345"/>
                </a:lnTo>
                <a:lnTo>
                  <a:pt x="217" y="348"/>
                </a:lnTo>
                <a:lnTo>
                  <a:pt x="220" y="353"/>
                </a:lnTo>
                <a:lnTo>
                  <a:pt x="223" y="358"/>
                </a:lnTo>
                <a:lnTo>
                  <a:pt x="231" y="359"/>
                </a:lnTo>
                <a:lnTo>
                  <a:pt x="235" y="351"/>
                </a:lnTo>
                <a:lnTo>
                  <a:pt x="231" y="341"/>
                </a:lnTo>
                <a:close/>
                <a:moveTo>
                  <a:pt x="211" y="214"/>
                </a:moveTo>
                <a:lnTo>
                  <a:pt x="210" y="207"/>
                </a:lnTo>
                <a:lnTo>
                  <a:pt x="207" y="201"/>
                </a:lnTo>
                <a:lnTo>
                  <a:pt x="203" y="195"/>
                </a:lnTo>
                <a:lnTo>
                  <a:pt x="202" y="188"/>
                </a:lnTo>
                <a:lnTo>
                  <a:pt x="204" y="179"/>
                </a:lnTo>
                <a:lnTo>
                  <a:pt x="206" y="172"/>
                </a:lnTo>
                <a:lnTo>
                  <a:pt x="207" y="160"/>
                </a:lnTo>
                <a:lnTo>
                  <a:pt x="205" y="145"/>
                </a:lnTo>
                <a:lnTo>
                  <a:pt x="201" y="141"/>
                </a:lnTo>
                <a:lnTo>
                  <a:pt x="195" y="142"/>
                </a:lnTo>
                <a:lnTo>
                  <a:pt x="193" y="155"/>
                </a:lnTo>
                <a:lnTo>
                  <a:pt x="193" y="168"/>
                </a:lnTo>
                <a:lnTo>
                  <a:pt x="193" y="177"/>
                </a:lnTo>
                <a:lnTo>
                  <a:pt x="194" y="187"/>
                </a:lnTo>
                <a:lnTo>
                  <a:pt x="194" y="193"/>
                </a:lnTo>
                <a:lnTo>
                  <a:pt x="194" y="199"/>
                </a:lnTo>
                <a:lnTo>
                  <a:pt x="201" y="218"/>
                </a:lnTo>
                <a:lnTo>
                  <a:pt x="208" y="232"/>
                </a:lnTo>
                <a:lnTo>
                  <a:pt x="211" y="214"/>
                </a:lnTo>
                <a:close/>
                <a:moveTo>
                  <a:pt x="182" y="263"/>
                </a:moveTo>
                <a:lnTo>
                  <a:pt x="179" y="263"/>
                </a:lnTo>
                <a:lnTo>
                  <a:pt x="177" y="263"/>
                </a:lnTo>
                <a:lnTo>
                  <a:pt x="172" y="256"/>
                </a:lnTo>
                <a:lnTo>
                  <a:pt x="166" y="250"/>
                </a:lnTo>
                <a:lnTo>
                  <a:pt x="153" y="241"/>
                </a:lnTo>
                <a:lnTo>
                  <a:pt x="138" y="239"/>
                </a:lnTo>
                <a:lnTo>
                  <a:pt x="134" y="238"/>
                </a:lnTo>
                <a:lnTo>
                  <a:pt x="128" y="236"/>
                </a:lnTo>
                <a:lnTo>
                  <a:pt x="119" y="234"/>
                </a:lnTo>
                <a:lnTo>
                  <a:pt x="111" y="239"/>
                </a:lnTo>
                <a:lnTo>
                  <a:pt x="115" y="249"/>
                </a:lnTo>
                <a:lnTo>
                  <a:pt x="125" y="256"/>
                </a:lnTo>
                <a:lnTo>
                  <a:pt x="131" y="261"/>
                </a:lnTo>
                <a:lnTo>
                  <a:pt x="136" y="265"/>
                </a:lnTo>
                <a:lnTo>
                  <a:pt x="141" y="268"/>
                </a:lnTo>
                <a:lnTo>
                  <a:pt x="146" y="269"/>
                </a:lnTo>
                <a:lnTo>
                  <a:pt x="150" y="271"/>
                </a:lnTo>
                <a:lnTo>
                  <a:pt x="155" y="273"/>
                </a:lnTo>
                <a:lnTo>
                  <a:pt x="167" y="278"/>
                </a:lnTo>
                <a:lnTo>
                  <a:pt x="181" y="275"/>
                </a:lnTo>
                <a:lnTo>
                  <a:pt x="182" y="263"/>
                </a:lnTo>
                <a:close/>
                <a:moveTo>
                  <a:pt x="147" y="132"/>
                </a:moveTo>
                <a:lnTo>
                  <a:pt x="145" y="126"/>
                </a:lnTo>
                <a:lnTo>
                  <a:pt x="143" y="121"/>
                </a:lnTo>
                <a:lnTo>
                  <a:pt x="138" y="113"/>
                </a:lnTo>
                <a:lnTo>
                  <a:pt x="133" y="107"/>
                </a:lnTo>
                <a:lnTo>
                  <a:pt x="123" y="97"/>
                </a:lnTo>
                <a:lnTo>
                  <a:pt x="112" y="89"/>
                </a:lnTo>
                <a:lnTo>
                  <a:pt x="102" y="93"/>
                </a:lnTo>
                <a:lnTo>
                  <a:pt x="104" y="103"/>
                </a:lnTo>
                <a:lnTo>
                  <a:pt x="109" y="111"/>
                </a:lnTo>
                <a:lnTo>
                  <a:pt x="116" y="120"/>
                </a:lnTo>
                <a:lnTo>
                  <a:pt x="122" y="127"/>
                </a:lnTo>
                <a:lnTo>
                  <a:pt x="127" y="135"/>
                </a:lnTo>
                <a:lnTo>
                  <a:pt x="128" y="141"/>
                </a:lnTo>
                <a:lnTo>
                  <a:pt x="130" y="149"/>
                </a:lnTo>
                <a:lnTo>
                  <a:pt x="139" y="154"/>
                </a:lnTo>
                <a:lnTo>
                  <a:pt x="148" y="149"/>
                </a:lnTo>
                <a:lnTo>
                  <a:pt x="147" y="132"/>
                </a:lnTo>
                <a:close/>
                <a:moveTo>
                  <a:pt x="60" y="143"/>
                </a:moveTo>
                <a:lnTo>
                  <a:pt x="54" y="137"/>
                </a:lnTo>
                <a:lnTo>
                  <a:pt x="49" y="130"/>
                </a:lnTo>
                <a:lnTo>
                  <a:pt x="45" y="124"/>
                </a:lnTo>
                <a:lnTo>
                  <a:pt x="42" y="118"/>
                </a:lnTo>
                <a:lnTo>
                  <a:pt x="40" y="126"/>
                </a:lnTo>
                <a:lnTo>
                  <a:pt x="36" y="132"/>
                </a:lnTo>
                <a:lnTo>
                  <a:pt x="30" y="135"/>
                </a:lnTo>
                <a:lnTo>
                  <a:pt x="25" y="140"/>
                </a:lnTo>
                <a:lnTo>
                  <a:pt x="26" y="143"/>
                </a:lnTo>
                <a:lnTo>
                  <a:pt x="31" y="145"/>
                </a:lnTo>
                <a:lnTo>
                  <a:pt x="39" y="152"/>
                </a:lnTo>
                <a:lnTo>
                  <a:pt x="44" y="159"/>
                </a:lnTo>
                <a:lnTo>
                  <a:pt x="44" y="162"/>
                </a:lnTo>
                <a:lnTo>
                  <a:pt x="45" y="165"/>
                </a:lnTo>
                <a:lnTo>
                  <a:pt x="53" y="165"/>
                </a:lnTo>
                <a:lnTo>
                  <a:pt x="58" y="159"/>
                </a:lnTo>
                <a:lnTo>
                  <a:pt x="60" y="143"/>
                </a:lnTo>
                <a:close/>
                <a:moveTo>
                  <a:pt x="31" y="37"/>
                </a:moveTo>
                <a:lnTo>
                  <a:pt x="25" y="25"/>
                </a:lnTo>
                <a:lnTo>
                  <a:pt x="17" y="13"/>
                </a:lnTo>
                <a:lnTo>
                  <a:pt x="14" y="10"/>
                </a:lnTo>
                <a:lnTo>
                  <a:pt x="11" y="6"/>
                </a:lnTo>
                <a:lnTo>
                  <a:pt x="9" y="3"/>
                </a:lnTo>
                <a:lnTo>
                  <a:pt x="6" y="1"/>
                </a:lnTo>
                <a:lnTo>
                  <a:pt x="4" y="0"/>
                </a:lnTo>
                <a:lnTo>
                  <a:pt x="2" y="0"/>
                </a:lnTo>
                <a:lnTo>
                  <a:pt x="1" y="0"/>
                </a:lnTo>
                <a:lnTo>
                  <a:pt x="0" y="0"/>
                </a:lnTo>
                <a:lnTo>
                  <a:pt x="1" y="21"/>
                </a:lnTo>
                <a:lnTo>
                  <a:pt x="11" y="40"/>
                </a:lnTo>
                <a:lnTo>
                  <a:pt x="13" y="42"/>
                </a:lnTo>
                <a:lnTo>
                  <a:pt x="15" y="45"/>
                </a:lnTo>
                <a:lnTo>
                  <a:pt x="21" y="57"/>
                </a:lnTo>
                <a:lnTo>
                  <a:pt x="32" y="55"/>
                </a:lnTo>
                <a:lnTo>
                  <a:pt x="31" y="37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0" name="Freeform 122"/>
          <xdr:cNvSpPr>
            <a:spLocks noEditPoints="1"/>
          </xdr:cNvSpPr>
        </xdr:nvSpPr>
        <xdr:spPr bwMode="auto">
          <a:xfrm>
            <a:off x="14252911" y="3009900"/>
            <a:ext cx="25064" cy="57150"/>
          </a:xfrm>
          <a:custGeom>
            <a:avLst/>
            <a:gdLst>
              <a:gd name="T0" fmla="*/ 2147483647 w 36"/>
              <a:gd name="T1" fmla="*/ 2147483647 h 152"/>
              <a:gd name="T2" fmla="*/ 2147483647 w 36"/>
              <a:gd name="T3" fmla="*/ 2147483647 h 152"/>
              <a:gd name="T4" fmla="*/ 2147483647 w 36"/>
              <a:gd name="T5" fmla="*/ 2147483647 h 152"/>
              <a:gd name="T6" fmla="*/ 2147483647 w 36"/>
              <a:gd name="T7" fmla="*/ 2147483647 h 152"/>
              <a:gd name="T8" fmla="*/ 2147483647 w 36"/>
              <a:gd name="T9" fmla="*/ 2147483647 h 152"/>
              <a:gd name="T10" fmla="*/ 2147483647 w 36"/>
              <a:gd name="T11" fmla="*/ 2147483647 h 152"/>
              <a:gd name="T12" fmla="*/ 2147483647 w 36"/>
              <a:gd name="T13" fmla="*/ 2147483647 h 152"/>
              <a:gd name="T14" fmla="*/ 2147483647 w 36"/>
              <a:gd name="T15" fmla="*/ 0 h 152"/>
              <a:gd name="T16" fmla="*/ 2147483647 w 36"/>
              <a:gd name="T17" fmla="*/ 2147483647 h 152"/>
              <a:gd name="T18" fmla="*/ 0 w 36"/>
              <a:gd name="T19" fmla="*/ 2147483647 h 152"/>
              <a:gd name="T20" fmla="*/ 2147483647 w 36"/>
              <a:gd name="T21" fmla="*/ 2147483647 h 152"/>
              <a:gd name="T22" fmla="*/ 2147483647 w 36"/>
              <a:gd name="T23" fmla="*/ 2147483647 h 152"/>
              <a:gd name="T24" fmla="*/ 2147483647 w 36"/>
              <a:gd name="T25" fmla="*/ 2147483647 h 152"/>
              <a:gd name="T26" fmla="*/ 2147483647 w 36"/>
              <a:gd name="T27" fmla="*/ 2147483647 h 152"/>
              <a:gd name="T28" fmla="*/ 2147483647 w 36"/>
              <a:gd name="T29" fmla="*/ 2147483647 h 152"/>
              <a:gd name="T30" fmla="*/ 2147483647 w 36"/>
              <a:gd name="T31" fmla="*/ 2147483647 h 152"/>
              <a:gd name="T32" fmla="*/ 2147483647 w 36"/>
              <a:gd name="T33" fmla="*/ 2147483647 h 152"/>
              <a:gd name="T34" fmla="*/ 2147483647 w 36"/>
              <a:gd name="T35" fmla="*/ 2147483647 h 152"/>
              <a:gd name="T36" fmla="*/ 2147483647 w 36"/>
              <a:gd name="T37" fmla="*/ 2147483647 h 152"/>
              <a:gd name="T38" fmla="*/ 2147483647 w 36"/>
              <a:gd name="T39" fmla="*/ 2147483647 h 152"/>
              <a:gd name="T40" fmla="*/ 2147483647 w 36"/>
              <a:gd name="T41" fmla="*/ 2147483647 h 152"/>
              <a:gd name="T42" fmla="*/ 2147483647 w 36"/>
              <a:gd name="T43" fmla="*/ 2147483647 h 152"/>
              <a:gd name="T44" fmla="*/ 2147483647 w 36"/>
              <a:gd name="T45" fmla="*/ 2147483647 h 152"/>
              <a:gd name="T46" fmla="*/ 2147483647 w 36"/>
              <a:gd name="T47" fmla="*/ 2147483647 h 152"/>
              <a:gd name="T48" fmla="*/ 2147483647 w 36"/>
              <a:gd name="T49" fmla="*/ 2147483647 h 152"/>
              <a:gd name="T50" fmla="*/ 2147483647 w 36"/>
              <a:gd name="T51" fmla="*/ 2147483647 h 152"/>
              <a:gd name="T52" fmla="*/ 2147483647 w 36"/>
              <a:gd name="T53" fmla="*/ 2147483647 h 152"/>
              <a:gd name="T54" fmla="*/ 2147483647 w 36"/>
              <a:gd name="T55" fmla="*/ 2147483647 h 152"/>
              <a:gd name="T56" fmla="*/ 2147483647 w 36"/>
              <a:gd name="T57" fmla="*/ 2147483647 h 152"/>
              <a:gd name="T58" fmla="*/ 2147483647 w 36"/>
              <a:gd name="T59" fmla="*/ 2147483647 h 152"/>
              <a:gd name="T60" fmla="*/ 2147483647 w 36"/>
              <a:gd name="T61" fmla="*/ 2147483647 h 152"/>
              <a:gd name="T62" fmla="*/ 2147483647 w 36"/>
              <a:gd name="T63" fmla="*/ 2147483647 h 152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36"/>
              <a:gd name="T97" fmla="*/ 0 h 152"/>
              <a:gd name="T98" fmla="*/ 36 w 36"/>
              <a:gd name="T99" fmla="*/ 152 h 152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36" h="152">
                <a:moveTo>
                  <a:pt x="32" y="65"/>
                </a:moveTo>
                <a:lnTo>
                  <a:pt x="35" y="52"/>
                </a:lnTo>
                <a:lnTo>
                  <a:pt x="36" y="40"/>
                </a:lnTo>
                <a:lnTo>
                  <a:pt x="33" y="34"/>
                </a:lnTo>
                <a:lnTo>
                  <a:pt x="27" y="31"/>
                </a:lnTo>
                <a:lnTo>
                  <a:pt x="24" y="23"/>
                </a:lnTo>
                <a:lnTo>
                  <a:pt x="24" y="16"/>
                </a:lnTo>
                <a:lnTo>
                  <a:pt x="18" y="0"/>
                </a:lnTo>
                <a:lnTo>
                  <a:pt x="7" y="3"/>
                </a:lnTo>
                <a:lnTo>
                  <a:pt x="0" y="24"/>
                </a:lnTo>
                <a:lnTo>
                  <a:pt x="2" y="48"/>
                </a:lnTo>
                <a:lnTo>
                  <a:pt x="4" y="70"/>
                </a:lnTo>
                <a:lnTo>
                  <a:pt x="21" y="76"/>
                </a:lnTo>
                <a:lnTo>
                  <a:pt x="32" y="65"/>
                </a:lnTo>
                <a:close/>
                <a:moveTo>
                  <a:pt x="25" y="131"/>
                </a:moveTo>
                <a:lnTo>
                  <a:pt x="23" y="127"/>
                </a:lnTo>
                <a:lnTo>
                  <a:pt x="20" y="124"/>
                </a:lnTo>
                <a:lnTo>
                  <a:pt x="19" y="121"/>
                </a:lnTo>
                <a:lnTo>
                  <a:pt x="17" y="119"/>
                </a:lnTo>
                <a:lnTo>
                  <a:pt x="16" y="117"/>
                </a:lnTo>
                <a:lnTo>
                  <a:pt x="14" y="116"/>
                </a:lnTo>
                <a:lnTo>
                  <a:pt x="9" y="116"/>
                </a:lnTo>
                <a:lnTo>
                  <a:pt x="4" y="121"/>
                </a:lnTo>
                <a:lnTo>
                  <a:pt x="4" y="126"/>
                </a:lnTo>
                <a:lnTo>
                  <a:pt x="4" y="132"/>
                </a:lnTo>
                <a:lnTo>
                  <a:pt x="4" y="140"/>
                </a:lnTo>
                <a:lnTo>
                  <a:pt x="5" y="147"/>
                </a:lnTo>
                <a:lnTo>
                  <a:pt x="9" y="150"/>
                </a:lnTo>
                <a:lnTo>
                  <a:pt x="13" y="151"/>
                </a:lnTo>
                <a:lnTo>
                  <a:pt x="19" y="152"/>
                </a:lnTo>
                <a:lnTo>
                  <a:pt x="25" y="150"/>
                </a:lnTo>
                <a:lnTo>
                  <a:pt x="25" y="131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1" name="Australia"/>
          <xdr:cNvSpPr>
            <a:spLocks noEditPoints="1"/>
          </xdr:cNvSpPr>
        </xdr:nvSpPr>
        <xdr:spPr bwMode="auto">
          <a:xfrm>
            <a:off x="13066531" y="2857500"/>
            <a:ext cx="818769" cy="1047750"/>
          </a:xfrm>
          <a:custGeom>
            <a:avLst/>
            <a:gdLst>
              <a:gd name="T0" fmla="*/ 2147483647 w 2250"/>
              <a:gd name="T1" fmla="*/ 2147483647 h 2530"/>
              <a:gd name="T2" fmla="*/ 2147483647 w 2250"/>
              <a:gd name="T3" fmla="*/ 2147483647 h 2530"/>
              <a:gd name="T4" fmla="*/ 2147483647 w 2250"/>
              <a:gd name="T5" fmla="*/ 2147483647 h 2530"/>
              <a:gd name="T6" fmla="*/ 2147483647 w 2250"/>
              <a:gd name="T7" fmla="*/ 2147483647 h 2530"/>
              <a:gd name="T8" fmla="*/ 2147483647 w 2250"/>
              <a:gd name="T9" fmla="*/ 2147483647 h 2530"/>
              <a:gd name="T10" fmla="*/ 2147483647 w 2250"/>
              <a:gd name="T11" fmla="*/ 2147483647 h 2530"/>
              <a:gd name="T12" fmla="*/ 2147483647 w 2250"/>
              <a:gd name="T13" fmla="*/ 2147483647 h 2530"/>
              <a:gd name="T14" fmla="*/ 2147483647 w 2250"/>
              <a:gd name="T15" fmla="*/ 2147483647 h 2530"/>
              <a:gd name="T16" fmla="*/ 2147483647 w 2250"/>
              <a:gd name="T17" fmla="*/ 2147483647 h 2530"/>
              <a:gd name="T18" fmla="*/ 2147483647 w 2250"/>
              <a:gd name="T19" fmla="*/ 2147483647 h 2530"/>
              <a:gd name="T20" fmla="*/ 2147483647 w 2250"/>
              <a:gd name="T21" fmla="*/ 2147483647 h 2530"/>
              <a:gd name="T22" fmla="*/ 2147483647 w 2250"/>
              <a:gd name="T23" fmla="*/ 2147483647 h 2530"/>
              <a:gd name="T24" fmla="*/ 2147483647 w 2250"/>
              <a:gd name="T25" fmla="*/ 2147483647 h 2530"/>
              <a:gd name="T26" fmla="*/ 2147483647 w 2250"/>
              <a:gd name="T27" fmla="*/ 2147483647 h 2530"/>
              <a:gd name="T28" fmla="*/ 2147483647 w 2250"/>
              <a:gd name="T29" fmla="*/ 2147483647 h 2530"/>
              <a:gd name="T30" fmla="*/ 2147483647 w 2250"/>
              <a:gd name="T31" fmla="*/ 2147483647 h 2530"/>
              <a:gd name="T32" fmla="*/ 2147483647 w 2250"/>
              <a:gd name="T33" fmla="*/ 2147483647 h 2530"/>
              <a:gd name="T34" fmla="*/ 2147483647 w 2250"/>
              <a:gd name="T35" fmla="*/ 2147483647 h 2530"/>
              <a:gd name="T36" fmla="*/ 2147483647 w 2250"/>
              <a:gd name="T37" fmla="*/ 2147483647 h 2530"/>
              <a:gd name="T38" fmla="*/ 2147483647 w 2250"/>
              <a:gd name="T39" fmla="*/ 2147483647 h 2530"/>
              <a:gd name="T40" fmla="*/ 2147483647 w 2250"/>
              <a:gd name="T41" fmla="*/ 2147483647 h 2530"/>
              <a:gd name="T42" fmla="*/ 2147483647 w 2250"/>
              <a:gd name="T43" fmla="*/ 2147483647 h 2530"/>
              <a:gd name="T44" fmla="*/ 2147483647 w 2250"/>
              <a:gd name="T45" fmla="*/ 2147483647 h 2530"/>
              <a:gd name="T46" fmla="*/ 2147483647 w 2250"/>
              <a:gd name="T47" fmla="*/ 2147483647 h 2530"/>
              <a:gd name="T48" fmla="*/ 2147483647 w 2250"/>
              <a:gd name="T49" fmla="*/ 2147483647 h 2530"/>
              <a:gd name="T50" fmla="*/ 2147483647 w 2250"/>
              <a:gd name="T51" fmla="*/ 2147483647 h 2530"/>
              <a:gd name="T52" fmla="*/ 2147483647 w 2250"/>
              <a:gd name="T53" fmla="*/ 2147483647 h 2530"/>
              <a:gd name="T54" fmla="*/ 2147483647 w 2250"/>
              <a:gd name="T55" fmla="*/ 2147483647 h 2530"/>
              <a:gd name="T56" fmla="*/ 2147483647 w 2250"/>
              <a:gd name="T57" fmla="*/ 2147483647 h 2530"/>
              <a:gd name="T58" fmla="*/ 2147483647 w 2250"/>
              <a:gd name="T59" fmla="*/ 2147483647 h 2530"/>
              <a:gd name="T60" fmla="*/ 2147483647 w 2250"/>
              <a:gd name="T61" fmla="*/ 2147483647 h 2530"/>
              <a:gd name="T62" fmla="*/ 2147483647 w 2250"/>
              <a:gd name="T63" fmla="*/ 2147483647 h 2530"/>
              <a:gd name="T64" fmla="*/ 2147483647 w 2250"/>
              <a:gd name="T65" fmla="*/ 2147483647 h 2530"/>
              <a:gd name="T66" fmla="*/ 2147483647 w 2250"/>
              <a:gd name="T67" fmla="*/ 2147483647 h 2530"/>
              <a:gd name="T68" fmla="*/ 2147483647 w 2250"/>
              <a:gd name="T69" fmla="*/ 2147483647 h 2530"/>
              <a:gd name="T70" fmla="*/ 2147483647 w 2250"/>
              <a:gd name="T71" fmla="*/ 2147483647 h 2530"/>
              <a:gd name="T72" fmla="*/ 2147483647 w 2250"/>
              <a:gd name="T73" fmla="*/ 2147483647 h 2530"/>
              <a:gd name="T74" fmla="*/ 2147483647 w 2250"/>
              <a:gd name="T75" fmla="*/ 2147483647 h 2530"/>
              <a:gd name="T76" fmla="*/ 2147483647 w 2250"/>
              <a:gd name="T77" fmla="*/ 2147483647 h 2530"/>
              <a:gd name="T78" fmla="*/ 2147483647 w 2250"/>
              <a:gd name="T79" fmla="*/ 2147483647 h 2530"/>
              <a:gd name="T80" fmla="*/ 2147483647 w 2250"/>
              <a:gd name="T81" fmla="*/ 2147483647 h 2530"/>
              <a:gd name="T82" fmla="*/ 2147483647 w 2250"/>
              <a:gd name="T83" fmla="*/ 2147483647 h 2530"/>
              <a:gd name="T84" fmla="*/ 2147483647 w 2250"/>
              <a:gd name="T85" fmla="*/ 2147483647 h 2530"/>
              <a:gd name="T86" fmla="*/ 2147483647 w 2250"/>
              <a:gd name="T87" fmla="*/ 2147483647 h 2530"/>
              <a:gd name="T88" fmla="*/ 2147483647 w 2250"/>
              <a:gd name="T89" fmla="*/ 2147483647 h 2530"/>
              <a:gd name="T90" fmla="*/ 2147483647 w 2250"/>
              <a:gd name="T91" fmla="*/ 2147483647 h 2530"/>
              <a:gd name="T92" fmla="*/ 2147483647 w 2250"/>
              <a:gd name="T93" fmla="*/ 2147483647 h 2530"/>
              <a:gd name="T94" fmla="*/ 2147483647 w 2250"/>
              <a:gd name="T95" fmla="*/ 2147483647 h 2530"/>
              <a:gd name="T96" fmla="*/ 2147483647 w 2250"/>
              <a:gd name="T97" fmla="*/ 2147483647 h 2530"/>
              <a:gd name="T98" fmla="*/ 2147483647 w 2250"/>
              <a:gd name="T99" fmla="*/ 2147483647 h 2530"/>
              <a:gd name="T100" fmla="*/ 2147483647 w 2250"/>
              <a:gd name="T101" fmla="*/ 2147483647 h 2530"/>
              <a:gd name="T102" fmla="*/ 2147483647 w 2250"/>
              <a:gd name="T103" fmla="*/ 2147483647 h 2530"/>
              <a:gd name="T104" fmla="*/ 2147483647 w 2250"/>
              <a:gd name="T105" fmla="*/ 2147483647 h 2530"/>
              <a:gd name="T106" fmla="*/ 2147483647 w 2250"/>
              <a:gd name="T107" fmla="*/ 2147483647 h 2530"/>
              <a:gd name="T108" fmla="*/ 2147483647 w 2250"/>
              <a:gd name="T109" fmla="*/ 2147483647 h 2530"/>
              <a:gd name="T110" fmla="*/ 2147483647 w 2250"/>
              <a:gd name="T111" fmla="*/ 2147483647 h 2530"/>
              <a:gd name="T112" fmla="*/ 2147483647 w 2250"/>
              <a:gd name="T113" fmla="*/ 2147483647 h 2530"/>
              <a:gd name="T114" fmla="*/ 2147483647 w 2250"/>
              <a:gd name="T115" fmla="*/ 2147483647 h 2530"/>
              <a:gd name="T116" fmla="*/ 2147483647 w 2250"/>
              <a:gd name="T117" fmla="*/ 2147483647 h 2530"/>
              <a:gd name="T118" fmla="*/ 2147483647 w 2250"/>
              <a:gd name="T119" fmla="*/ 2147483647 h 2530"/>
              <a:gd name="T120" fmla="*/ 2147483647 w 2250"/>
              <a:gd name="T121" fmla="*/ 2147483647 h 2530"/>
              <a:gd name="T122" fmla="*/ 2147483647 w 2250"/>
              <a:gd name="T123" fmla="*/ 2147483647 h 2530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2250"/>
              <a:gd name="T187" fmla="*/ 0 h 2530"/>
              <a:gd name="T188" fmla="*/ 2250 w 2250"/>
              <a:gd name="T189" fmla="*/ 2530 h 2530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2250" h="2530">
                <a:moveTo>
                  <a:pt x="913" y="2486"/>
                </a:moveTo>
                <a:lnTo>
                  <a:pt x="919" y="2459"/>
                </a:lnTo>
                <a:lnTo>
                  <a:pt x="934" y="2439"/>
                </a:lnTo>
                <a:lnTo>
                  <a:pt x="950" y="2418"/>
                </a:lnTo>
                <a:lnTo>
                  <a:pt x="961" y="2395"/>
                </a:lnTo>
                <a:lnTo>
                  <a:pt x="962" y="2387"/>
                </a:lnTo>
                <a:lnTo>
                  <a:pt x="961" y="2377"/>
                </a:lnTo>
                <a:lnTo>
                  <a:pt x="962" y="2367"/>
                </a:lnTo>
                <a:lnTo>
                  <a:pt x="966" y="2360"/>
                </a:lnTo>
                <a:lnTo>
                  <a:pt x="986" y="2330"/>
                </a:lnTo>
                <a:lnTo>
                  <a:pt x="1012" y="2318"/>
                </a:lnTo>
                <a:lnTo>
                  <a:pt x="1032" y="2328"/>
                </a:lnTo>
                <a:lnTo>
                  <a:pt x="1051" y="2341"/>
                </a:lnTo>
                <a:lnTo>
                  <a:pt x="1070" y="2348"/>
                </a:lnTo>
                <a:lnTo>
                  <a:pt x="1086" y="2344"/>
                </a:lnTo>
                <a:lnTo>
                  <a:pt x="1103" y="2339"/>
                </a:lnTo>
                <a:lnTo>
                  <a:pt x="1121" y="2340"/>
                </a:lnTo>
                <a:lnTo>
                  <a:pt x="1131" y="2340"/>
                </a:lnTo>
                <a:lnTo>
                  <a:pt x="1147" y="2334"/>
                </a:lnTo>
                <a:lnTo>
                  <a:pt x="1163" y="2329"/>
                </a:lnTo>
                <a:lnTo>
                  <a:pt x="1177" y="2326"/>
                </a:lnTo>
                <a:lnTo>
                  <a:pt x="1135" y="2380"/>
                </a:lnTo>
                <a:lnTo>
                  <a:pt x="1078" y="2426"/>
                </a:lnTo>
                <a:lnTo>
                  <a:pt x="1043" y="2456"/>
                </a:lnTo>
                <a:lnTo>
                  <a:pt x="1013" y="2490"/>
                </a:lnTo>
                <a:lnTo>
                  <a:pt x="1010" y="2494"/>
                </a:lnTo>
                <a:lnTo>
                  <a:pt x="1007" y="2500"/>
                </a:lnTo>
                <a:lnTo>
                  <a:pt x="1003" y="2506"/>
                </a:lnTo>
                <a:lnTo>
                  <a:pt x="998" y="2508"/>
                </a:lnTo>
                <a:lnTo>
                  <a:pt x="996" y="2500"/>
                </a:lnTo>
                <a:lnTo>
                  <a:pt x="999" y="2485"/>
                </a:lnTo>
                <a:lnTo>
                  <a:pt x="999" y="2469"/>
                </a:lnTo>
                <a:lnTo>
                  <a:pt x="991" y="2462"/>
                </a:lnTo>
                <a:lnTo>
                  <a:pt x="982" y="2469"/>
                </a:lnTo>
                <a:lnTo>
                  <a:pt x="963" y="2487"/>
                </a:lnTo>
                <a:lnTo>
                  <a:pt x="945" y="2507"/>
                </a:lnTo>
                <a:lnTo>
                  <a:pt x="933" y="2517"/>
                </a:lnTo>
                <a:lnTo>
                  <a:pt x="914" y="2530"/>
                </a:lnTo>
                <a:lnTo>
                  <a:pt x="890" y="2526"/>
                </a:lnTo>
                <a:lnTo>
                  <a:pt x="888" y="2508"/>
                </a:lnTo>
                <a:lnTo>
                  <a:pt x="918" y="2491"/>
                </a:lnTo>
                <a:lnTo>
                  <a:pt x="913" y="2486"/>
                </a:lnTo>
                <a:close/>
                <a:moveTo>
                  <a:pt x="992" y="1915"/>
                </a:moveTo>
                <a:lnTo>
                  <a:pt x="986" y="1916"/>
                </a:lnTo>
                <a:lnTo>
                  <a:pt x="981" y="1917"/>
                </a:lnTo>
                <a:lnTo>
                  <a:pt x="959" y="1920"/>
                </a:lnTo>
                <a:lnTo>
                  <a:pt x="947" y="1935"/>
                </a:lnTo>
                <a:lnTo>
                  <a:pt x="950" y="1939"/>
                </a:lnTo>
                <a:lnTo>
                  <a:pt x="955" y="1940"/>
                </a:lnTo>
                <a:lnTo>
                  <a:pt x="962" y="1939"/>
                </a:lnTo>
                <a:lnTo>
                  <a:pt x="969" y="1939"/>
                </a:lnTo>
                <a:lnTo>
                  <a:pt x="975" y="1941"/>
                </a:lnTo>
                <a:lnTo>
                  <a:pt x="982" y="1939"/>
                </a:lnTo>
                <a:lnTo>
                  <a:pt x="990" y="1933"/>
                </a:lnTo>
                <a:lnTo>
                  <a:pt x="999" y="1927"/>
                </a:lnTo>
                <a:lnTo>
                  <a:pt x="992" y="1915"/>
                </a:lnTo>
                <a:close/>
                <a:moveTo>
                  <a:pt x="1773" y="270"/>
                </a:moveTo>
                <a:lnTo>
                  <a:pt x="1770" y="260"/>
                </a:lnTo>
                <a:lnTo>
                  <a:pt x="1768" y="250"/>
                </a:lnTo>
                <a:lnTo>
                  <a:pt x="1767" y="239"/>
                </a:lnTo>
                <a:lnTo>
                  <a:pt x="1763" y="230"/>
                </a:lnTo>
                <a:lnTo>
                  <a:pt x="1761" y="237"/>
                </a:lnTo>
                <a:lnTo>
                  <a:pt x="1757" y="243"/>
                </a:lnTo>
                <a:lnTo>
                  <a:pt x="1747" y="252"/>
                </a:lnTo>
                <a:lnTo>
                  <a:pt x="1740" y="264"/>
                </a:lnTo>
                <a:lnTo>
                  <a:pt x="1741" y="269"/>
                </a:lnTo>
                <a:lnTo>
                  <a:pt x="1743" y="274"/>
                </a:lnTo>
                <a:lnTo>
                  <a:pt x="1754" y="276"/>
                </a:lnTo>
                <a:lnTo>
                  <a:pt x="1766" y="276"/>
                </a:lnTo>
                <a:lnTo>
                  <a:pt x="1773" y="270"/>
                </a:lnTo>
                <a:close/>
                <a:moveTo>
                  <a:pt x="1515" y="44"/>
                </a:moveTo>
                <a:lnTo>
                  <a:pt x="1509" y="48"/>
                </a:lnTo>
                <a:lnTo>
                  <a:pt x="1503" y="51"/>
                </a:lnTo>
                <a:lnTo>
                  <a:pt x="1493" y="53"/>
                </a:lnTo>
                <a:lnTo>
                  <a:pt x="1485" y="51"/>
                </a:lnTo>
                <a:lnTo>
                  <a:pt x="1481" y="48"/>
                </a:lnTo>
                <a:lnTo>
                  <a:pt x="1477" y="44"/>
                </a:lnTo>
                <a:lnTo>
                  <a:pt x="1473" y="41"/>
                </a:lnTo>
                <a:lnTo>
                  <a:pt x="1467" y="39"/>
                </a:lnTo>
                <a:lnTo>
                  <a:pt x="1468" y="46"/>
                </a:lnTo>
                <a:lnTo>
                  <a:pt x="1473" y="52"/>
                </a:lnTo>
                <a:lnTo>
                  <a:pt x="1476" y="57"/>
                </a:lnTo>
                <a:lnTo>
                  <a:pt x="1478" y="64"/>
                </a:lnTo>
                <a:lnTo>
                  <a:pt x="1480" y="68"/>
                </a:lnTo>
                <a:lnTo>
                  <a:pt x="1482" y="71"/>
                </a:lnTo>
                <a:lnTo>
                  <a:pt x="1483" y="77"/>
                </a:lnTo>
                <a:lnTo>
                  <a:pt x="1487" y="81"/>
                </a:lnTo>
                <a:lnTo>
                  <a:pt x="1492" y="80"/>
                </a:lnTo>
                <a:lnTo>
                  <a:pt x="1497" y="79"/>
                </a:lnTo>
                <a:lnTo>
                  <a:pt x="1505" y="77"/>
                </a:lnTo>
                <a:lnTo>
                  <a:pt x="1513" y="76"/>
                </a:lnTo>
                <a:lnTo>
                  <a:pt x="1519" y="69"/>
                </a:lnTo>
                <a:lnTo>
                  <a:pt x="1519" y="60"/>
                </a:lnTo>
                <a:lnTo>
                  <a:pt x="1515" y="44"/>
                </a:lnTo>
                <a:close/>
                <a:moveTo>
                  <a:pt x="1067" y="2159"/>
                </a:moveTo>
                <a:lnTo>
                  <a:pt x="1091" y="2175"/>
                </a:lnTo>
                <a:lnTo>
                  <a:pt x="1127" y="2153"/>
                </a:lnTo>
                <a:lnTo>
                  <a:pt x="1165" y="2122"/>
                </a:lnTo>
                <a:lnTo>
                  <a:pt x="1194" y="2110"/>
                </a:lnTo>
                <a:lnTo>
                  <a:pt x="1192" y="2132"/>
                </a:lnTo>
                <a:lnTo>
                  <a:pt x="1172" y="2145"/>
                </a:lnTo>
                <a:lnTo>
                  <a:pt x="1170" y="2151"/>
                </a:lnTo>
                <a:lnTo>
                  <a:pt x="1170" y="2154"/>
                </a:lnTo>
                <a:lnTo>
                  <a:pt x="1173" y="2154"/>
                </a:lnTo>
                <a:lnTo>
                  <a:pt x="1177" y="2153"/>
                </a:lnTo>
                <a:lnTo>
                  <a:pt x="1186" y="2149"/>
                </a:lnTo>
                <a:lnTo>
                  <a:pt x="1195" y="2148"/>
                </a:lnTo>
                <a:lnTo>
                  <a:pt x="1193" y="2157"/>
                </a:lnTo>
                <a:lnTo>
                  <a:pt x="1189" y="2166"/>
                </a:lnTo>
                <a:lnTo>
                  <a:pt x="1189" y="2175"/>
                </a:lnTo>
                <a:lnTo>
                  <a:pt x="1201" y="2181"/>
                </a:lnTo>
                <a:lnTo>
                  <a:pt x="1198" y="2187"/>
                </a:lnTo>
                <a:lnTo>
                  <a:pt x="1196" y="2197"/>
                </a:lnTo>
                <a:lnTo>
                  <a:pt x="1194" y="2206"/>
                </a:lnTo>
                <a:lnTo>
                  <a:pt x="1194" y="2209"/>
                </a:lnTo>
                <a:lnTo>
                  <a:pt x="1207" y="2199"/>
                </a:lnTo>
                <a:lnTo>
                  <a:pt x="1216" y="2187"/>
                </a:lnTo>
                <a:lnTo>
                  <a:pt x="1227" y="2177"/>
                </a:lnTo>
                <a:lnTo>
                  <a:pt x="1240" y="2171"/>
                </a:lnTo>
                <a:lnTo>
                  <a:pt x="1252" y="2165"/>
                </a:lnTo>
                <a:lnTo>
                  <a:pt x="1264" y="2157"/>
                </a:lnTo>
                <a:lnTo>
                  <a:pt x="1283" y="2140"/>
                </a:lnTo>
                <a:lnTo>
                  <a:pt x="1307" y="2128"/>
                </a:lnTo>
                <a:lnTo>
                  <a:pt x="1321" y="2124"/>
                </a:lnTo>
                <a:lnTo>
                  <a:pt x="1330" y="2116"/>
                </a:lnTo>
                <a:lnTo>
                  <a:pt x="1338" y="2107"/>
                </a:lnTo>
                <a:lnTo>
                  <a:pt x="1346" y="2100"/>
                </a:lnTo>
                <a:lnTo>
                  <a:pt x="1352" y="2100"/>
                </a:lnTo>
                <a:lnTo>
                  <a:pt x="1364" y="2103"/>
                </a:lnTo>
                <a:lnTo>
                  <a:pt x="1378" y="2106"/>
                </a:lnTo>
                <a:lnTo>
                  <a:pt x="1388" y="2107"/>
                </a:lnTo>
                <a:lnTo>
                  <a:pt x="1431" y="2103"/>
                </a:lnTo>
                <a:lnTo>
                  <a:pt x="1460" y="2075"/>
                </a:lnTo>
                <a:lnTo>
                  <a:pt x="1474" y="2054"/>
                </a:lnTo>
                <a:lnTo>
                  <a:pt x="1488" y="2043"/>
                </a:lnTo>
                <a:lnTo>
                  <a:pt x="1503" y="2032"/>
                </a:lnTo>
                <a:lnTo>
                  <a:pt x="1518" y="2019"/>
                </a:lnTo>
                <a:lnTo>
                  <a:pt x="1551" y="1980"/>
                </a:lnTo>
                <a:lnTo>
                  <a:pt x="1595" y="1938"/>
                </a:lnTo>
                <a:lnTo>
                  <a:pt x="1632" y="1930"/>
                </a:lnTo>
                <a:lnTo>
                  <a:pt x="1772" y="1791"/>
                </a:lnTo>
                <a:lnTo>
                  <a:pt x="1804" y="1764"/>
                </a:lnTo>
                <a:lnTo>
                  <a:pt x="1848" y="1745"/>
                </a:lnTo>
                <a:lnTo>
                  <a:pt x="1891" y="1722"/>
                </a:lnTo>
                <a:lnTo>
                  <a:pt x="1923" y="1690"/>
                </a:lnTo>
                <a:lnTo>
                  <a:pt x="1936" y="1667"/>
                </a:lnTo>
                <a:lnTo>
                  <a:pt x="1953" y="1645"/>
                </a:lnTo>
                <a:lnTo>
                  <a:pt x="1980" y="1623"/>
                </a:lnTo>
                <a:lnTo>
                  <a:pt x="2000" y="1600"/>
                </a:lnTo>
                <a:lnTo>
                  <a:pt x="2002" y="1584"/>
                </a:lnTo>
                <a:lnTo>
                  <a:pt x="2014" y="1574"/>
                </a:lnTo>
                <a:lnTo>
                  <a:pt x="2028" y="1559"/>
                </a:lnTo>
                <a:lnTo>
                  <a:pt x="2049" y="1541"/>
                </a:lnTo>
                <a:lnTo>
                  <a:pt x="2067" y="1522"/>
                </a:lnTo>
                <a:lnTo>
                  <a:pt x="2076" y="1506"/>
                </a:lnTo>
                <a:lnTo>
                  <a:pt x="2070" y="1507"/>
                </a:lnTo>
                <a:lnTo>
                  <a:pt x="2064" y="1509"/>
                </a:lnTo>
                <a:lnTo>
                  <a:pt x="2058" y="1510"/>
                </a:lnTo>
                <a:lnTo>
                  <a:pt x="2052" y="1510"/>
                </a:lnTo>
                <a:lnTo>
                  <a:pt x="2058" y="1502"/>
                </a:lnTo>
                <a:lnTo>
                  <a:pt x="2072" y="1494"/>
                </a:lnTo>
                <a:lnTo>
                  <a:pt x="2088" y="1486"/>
                </a:lnTo>
                <a:lnTo>
                  <a:pt x="2098" y="1475"/>
                </a:lnTo>
                <a:lnTo>
                  <a:pt x="2105" y="1466"/>
                </a:lnTo>
                <a:lnTo>
                  <a:pt x="2118" y="1453"/>
                </a:lnTo>
                <a:lnTo>
                  <a:pt x="2128" y="1441"/>
                </a:lnTo>
                <a:lnTo>
                  <a:pt x="2134" y="1434"/>
                </a:lnTo>
                <a:lnTo>
                  <a:pt x="2135" y="1431"/>
                </a:lnTo>
                <a:lnTo>
                  <a:pt x="2136" y="1426"/>
                </a:lnTo>
                <a:lnTo>
                  <a:pt x="2139" y="1420"/>
                </a:lnTo>
                <a:lnTo>
                  <a:pt x="2143" y="1412"/>
                </a:lnTo>
                <a:lnTo>
                  <a:pt x="2149" y="1396"/>
                </a:lnTo>
                <a:lnTo>
                  <a:pt x="2153" y="1386"/>
                </a:lnTo>
                <a:lnTo>
                  <a:pt x="2155" y="1376"/>
                </a:lnTo>
                <a:lnTo>
                  <a:pt x="2150" y="1369"/>
                </a:lnTo>
                <a:lnTo>
                  <a:pt x="2145" y="1361"/>
                </a:lnTo>
                <a:lnTo>
                  <a:pt x="2151" y="1349"/>
                </a:lnTo>
                <a:lnTo>
                  <a:pt x="2162" y="1336"/>
                </a:lnTo>
                <a:lnTo>
                  <a:pt x="2171" y="1321"/>
                </a:lnTo>
                <a:lnTo>
                  <a:pt x="2177" y="1311"/>
                </a:lnTo>
                <a:lnTo>
                  <a:pt x="2181" y="1300"/>
                </a:lnTo>
                <a:lnTo>
                  <a:pt x="2186" y="1289"/>
                </a:lnTo>
                <a:lnTo>
                  <a:pt x="2191" y="1280"/>
                </a:lnTo>
                <a:lnTo>
                  <a:pt x="2210" y="1254"/>
                </a:lnTo>
                <a:lnTo>
                  <a:pt x="2217" y="1224"/>
                </a:lnTo>
                <a:lnTo>
                  <a:pt x="2219" y="1215"/>
                </a:lnTo>
                <a:lnTo>
                  <a:pt x="2223" y="1208"/>
                </a:lnTo>
                <a:lnTo>
                  <a:pt x="2227" y="1202"/>
                </a:lnTo>
                <a:lnTo>
                  <a:pt x="2229" y="1195"/>
                </a:lnTo>
                <a:lnTo>
                  <a:pt x="2225" y="1192"/>
                </a:lnTo>
                <a:lnTo>
                  <a:pt x="2221" y="1189"/>
                </a:lnTo>
                <a:lnTo>
                  <a:pt x="2223" y="1137"/>
                </a:lnTo>
                <a:lnTo>
                  <a:pt x="2221" y="1125"/>
                </a:lnTo>
                <a:lnTo>
                  <a:pt x="2224" y="1115"/>
                </a:lnTo>
                <a:lnTo>
                  <a:pt x="2226" y="1105"/>
                </a:lnTo>
                <a:lnTo>
                  <a:pt x="2226" y="1093"/>
                </a:lnTo>
                <a:lnTo>
                  <a:pt x="2225" y="1093"/>
                </a:lnTo>
                <a:lnTo>
                  <a:pt x="2222" y="1091"/>
                </a:lnTo>
                <a:lnTo>
                  <a:pt x="2217" y="1086"/>
                </a:lnTo>
                <a:lnTo>
                  <a:pt x="2210" y="1080"/>
                </a:lnTo>
                <a:lnTo>
                  <a:pt x="2205" y="1072"/>
                </a:lnTo>
                <a:lnTo>
                  <a:pt x="2201" y="1052"/>
                </a:lnTo>
                <a:lnTo>
                  <a:pt x="2205" y="1033"/>
                </a:lnTo>
                <a:lnTo>
                  <a:pt x="2222" y="1002"/>
                </a:lnTo>
                <a:lnTo>
                  <a:pt x="2245" y="974"/>
                </a:lnTo>
                <a:lnTo>
                  <a:pt x="2250" y="962"/>
                </a:lnTo>
                <a:lnTo>
                  <a:pt x="2247" y="954"/>
                </a:lnTo>
                <a:lnTo>
                  <a:pt x="2239" y="953"/>
                </a:lnTo>
                <a:lnTo>
                  <a:pt x="2231" y="960"/>
                </a:lnTo>
                <a:lnTo>
                  <a:pt x="2221" y="957"/>
                </a:lnTo>
                <a:lnTo>
                  <a:pt x="2216" y="951"/>
                </a:lnTo>
                <a:lnTo>
                  <a:pt x="2210" y="948"/>
                </a:lnTo>
                <a:lnTo>
                  <a:pt x="2198" y="953"/>
                </a:lnTo>
                <a:lnTo>
                  <a:pt x="2182" y="951"/>
                </a:lnTo>
                <a:lnTo>
                  <a:pt x="2183" y="928"/>
                </a:lnTo>
                <a:lnTo>
                  <a:pt x="2200" y="890"/>
                </a:lnTo>
                <a:lnTo>
                  <a:pt x="2208" y="847"/>
                </a:lnTo>
                <a:lnTo>
                  <a:pt x="2207" y="846"/>
                </a:lnTo>
                <a:lnTo>
                  <a:pt x="2206" y="845"/>
                </a:lnTo>
                <a:lnTo>
                  <a:pt x="2202" y="844"/>
                </a:lnTo>
                <a:lnTo>
                  <a:pt x="2198" y="842"/>
                </a:lnTo>
                <a:lnTo>
                  <a:pt x="2197" y="835"/>
                </a:lnTo>
                <a:lnTo>
                  <a:pt x="2196" y="826"/>
                </a:lnTo>
                <a:lnTo>
                  <a:pt x="2195" y="819"/>
                </a:lnTo>
                <a:lnTo>
                  <a:pt x="2196" y="814"/>
                </a:lnTo>
                <a:lnTo>
                  <a:pt x="2204" y="812"/>
                </a:lnTo>
                <a:lnTo>
                  <a:pt x="2212" y="807"/>
                </a:lnTo>
                <a:lnTo>
                  <a:pt x="2216" y="784"/>
                </a:lnTo>
                <a:lnTo>
                  <a:pt x="2206" y="759"/>
                </a:lnTo>
                <a:lnTo>
                  <a:pt x="2191" y="724"/>
                </a:lnTo>
                <a:lnTo>
                  <a:pt x="2164" y="698"/>
                </a:lnTo>
                <a:lnTo>
                  <a:pt x="2155" y="685"/>
                </a:lnTo>
                <a:lnTo>
                  <a:pt x="2151" y="668"/>
                </a:lnTo>
                <a:lnTo>
                  <a:pt x="2152" y="660"/>
                </a:lnTo>
                <a:lnTo>
                  <a:pt x="2154" y="653"/>
                </a:lnTo>
                <a:lnTo>
                  <a:pt x="2155" y="647"/>
                </a:lnTo>
                <a:lnTo>
                  <a:pt x="2154" y="638"/>
                </a:lnTo>
                <a:lnTo>
                  <a:pt x="2152" y="636"/>
                </a:lnTo>
                <a:lnTo>
                  <a:pt x="2151" y="635"/>
                </a:lnTo>
                <a:lnTo>
                  <a:pt x="2152" y="605"/>
                </a:lnTo>
                <a:lnTo>
                  <a:pt x="2165" y="576"/>
                </a:lnTo>
                <a:lnTo>
                  <a:pt x="2171" y="559"/>
                </a:lnTo>
                <a:lnTo>
                  <a:pt x="2174" y="543"/>
                </a:lnTo>
                <a:lnTo>
                  <a:pt x="2177" y="524"/>
                </a:lnTo>
                <a:lnTo>
                  <a:pt x="2179" y="507"/>
                </a:lnTo>
                <a:lnTo>
                  <a:pt x="2180" y="504"/>
                </a:lnTo>
                <a:lnTo>
                  <a:pt x="2178" y="501"/>
                </a:lnTo>
                <a:lnTo>
                  <a:pt x="2170" y="480"/>
                </a:lnTo>
                <a:lnTo>
                  <a:pt x="2168" y="455"/>
                </a:lnTo>
                <a:lnTo>
                  <a:pt x="2173" y="430"/>
                </a:lnTo>
                <a:lnTo>
                  <a:pt x="2181" y="405"/>
                </a:lnTo>
                <a:lnTo>
                  <a:pt x="2184" y="394"/>
                </a:lnTo>
                <a:lnTo>
                  <a:pt x="2184" y="381"/>
                </a:lnTo>
                <a:lnTo>
                  <a:pt x="2185" y="370"/>
                </a:lnTo>
                <a:lnTo>
                  <a:pt x="2187" y="357"/>
                </a:lnTo>
                <a:lnTo>
                  <a:pt x="2191" y="346"/>
                </a:lnTo>
                <a:lnTo>
                  <a:pt x="2185" y="331"/>
                </a:lnTo>
                <a:lnTo>
                  <a:pt x="2177" y="313"/>
                </a:lnTo>
                <a:lnTo>
                  <a:pt x="2171" y="296"/>
                </a:lnTo>
                <a:lnTo>
                  <a:pt x="2162" y="300"/>
                </a:lnTo>
                <a:lnTo>
                  <a:pt x="2152" y="307"/>
                </a:lnTo>
                <a:lnTo>
                  <a:pt x="2144" y="312"/>
                </a:lnTo>
                <a:lnTo>
                  <a:pt x="2138" y="308"/>
                </a:lnTo>
                <a:lnTo>
                  <a:pt x="2136" y="280"/>
                </a:lnTo>
                <a:lnTo>
                  <a:pt x="2140" y="251"/>
                </a:lnTo>
                <a:lnTo>
                  <a:pt x="2150" y="200"/>
                </a:lnTo>
                <a:lnTo>
                  <a:pt x="2156" y="150"/>
                </a:lnTo>
                <a:lnTo>
                  <a:pt x="2154" y="145"/>
                </a:lnTo>
                <a:lnTo>
                  <a:pt x="2152" y="140"/>
                </a:lnTo>
                <a:lnTo>
                  <a:pt x="2150" y="135"/>
                </a:lnTo>
                <a:lnTo>
                  <a:pt x="2149" y="129"/>
                </a:lnTo>
                <a:lnTo>
                  <a:pt x="2150" y="123"/>
                </a:lnTo>
                <a:lnTo>
                  <a:pt x="2152" y="116"/>
                </a:lnTo>
                <a:lnTo>
                  <a:pt x="2154" y="109"/>
                </a:lnTo>
                <a:lnTo>
                  <a:pt x="2154" y="106"/>
                </a:lnTo>
                <a:lnTo>
                  <a:pt x="2145" y="107"/>
                </a:lnTo>
                <a:lnTo>
                  <a:pt x="2136" y="95"/>
                </a:lnTo>
                <a:lnTo>
                  <a:pt x="2136" y="79"/>
                </a:lnTo>
                <a:lnTo>
                  <a:pt x="2138" y="65"/>
                </a:lnTo>
                <a:lnTo>
                  <a:pt x="2147" y="33"/>
                </a:lnTo>
                <a:lnTo>
                  <a:pt x="2152" y="0"/>
                </a:lnTo>
                <a:lnTo>
                  <a:pt x="2132" y="13"/>
                </a:lnTo>
                <a:lnTo>
                  <a:pt x="2116" y="42"/>
                </a:lnTo>
                <a:lnTo>
                  <a:pt x="2100" y="75"/>
                </a:lnTo>
                <a:lnTo>
                  <a:pt x="2089" y="97"/>
                </a:lnTo>
                <a:lnTo>
                  <a:pt x="2069" y="115"/>
                </a:lnTo>
                <a:lnTo>
                  <a:pt x="2058" y="140"/>
                </a:lnTo>
                <a:lnTo>
                  <a:pt x="2059" y="149"/>
                </a:lnTo>
                <a:lnTo>
                  <a:pt x="2062" y="154"/>
                </a:lnTo>
                <a:lnTo>
                  <a:pt x="2063" y="160"/>
                </a:lnTo>
                <a:lnTo>
                  <a:pt x="2062" y="168"/>
                </a:lnTo>
                <a:lnTo>
                  <a:pt x="2036" y="181"/>
                </a:lnTo>
                <a:lnTo>
                  <a:pt x="2042" y="211"/>
                </a:lnTo>
                <a:lnTo>
                  <a:pt x="2019" y="238"/>
                </a:lnTo>
                <a:lnTo>
                  <a:pt x="2005" y="287"/>
                </a:lnTo>
                <a:lnTo>
                  <a:pt x="1994" y="343"/>
                </a:lnTo>
                <a:lnTo>
                  <a:pt x="1982" y="384"/>
                </a:lnTo>
                <a:lnTo>
                  <a:pt x="1928" y="491"/>
                </a:lnTo>
                <a:lnTo>
                  <a:pt x="1834" y="543"/>
                </a:lnTo>
                <a:lnTo>
                  <a:pt x="1812" y="529"/>
                </a:lnTo>
                <a:lnTo>
                  <a:pt x="1802" y="507"/>
                </a:lnTo>
                <a:lnTo>
                  <a:pt x="1798" y="486"/>
                </a:lnTo>
                <a:lnTo>
                  <a:pt x="1791" y="477"/>
                </a:lnTo>
                <a:lnTo>
                  <a:pt x="1760" y="474"/>
                </a:lnTo>
                <a:lnTo>
                  <a:pt x="1753" y="449"/>
                </a:lnTo>
                <a:lnTo>
                  <a:pt x="1754" y="447"/>
                </a:lnTo>
                <a:lnTo>
                  <a:pt x="1754" y="444"/>
                </a:lnTo>
                <a:lnTo>
                  <a:pt x="1718" y="418"/>
                </a:lnTo>
                <a:lnTo>
                  <a:pt x="1699" y="375"/>
                </a:lnTo>
                <a:lnTo>
                  <a:pt x="1681" y="341"/>
                </a:lnTo>
                <a:lnTo>
                  <a:pt x="1683" y="308"/>
                </a:lnTo>
                <a:lnTo>
                  <a:pt x="1707" y="276"/>
                </a:lnTo>
                <a:lnTo>
                  <a:pt x="1726" y="240"/>
                </a:lnTo>
                <a:lnTo>
                  <a:pt x="1729" y="228"/>
                </a:lnTo>
                <a:lnTo>
                  <a:pt x="1731" y="216"/>
                </a:lnTo>
                <a:lnTo>
                  <a:pt x="1734" y="205"/>
                </a:lnTo>
                <a:lnTo>
                  <a:pt x="1743" y="196"/>
                </a:lnTo>
                <a:lnTo>
                  <a:pt x="1764" y="177"/>
                </a:lnTo>
                <a:lnTo>
                  <a:pt x="1779" y="150"/>
                </a:lnTo>
                <a:lnTo>
                  <a:pt x="1784" y="112"/>
                </a:lnTo>
                <a:lnTo>
                  <a:pt x="1770" y="107"/>
                </a:lnTo>
                <a:lnTo>
                  <a:pt x="1770" y="109"/>
                </a:lnTo>
                <a:lnTo>
                  <a:pt x="1769" y="115"/>
                </a:lnTo>
                <a:lnTo>
                  <a:pt x="1768" y="123"/>
                </a:lnTo>
                <a:lnTo>
                  <a:pt x="1767" y="133"/>
                </a:lnTo>
                <a:lnTo>
                  <a:pt x="1762" y="148"/>
                </a:lnTo>
                <a:lnTo>
                  <a:pt x="1755" y="150"/>
                </a:lnTo>
                <a:lnTo>
                  <a:pt x="1749" y="141"/>
                </a:lnTo>
                <a:lnTo>
                  <a:pt x="1746" y="128"/>
                </a:lnTo>
                <a:lnTo>
                  <a:pt x="1743" y="116"/>
                </a:lnTo>
                <a:lnTo>
                  <a:pt x="1735" y="111"/>
                </a:lnTo>
                <a:lnTo>
                  <a:pt x="1729" y="113"/>
                </a:lnTo>
                <a:lnTo>
                  <a:pt x="1724" y="117"/>
                </a:lnTo>
                <a:lnTo>
                  <a:pt x="1719" y="121"/>
                </a:lnTo>
                <a:lnTo>
                  <a:pt x="1713" y="123"/>
                </a:lnTo>
                <a:lnTo>
                  <a:pt x="1707" y="121"/>
                </a:lnTo>
                <a:lnTo>
                  <a:pt x="1700" y="117"/>
                </a:lnTo>
                <a:lnTo>
                  <a:pt x="1695" y="112"/>
                </a:lnTo>
                <a:lnTo>
                  <a:pt x="1689" y="108"/>
                </a:lnTo>
                <a:lnTo>
                  <a:pt x="1656" y="94"/>
                </a:lnTo>
                <a:lnTo>
                  <a:pt x="1626" y="76"/>
                </a:lnTo>
                <a:lnTo>
                  <a:pt x="1610" y="63"/>
                </a:lnTo>
                <a:lnTo>
                  <a:pt x="1586" y="60"/>
                </a:lnTo>
                <a:lnTo>
                  <a:pt x="1576" y="54"/>
                </a:lnTo>
                <a:lnTo>
                  <a:pt x="1565" y="46"/>
                </a:lnTo>
                <a:lnTo>
                  <a:pt x="1556" y="39"/>
                </a:lnTo>
                <a:lnTo>
                  <a:pt x="1549" y="36"/>
                </a:lnTo>
                <a:lnTo>
                  <a:pt x="1555" y="55"/>
                </a:lnTo>
                <a:lnTo>
                  <a:pt x="1565" y="82"/>
                </a:lnTo>
                <a:lnTo>
                  <a:pt x="1572" y="107"/>
                </a:lnTo>
                <a:lnTo>
                  <a:pt x="1564" y="123"/>
                </a:lnTo>
                <a:lnTo>
                  <a:pt x="1557" y="124"/>
                </a:lnTo>
                <a:lnTo>
                  <a:pt x="1549" y="120"/>
                </a:lnTo>
                <a:lnTo>
                  <a:pt x="1540" y="115"/>
                </a:lnTo>
                <a:lnTo>
                  <a:pt x="1531" y="113"/>
                </a:lnTo>
                <a:lnTo>
                  <a:pt x="1519" y="111"/>
                </a:lnTo>
                <a:lnTo>
                  <a:pt x="1508" y="106"/>
                </a:lnTo>
                <a:lnTo>
                  <a:pt x="1496" y="104"/>
                </a:lnTo>
                <a:lnTo>
                  <a:pt x="1487" y="108"/>
                </a:lnTo>
                <a:lnTo>
                  <a:pt x="1481" y="116"/>
                </a:lnTo>
                <a:lnTo>
                  <a:pt x="1477" y="124"/>
                </a:lnTo>
                <a:lnTo>
                  <a:pt x="1473" y="132"/>
                </a:lnTo>
                <a:lnTo>
                  <a:pt x="1466" y="134"/>
                </a:lnTo>
                <a:lnTo>
                  <a:pt x="1459" y="147"/>
                </a:lnTo>
                <a:lnTo>
                  <a:pt x="1451" y="154"/>
                </a:lnTo>
                <a:lnTo>
                  <a:pt x="1444" y="157"/>
                </a:lnTo>
                <a:lnTo>
                  <a:pt x="1441" y="160"/>
                </a:lnTo>
                <a:lnTo>
                  <a:pt x="1437" y="176"/>
                </a:lnTo>
                <a:lnTo>
                  <a:pt x="1437" y="193"/>
                </a:lnTo>
                <a:lnTo>
                  <a:pt x="1438" y="207"/>
                </a:lnTo>
                <a:lnTo>
                  <a:pt x="1437" y="218"/>
                </a:lnTo>
                <a:lnTo>
                  <a:pt x="1431" y="221"/>
                </a:lnTo>
                <a:lnTo>
                  <a:pt x="1422" y="219"/>
                </a:lnTo>
                <a:lnTo>
                  <a:pt x="1413" y="216"/>
                </a:lnTo>
                <a:lnTo>
                  <a:pt x="1406" y="214"/>
                </a:lnTo>
                <a:lnTo>
                  <a:pt x="1388" y="233"/>
                </a:lnTo>
                <a:lnTo>
                  <a:pt x="1373" y="260"/>
                </a:lnTo>
                <a:lnTo>
                  <a:pt x="1365" y="281"/>
                </a:lnTo>
                <a:lnTo>
                  <a:pt x="1372" y="295"/>
                </a:lnTo>
                <a:lnTo>
                  <a:pt x="1378" y="306"/>
                </a:lnTo>
                <a:lnTo>
                  <a:pt x="1370" y="322"/>
                </a:lnTo>
                <a:lnTo>
                  <a:pt x="1365" y="332"/>
                </a:lnTo>
                <a:lnTo>
                  <a:pt x="1364" y="342"/>
                </a:lnTo>
                <a:lnTo>
                  <a:pt x="1364" y="351"/>
                </a:lnTo>
                <a:lnTo>
                  <a:pt x="1361" y="357"/>
                </a:lnTo>
                <a:lnTo>
                  <a:pt x="1349" y="345"/>
                </a:lnTo>
                <a:lnTo>
                  <a:pt x="1341" y="324"/>
                </a:lnTo>
                <a:lnTo>
                  <a:pt x="1323" y="315"/>
                </a:lnTo>
                <a:lnTo>
                  <a:pt x="1302" y="317"/>
                </a:lnTo>
                <a:lnTo>
                  <a:pt x="1291" y="363"/>
                </a:lnTo>
                <a:lnTo>
                  <a:pt x="1289" y="363"/>
                </a:lnTo>
                <a:lnTo>
                  <a:pt x="1286" y="337"/>
                </a:lnTo>
                <a:lnTo>
                  <a:pt x="1280" y="309"/>
                </a:lnTo>
                <a:lnTo>
                  <a:pt x="1273" y="282"/>
                </a:lnTo>
                <a:lnTo>
                  <a:pt x="1268" y="256"/>
                </a:lnTo>
                <a:lnTo>
                  <a:pt x="1256" y="238"/>
                </a:lnTo>
                <a:lnTo>
                  <a:pt x="1240" y="244"/>
                </a:lnTo>
                <a:lnTo>
                  <a:pt x="1221" y="258"/>
                </a:lnTo>
                <a:lnTo>
                  <a:pt x="1208" y="262"/>
                </a:lnTo>
                <a:lnTo>
                  <a:pt x="1204" y="251"/>
                </a:lnTo>
                <a:lnTo>
                  <a:pt x="1200" y="243"/>
                </a:lnTo>
                <a:lnTo>
                  <a:pt x="1200" y="242"/>
                </a:lnTo>
                <a:lnTo>
                  <a:pt x="1192" y="248"/>
                </a:lnTo>
                <a:lnTo>
                  <a:pt x="1191" y="261"/>
                </a:lnTo>
                <a:lnTo>
                  <a:pt x="1185" y="274"/>
                </a:lnTo>
                <a:lnTo>
                  <a:pt x="1167" y="279"/>
                </a:lnTo>
                <a:lnTo>
                  <a:pt x="1154" y="285"/>
                </a:lnTo>
                <a:lnTo>
                  <a:pt x="1148" y="300"/>
                </a:lnTo>
                <a:lnTo>
                  <a:pt x="1142" y="316"/>
                </a:lnTo>
                <a:lnTo>
                  <a:pt x="1129" y="327"/>
                </a:lnTo>
                <a:lnTo>
                  <a:pt x="1119" y="333"/>
                </a:lnTo>
                <a:lnTo>
                  <a:pt x="1118" y="342"/>
                </a:lnTo>
                <a:lnTo>
                  <a:pt x="1119" y="351"/>
                </a:lnTo>
                <a:lnTo>
                  <a:pt x="1116" y="357"/>
                </a:lnTo>
                <a:lnTo>
                  <a:pt x="1108" y="359"/>
                </a:lnTo>
                <a:lnTo>
                  <a:pt x="1100" y="364"/>
                </a:lnTo>
                <a:lnTo>
                  <a:pt x="1094" y="371"/>
                </a:lnTo>
                <a:lnTo>
                  <a:pt x="1091" y="380"/>
                </a:lnTo>
                <a:lnTo>
                  <a:pt x="1088" y="389"/>
                </a:lnTo>
                <a:lnTo>
                  <a:pt x="1083" y="398"/>
                </a:lnTo>
                <a:lnTo>
                  <a:pt x="1068" y="428"/>
                </a:lnTo>
                <a:lnTo>
                  <a:pt x="1038" y="428"/>
                </a:lnTo>
                <a:lnTo>
                  <a:pt x="1033" y="411"/>
                </a:lnTo>
                <a:lnTo>
                  <a:pt x="1026" y="411"/>
                </a:lnTo>
                <a:lnTo>
                  <a:pt x="1019" y="421"/>
                </a:lnTo>
                <a:lnTo>
                  <a:pt x="1012" y="433"/>
                </a:lnTo>
                <a:lnTo>
                  <a:pt x="1017" y="442"/>
                </a:lnTo>
                <a:lnTo>
                  <a:pt x="1024" y="450"/>
                </a:lnTo>
                <a:lnTo>
                  <a:pt x="1030" y="457"/>
                </a:lnTo>
                <a:lnTo>
                  <a:pt x="1029" y="465"/>
                </a:lnTo>
                <a:lnTo>
                  <a:pt x="1013" y="482"/>
                </a:lnTo>
                <a:lnTo>
                  <a:pt x="994" y="500"/>
                </a:lnTo>
                <a:lnTo>
                  <a:pt x="984" y="471"/>
                </a:lnTo>
                <a:lnTo>
                  <a:pt x="986" y="426"/>
                </a:lnTo>
                <a:lnTo>
                  <a:pt x="965" y="446"/>
                </a:lnTo>
                <a:lnTo>
                  <a:pt x="942" y="473"/>
                </a:lnTo>
                <a:lnTo>
                  <a:pt x="925" y="503"/>
                </a:lnTo>
                <a:lnTo>
                  <a:pt x="914" y="537"/>
                </a:lnTo>
                <a:lnTo>
                  <a:pt x="901" y="570"/>
                </a:lnTo>
                <a:lnTo>
                  <a:pt x="880" y="595"/>
                </a:lnTo>
                <a:lnTo>
                  <a:pt x="856" y="617"/>
                </a:lnTo>
                <a:lnTo>
                  <a:pt x="835" y="644"/>
                </a:lnTo>
                <a:lnTo>
                  <a:pt x="796" y="672"/>
                </a:lnTo>
                <a:lnTo>
                  <a:pt x="746" y="688"/>
                </a:lnTo>
                <a:lnTo>
                  <a:pt x="726" y="696"/>
                </a:lnTo>
                <a:lnTo>
                  <a:pt x="709" y="700"/>
                </a:lnTo>
                <a:lnTo>
                  <a:pt x="693" y="706"/>
                </a:lnTo>
                <a:lnTo>
                  <a:pt x="679" y="718"/>
                </a:lnTo>
                <a:lnTo>
                  <a:pt x="662" y="731"/>
                </a:lnTo>
                <a:lnTo>
                  <a:pt x="646" y="735"/>
                </a:lnTo>
                <a:lnTo>
                  <a:pt x="631" y="736"/>
                </a:lnTo>
                <a:lnTo>
                  <a:pt x="611" y="742"/>
                </a:lnTo>
                <a:lnTo>
                  <a:pt x="595" y="748"/>
                </a:lnTo>
                <a:lnTo>
                  <a:pt x="582" y="746"/>
                </a:lnTo>
                <a:lnTo>
                  <a:pt x="571" y="741"/>
                </a:lnTo>
                <a:lnTo>
                  <a:pt x="557" y="739"/>
                </a:lnTo>
                <a:lnTo>
                  <a:pt x="533" y="753"/>
                </a:lnTo>
                <a:lnTo>
                  <a:pt x="511" y="775"/>
                </a:lnTo>
                <a:lnTo>
                  <a:pt x="506" y="778"/>
                </a:lnTo>
                <a:lnTo>
                  <a:pt x="498" y="779"/>
                </a:lnTo>
                <a:lnTo>
                  <a:pt x="489" y="780"/>
                </a:lnTo>
                <a:lnTo>
                  <a:pt x="482" y="782"/>
                </a:lnTo>
                <a:lnTo>
                  <a:pt x="433" y="817"/>
                </a:lnTo>
                <a:lnTo>
                  <a:pt x="391" y="856"/>
                </a:lnTo>
                <a:lnTo>
                  <a:pt x="375" y="883"/>
                </a:lnTo>
                <a:lnTo>
                  <a:pt x="354" y="891"/>
                </a:lnTo>
                <a:lnTo>
                  <a:pt x="354" y="880"/>
                </a:lnTo>
                <a:lnTo>
                  <a:pt x="359" y="865"/>
                </a:lnTo>
                <a:lnTo>
                  <a:pt x="364" y="847"/>
                </a:lnTo>
                <a:lnTo>
                  <a:pt x="366" y="834"/>
                </a:lnTo>
                <a:lnTo>
                  <a:pt x="351" y="867"/>
                </a:lnTo>
                <a:lnTo>
                  <a:pt x="331" y="901"/>
                </a:lnTo>
                <a:lnTo>
                  <a:pt x="308" y="935"/>
                </a:lnTo>
                <a:lnTo>
                  <a:pt x="290" y="968"/>
                </a:lnTo>
                <a:lnTo>
                  <a:pt x="268" y="1020"/>
                </a:lnTo>
                <a:lnTo>
                  <a:pt x="256" y="1077"/>
                </a:lnTo>
                <a:lnTo>
                  <a:pt x="259" y="1118"/>
                </a:lnTo>
                <a:lnTo>
                  <a:pt x="247" y="1152"/>
                </a:lnTo>
                <a:lnTo>
                  <a:pt x="243" y="1146"/>
                </a:lnTo>
                <a:lnTo>
                  <a:pt x="239" y="1132"/>
                </a:lnTo>
                <a:lnTo>
                  <a:pt x="235" y="1116"/>
                </a:lnTo>
                <a:lnTo>
                  <a:pt x="231" y="1106"/>
                </a:lnTo>
                <a:lnTo>
                  <a:pt x="226" y="1137"/>
                </a:lnTo>
                <a:lnTo>
                  <a:pt x="226" y="1169"/>
                </a:lnTo>
                <a:lnTo>
                  <a:pt x="222" y="1184"/>
                </a:lnTo>
                <a:lnTo>
                  <a:pt x="213" y="1186"/>
                </a:lnTo>
                <a:lnTo>
                  <a:pt x="203" y="1181"/>
                </a:lnTo>
                <a:lnTo>
                  <a:pt x="198" y="1179"/>
                </a:lnTo>
                <a:lnTo>
                  <a:pt x="196" y="1199"/>
                </a:lnTo>
                <a:lnTo>
                  <a:pt x="197" y="1221"/>
                </a:lnTo>
                <a:lnTo>
                  <a:pt x="197" y="1248"/>
                </a:lnTo>
                <a:lnTo>
                  <a:pt x="192" y="1275"/>
                </a:lnTo>
                <a:lnTo>
                  <a:pt x="179" y="1314"/>
                </a:lnTo>
                <a:lnTo>
                  <a:pt x="184" y="1354"/>
                </a:lnTo>
                <a:lnTo>
                  <a:pt x="175" y="1387"/>
                </a:lnTo>
                <a:lnTo>
                  <a:pt x="161" y="1419"/>
                </a:lnTo>
                <a:lnTo>
                  <a:pt x="155" y="1434"/>
                </a:lnTo>
                <a:lnTo>
                  <a:pt x="152" y="1449"/>
                </a:lnTo>
                <a:lnTo>
                  <a:pt x="150" y="1466"/>
                </a:lnTo>
                <a:lnTo>
                  <a:pt x="147" y="1481"/>
                </a:lnTo>
                <a:lnTo>
                  <a:pt x="143" y="1492"/>
                </a:lnTo>
                <a:lnTo>
                  <a:pt x="136" y="1503"/>
                </a:lnTo>
                <a:lnTo>
                  <a:pt x="128" y="1513"/>
                </a:lnTo>
                <a:lnTo>
                  <a:pt x="120" y="1523"/>
                </a:lnTo>
                <a:lnTo>
                  <a:pt x="115" y="1542"/>
                </a:lnTo>
                <a:lnTo>
                  <a:pt x="112" y="1563"/>
                </a:lnTo>
                <a:lnTo>
                  <a:pt x="108" y="1583"/>
                </a:lnTo>
                <a:lnTo>
                  <a:pt x="101" y="1597"/>
                </a:lnTo>
                <a:lnTo>
                  <a:pt x="81" y="1623"/>
                </a:lnTo>
                <a:lnTo>
                  <a:pt x="70" y="1655"/>
                </a:lnTo>
                <a:lnTo>
                  <a:pt x="56" y="1682"/>
                </a:lnTo>
                <a:lnTo>
                  <a:pt x="40" y="1688"/>
                </a:lnTo>
                <a:lnTo>
                  <a:pt x="24" y="1691"/>
                </a:lnTo>
                <a:lnTo>
                  <a:pt x="10" y="1709"/>
                </a:lnTo>
                <a:lnTo>
                  <a:pt x="0" y="1731"/>
                </a:lnTo>
                <a:lnTo>
                  <a:pt x="1" y="1750"/>
                </a:lnTo>
                <a:lnTo>
                  <a:pt x="12" y="1749"/>
                </a:lnTo>
                <a:lnTo>
                  <a:pt x="19" y="1749"/>
                </a:lnTo>
                <a:lnTo>
                  <a:pt x="20" y="1755"/>
                </a:lnTo>
                <a:lnTo>
                  <a:pt x="13" y="1771"/>
                </a:lnTo>
                <a:lnTo>
                  <a:pt x="44" y="1805"/>
                </a:lnTo>
                <a:lnTo>
                  <a:pt x="114" y="1804"/>
                </a:lnTo>
                <a:lnTo>
                  <a:pt x="127" y="1794"/>
                </a:lnTo>
                <a:lnTo>
                  <a:pt x="140" y="1782"/>
                </a:lnTo>
                <a:lnTo>
                  <a:pt x="152" y="1771"/>
                </a:lnTo>
                <a:lnTo>
                  <a:pt x="161" y="1765"/>
                </a:lnTo>
                <a:lnTo>
                  <a:pt x="199" y="1754"/>
                </a:lnTo>
                <a:lnTo>
                  <a:pt x="252" y="1732"/>
                </a:lnTo>
                <a:lnTo>
                  <a:pt x="305" y="1720"/>
                </a:lnTo>
                <a:lnTo>
                  <a:pt x="342" y="1735"/>
                </a:lnTo>
                <a:lnTo>
                  <a:pt x="377" y="1741"/>
                </a:lnTo>
                <a:lnTo>
                  <a:pt x="420" y="1740"/>
                </a:lnTo>
                <a:lnTo>
                  <a:pt x="445" y="1728"/>
                </a:lnTo>
                <a:lnTo>
                  <a:pt x="465" y="1713"/>
                </a:lnTo>
                <a:lnTo>
                  <a:pt x="484" y="1696"/>
                </a:lnTo>
                <a:lnTo>
                  <a:pt x="509" y="1686"/>
                </a:lnTo>
                <a:lnTo>
                  <a:pt x="535" y="1678"/>
                </a:lnTo>
                <a:lnTo>
                  <a:pt x="562" y="1664"/>
                </a:lnTo>
                <a:lnTo>
                  <a:pt x="587" y="1651"/>
                </a:lnTo>
                <a:lnTo>
                  <a:pt x="611" y="1644"/>
                </a:lnTo>
                <a:lnTo>
                  <a:pt x="629" y="1644"/>
                </a:lnTo>
                <a:lnTo>
                  <a:pt x="644" y="1646"/>
                </a:lnTo>
                <a:lnTo>
                  <a:pt x="660" y="1647"/>
                </a:lnTo>
                <a:lnTo>
                  <a:pt x="678" y="1641"/>
                </a:lnTo>
                <a:lnTo>
                  <a:pt x="696" y="1635"/>
                </a:lnTo>
                <a:lnTo>
                  <a:pt x="710" y="1634"/>
                </a:lnTo>
                <a:lnTo>
                  <a:pt x="722" y="1634"/>
                </a:lnTo>
                <a:lnTo>
                  <a:pt x="736" y="1630"/>
                </a:lnTo>
                <a:lnTo>
                  <a:pt x="749" y="1624"/>
                </a:lnTo>
                <a:lnTo>
                  <a:pt x="764" y="1616"/>
                </a:lnTo>
                <a:lnTo>
                  <a:pt x="778" y="1608"/>
                </a:lnTo>
                <a:lnTo>
                  <a:pt x="793" y="1601"/>
                </a:lnTo>
                <a:lnTo>
                  <a:pt x="810" y="1598"/>
                </a:lnTo>
                <a:lnTo>
                  <a:pt x="834" y="1600"/>
                </a:lnTo>
                <a:lnTo>
                  <a:pt x="857" y="1603"/>
                </a:lnTo>
                <a:lnTo>
                  <a:pt x="877" y="1604"/>
                </a:lnTo>
                <a:lnTo>
                  <a:pt x="898" y="1607"/>
                </a:lnTo>
                <a:lnTo>
                  <a:pt x="902" y="1615"/>
                </a:lnTo>
                <a:lnTo>
                  <a:pt x="902" y="1625"/>
                </a:lnTo>
                <a:lnTo>
                  <a:pt x="910" y="1636"/>
                </a:lnTo>
                <a:lnTo>
                  <a:pt x="926" y="1642"/>
                </a:lnTo>
                <a:lnTo>
                  <a:pt x="943" y="1645"/>
                </a:lnTo>
                <a:lnTo>
                  <a:pt x="957" y="1651"/>
                </a:lnTo>
                <a:lnTo>
                  <a:pt x="968" y="1670"/>
                </a:lnTo>
                <a:lnTo>
                  <a:pt x="965" y="1718"/>
                </a:lnTo>
                <a:lnTo>
                  <a:pt x="952" y="1764"/>
                </a:lnTo>
                <a:lnTo>
                  <a:pt x="946" y="1786"/>
                </a:lnTo>
                <a:lnTo>
                  <a:pt x="942" y="1809"/>
                </a:lnTo>
                <a:lnTo>
                  <a:pt x="937" y="1823"/>
                </a:lnTo>
                <a:lnTo>
                  <a:pt x="922" y="1830"/>
                </a:lnTo>
                <a:lnTo>
                  <a:pt x="915" y="1839"/>
                </a:lnTo>
                <a:lnTo>
                  <a:pt x="926" y="1849"/>
                </a:lnTo>
                <a:lnTo>
                  <a:pt x="935" y="1857"/>
                </a:lnTo>
                <a:lnTo>
                  <a:pt x="945" y="1853"/>
                </a:lnTo>
                <a:lnTo>
                  <a:pt x="1004" y="1808"/>
                </a:lnTo>
                <a:lnTo>
                  <a:pt x="1069" y="1773"/>
                </a:lnTo>
                <a:lnTo>
                  <a:pt x="1080" y="1765"/>
                </a:lnTo>
                <a:lnTo>
                  <a:pt x="1089" y="1756"/>
                </a:lnTo>
                <a:lnTo>
                  <a:pt x="1099" y="1746"/>
                </a:lnTo>
                <a:lnTo>
                  <a:pt x="1108" y="1738"/>
                </a:lnTo>
                <a:lnTo>
                  <a:pt x="1115" y="1731"/>
                </a:lnTo>
                <a:lnTo>
                  <a:pt x="1125" y="1722"/>
                </a:lnTo>
                <a:lnTo>
                  <a:pt x="1135" y="1714"/>
                </a:lnTo>
                <a:lnTo>
                  <a:pt x="1142" y="1710"/>
                </a:lnTo>
                <a:lnTo>
                  <a:pt x="1120" y="1750"/>
                </a:lnTo>
                <a:lnTo>
                  <a:pt x="1090" y="1785"/>
                </a:lnTo>
                <a:lnTo>
                  <a:pt x="1079" y="1798"/>
                </a:lnTo>
                <a:lnTo>
                  <a:pt x="1066" y="1810"/>
                </a:lnTo>
                <a:lnTo>
                  <a:pt x="1052" y="1822"/>
                </a:lnTo>
                <a:lnTo>
                  <a:pt x="1040" y="1836"/>
                </a:lnTo>
                <a:lnTo>
                  <a:pt x="1023" y="1854"/>
                </a:lnTo>
                <a:lnTo>
                  <a:pt x="1004" y="1869"/>
                </a:lnTo>
                <a:lnTo>
                  <a:pt x="988" y="1882"/>
                </a:lnTo>
                <a:lnTo>
                  <a:pt x="990" y="1890"/>
                </a:lnTo>
                <a:lnTo>
                  <a:pt x="1003" y="1890"/>
                </a:lnTo>
                <a:lnTo>
                  <a:pt x="1018" y="1883"/>
                </a:lnTo>
                <a:lnTo>
                  <a:pt x="1033" y="1870"/>
                </a:lnTo>
                <a:lnTo>
                  <a:pt x="1047" y="1852"/>
                </a:lnTo>
                <a:lnTo>
                  <a:pt x="1062" y="1837"/>
                </a:lnTo>
                <a:lnTo>
                  <a:pt x="1078" y="1826"/>
                </a:lnTo>
                <a:lnTo>
                  <a:pt x="1063" y="1864"/>
                </a:lnTo>
                <a:lnTo>
                  <a:pt x="1041" y="1897"/>
                </a:lnTo>
                <a:lnTo>
                  <a:pt x="1034" y="1907"/>
                </a:lnTo>
                <a:lnTo>
                  <a:pt x="1026" y="1917"/>
                </a:lnTo>
                <a:lnTo>
                  <a:pt x="1047" y="1918"/>
                </a:lnTo>
                <a:lnTo>
                  <a:pt x="1059" y="1913"/>
                </a:lnTo>
                <a:lnTo>
                  <a:pt x="1069" y="1906"/>
                </a:lnTo>
                <a:lnTo>
                  <a:pt x="1071" y="1908"/>
                </a:lnTo>
                <a:lnTo>
                  <a:pt x="1070" y="1911"/>
                </a:lnTo>
                <a:lnTo>
                  <a:pt x="1058" y="1928"/>
                </a:lnTo>
                <a:lnTo>
                  <a:pt x="1048" y="1950"/>
                </a:lnTo>
                <a:lnTo>
                  <a:pt x="1039" y="1969"/>
                </a:lnTo>
                <a:lnTo>
                  <a:pt x="1027" y="1985"/>
                </a:lnTo>
                <a:lnTo>
                  <a:pt x="1015" y="2002"/>
                </a:lnTo>
                <a:lnTo>
                  <a:pt x="1004" y="2019"/>
                </a:lnTo>
                <a:lnTo>
                  <a:pt x="993" y="2036"/>
                </a:lnTo>
                <a:lnTo>
                  <a:pt x="982" y="2050"/>
                </a:lnTo>
                <a:lnTo>
                  <a:pt x="975" y="2059"/>
                </a:lnTo>
                <a:lnTo>
                  <a:pt x="977" y="2064"/>
                </a:lnTo>
                <a:lnTo>
                  <a:pt x="982" y="2067"/>
                </a:lnTo>
                <a:lnTo>
                  <a:pt x="985" y="2075"/>
                </a:lnTo>
                <a:lnTo>
                  <a:pt x="987" y="2084"/>
                </a:lnTo>
                <a:lnTo>
                  <a:pt x="984" y="2095"/>
                </a:lnTo>
                <a:lnTo>
                  <a:pt x="986" y="2107"/>
                </a:lnTo>
                <a:lnTo>
                  <a:pt x="1008" y="2114"/>
                </a:lnTo>
                <a:lnTo>
                  <a:pt x="1038" y="2122"/>
                </a:lnTo>
                <a:lnTo>
                  <a:pt x="1060" y="2143"/>
                </a:lnTo>
                <a:lnTo>
                  <a:pt x="1067" y="2159"/>
                </a:lnTo>
                <a:close/>
              </a:path>
            </a:pathLst>
          </a:custGeom>
          <a:solidFill>
            <a:srgbClr val="5C044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2" name="New Zealand"/>
          <xdr:cNvSpPr>
            <a:spLocks noEditPoints="1"/>
          </xdr:cNvSpPr>
        </xdr:nvSpPr>
        <xdr:spPr bwMode="auto">
          <a:xfrm>
            <a:off x="13601237" y="3686175"/>
            <a:ext cx="426094" cy="352425"/>
          </a:xfrm>
          <a:custGeom>
            <a:avLst/>
            <a:gdLst>
              <a:gd name="T0" fmla="*/ 2147483647 w 1175"/>
              <a:gd name="T1" fmla="*/ 2147483647 h 842"/>
              <a:gd name="T2" fmla="*/ 2147483647 w 1175"/>
              <a:gd name="T3" fmla="*/ 2147483647 h 842"/>
              <a:gd name="T4" fmla="*/ 2147483647 w 1175"/>
              <a:gd name="T5" fmla="*/ 2147483647 h 842"/>
              <a:gd name="T6" fmla="*/ 2147483647 w 1175"/>
              <a:gd name="T7" fmla="*/ 2147483647 h 842"/>
              <a:gd name="T8" fmla="*/ 0 w 1175"/>
              <a:gd name="T9" fmla="*/ 2147483647 h 842"/>
              <a:gd name="T10" fmla="*/ 2147483647 w 1175"/>
              <a:gd name="T11" fmla="*/ 2147483647 h 842"/>
              <a:gd name="T12" fmla="*/ 2147483647 w 1175"/>
              <a:gd name="T13" fmla="*/ 2147483647 h 842"/>
              <a:gd name="T14" fmla="*/ 2147483647 w 1175"/>
              <a:gd name="T15" fmla="*/ 2147483647 h 842"/>
              <a:gd name="T16" fmla="*/ 2147483647 w 1175"/>
              <a:gd name="T17" fmla="*/ 2147483647 h 842"/>
              <a:gd name="T18" fmla="*/ 2147483647 w 1175"/>
              <a:gd name="T19" fmla="*/ 2147483647 h 842"/>
              <a:gd name="T20" fmla="*/ 2147483647 w 1175"/>
              <a:gd name="T21" fmla="*/ 2147483647 h 842"/>
              <a:gd name="T22" fmla="*/ 2147483647 w 1175"/>
              <a:gd name="T23" fmla="*/ 2147483647 h 842"/>
              <a:gd name="T24" fmla="*/ 2147483647 w 1175"/>
              <a:gd name="T25" fmla="*/ 2147483647 h 842"/>
              <a:gd name="T26" fmla="*/ 2147483647 w 1175"/>
              <a:gd name="T27" fmla="*/ 2147483647 h 842"/>
              <a:gd name="T28" fmla="*/ 2147483647 w 1175"/>
              <a:gd name="T29" fmla="*/ 2147483647 h 842"/>
              <a:gd name="T30" fmla="*/ 2147483647 w 1175"/>
              <a:gd name="T31" fmla="*/ 2147483647 h 842"/>
              <a:gd name="T32" fmla="*/ 2147483647 w 1175"/>
              <a:gd name="T33" fmla="*/ 2147483647 h 842"/>
              <a:gd name="T34" fmla="*/ 2147483647 w 1175"/>
              <a:gd name="T35" fmla="*/ 2147483647 h 842"/>
              <a:gd name="T36" fmla="*/ 2147483647 w 1175"/>
              <a:gd name="T37" fmla="*/ 2147483647 h 842"/>
              <a:gd name="T38" fmla="*/ 2147483647 w 1175"/>
              <a:gd name="T39" fmla="*/ 2147483647 h 842"/>
              <a:gd name="T40" fmla="*/ 2147483647 w 1175"/>
              <a:gd name="T41" fmla="*/ 2147483647 h 842"/>
              <a:gd name="T42" fmla="*/ 2147483647 w 1175"/>
              <a:gd name="T43" fmla="*/ 2147483647 h 842"/>
              <a:gd name="T44" fmla="*/ 2147483647 w 1175"/>
              <a:gd name="T45" fmla="*/ 2147483647 h 842"/>
              <a:gd name="T46" fmla="*/ 2147483647 w 1175"/>
              <a:gd name="T47" fmla="*/ 2147483647 h 842"/>
              <a:gd name="T48" fmla="*/ 2147483647 w 1175"/>
              <a:gd name="T49" fmla="*/ 2147483647 h 842"/>
              <a:gd name="T50" fmla="*/ 2147483647 w 1175"/>
              <a:gd name="T51" fmla="*/ 2147483647 h 842"/>
              <a:gd name="T52" fmla="*/ 2147483647 w 1175"/>
              <a:gd name="T53" fmla="*/ 2147483647 h 842"/>
              <a:gd name="T54" fmla="*/ 2147483647 w 1175"/>
              <a:gd name="T55" fmla="*/ 2147483647 h 842"/>
              <a:gd name="T56" fmla="*/ 2147483647 w 1175"/>
              <a:gd name="T57" fmla="*/ 2147483647 h 842"/>
              <a:gd name="T58" fmla="*/ 2147483647 w 1175"/>
              <a:gd name="T59" fmla="*/ 2147483647 h 842"/>
              <a:gd name="T60" fmla="*/ 2147483647 w 1175"/>
              <a:gd name="T61" fmla="*/ 2147483647 h 842"/>
              <a:gd name="T62" fmla="*/ 2147483647 w 1175"/>
              <a:gd name="T63" fmla="*/ 2147483647 h 842"/>
              <a:gd name="T64" fmla="*/ 2147483647 w 1175"/>
              <a:gd name="T65" fmla="*/ 2147483647 h 842"/>
              <a:gd name="T66" fmla="*/ 2147483647 w 1175"/>
              <a:gd name="T67" fmla="*/ 2147483647 h 842"/>
              <a:gd name="T68" fmla="*/ 2147483647 w 1175"/>
              <a:gd name="T69" fmla="*/ 2147483647 h 842"/>
              <a:gd name="T70" fmla="*/ 2147483647 w 1175"/>
              <a:gd name="T71" fmla="*/ 2147483647 h 842"/>
              <a:gd name="T72" fmla="*/ 2147483647 w 1175"/>
              <a:gd name="T73" fmla="*/ 2147483647 h 842"/>
              <a:gd name="T74" fmla="*/ 2147483647 w 1175"/>
              <a:gd name="T75" fmla="*/ 2147483647 h 842"/>
              <a:gd name="T76" fmla="*/ 2147483647 w 1175"/>
              <a:gd name="T77" fmla="*/ 2147483647 h 842"/>
              <a:gd name="T78" fmla="*/ 2147483647 w 1175"/>
              <a:gd name="T79" fmla="*/ 2147483647 h 842"/>
              <a:gd name="T80" fmla="*/ 2147483647 w 1175"/>
              <a:gd name="T81" fmla="*/ 2147483647 h 842"/>
              <a:gd name="T82" fmla="*/ 2147483647 w 1175"/>
              <a:gd name="T83" fmla="*/ 2147483647 h 842"/>
              <a:gd name="T84" fmla="*/ 2147483647 w 1175"/>
              <a:gd name="T85" fmla="*/ 2147483647 h 842"/>
              <a:gd name="T86" fmla="*/ 2147483647 w 1175"/>
              <a:gd name="T87" fmla="*/ 2147483647 h 842"/>
              <a:gd name="T88" fmla="*/ 2147483647 w 1175"/>
              <a:gd name="T89" fmla="*/ 2147483647 h 842"/>
              <a:gd name="T90" fmla="*/ 2147483647 w 1175"/>
              <a:gd name="T91" fmla="*/ 2147483647 h 842"/>
              <a:gd name="T92" fmla="*/ 2147483647 w 1175"/>
              <a:gd name="T93" fmla="*/ 2147483647 h 842"/>
              <a:gd name="T94" fmla="*/ 2147483647 w 1175"/>
              <a:gd name="T95" fmla="*/ 2147483647 h 842"/>
              <a:gd name="T96" fmla="*/ 2147483647 w 1175"/>
              <a:gd name="T97" fmla="*/ 2147483647 h 842"/>
              <a:gd name="T98" fmla="*/ 2147483647 w 1175"/>
              <a:gd name="T99" fmla="*/ 2147483647 h 842"/>
              <a:gd name="T100" fmla="*/ 2147483647 w 1175"/>
              <a:gd name="T101" fmla="*/ 2147483647 h 842"/>
              <a:gd name="T102" fmla="*/ 2147483647 w 1175"/>
              <a:gd name="T103" fmla="*/ 2147483647 h 842"/>
              <a:gd name="T104" fmla="*/ 2147483647 w 1175"/>
              <a:gd name="T105" fmla="*/ 2147483647 h 842"/>
              <a:gd name="T106" fmla="*/ 2147483647 w 1175"/>
              <a:gd name="T107" fmla="*/ 2147483647 h 842"/>
              <a:gd name="T108" fmla="*/ 2147483647 w 1175"/>
              <a:gd name="T109" fmla="*/ 2147483647 h 842"/>
              <a:gd name="T110" fmla="*/ 2147483647 w 1175"/>
              <a:gd name="T111" fmla="*/ 2147483647 h 842"/>
              <a:gd name="T112" fmla="*/ 2147483647 w 1175"/>
              <a:gd name="T113" fmla="*/ 0 h 842"/>
              <a:gd name="T114" fmla="*/ 2147483647 w 1175"/>
              <a:gd name="T115" fmla="*/ 2147483647 h 842"/>
              <a:gd name="T116" fmla="*/ 2147483647 w 1175"/>
              <a:gd name="T117" fmla="*/ 2147483647 h 842"/>
              <a:gd name="T118" fmla="*/ 2147483647 w 1175"/>
              <a:gd name="T119" fmla="*/ 2147483647 h 842"/>
              <a:gd name="T120" fmla="*/ 2147483647 w 1175"/>
              <a:gd name="T121" fmla="*/ 2147483647 h 842"/>
              <a:gd name="T122" fmla="*/ 2147483647 w 1175"/>
              <a:gd name="T123" fmla="*/ 2147483647 h 842"/>
              <a:gd name="T124" fmla="*/ 2147483647 w 1175"/>
              <a:gd name="T125" fmla="*/ 2147483647 h 84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175"/>
              <a:gd name="T190" fmla="*/ 0 h 842"/>
              <a:gd name="T191" fmla="*/ 1175 w 1175"/>
              <a:gd name="T192" fmla="*/ 842 h 842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175" h="842">
                <a:moveTo>
                  <a:pt x="46" y="815"/>
                </a:moveTo>
                <a:lnTo>
                  <a:pt x="46" y="816"/>
                </a:lnTo>
                <a:lnTo>
                  <a:pt x="45" y="818"/>
                </a:lnTo>
                <a:lnTo>
                  <a:pt x="44" y="818"/>
                </a:lnTo>
                <a:lnTo>
                  <a:pt x="43" y="818"/>
                </a:lnTo>
                <a:lnTo>
                  <a:pt x="43" y="819"/>
                </a:lnTo>
                <a:lnTo>
                  <a:pt x="42" y="820"/>
                </a:lnTo>
                <a:lnTo>
                  <a:pt x="40" y="822"/>
                </a:lnTo>
                <a:lnTo>
                  <a:pt x="38" y="824"/>
                </a:lnTo>
                <a:lnTo>
                  <a:pt x="34" y="825"/>
                </a:lnTo>
                <a:lnTo>
                  <a:pt x="29" y="828"/>
                </a:lnTo>
                <a:lnTo>
                  <a:pt x="22" y="830"/>
                </a:lnTo>
                <a:lnTo>
                  <a:pt x="12" y="831"/>
                </a:lnTo>
                <a:lnTo>
                  <a:pt x="5" y="833"/>
                </a:lnTo>
                <a:lnTo>
                  <a:pt x="0" y="839"/>
                </a:lnTo>
                <a:lnTo>
                  <a:pt x="2" y="840"/>
                </a:lnTo>
                <a:lnTo>
                  <a:pt x="4" y="840"/>
                </a:lnTo>
                <a:lnTo>
                  <a:pt x="13" y="842"/>
                </a:lnTo>
                <a:lnTo>
                  <a:pt x="23" y="842"/>
                </a:lnTo>
                <a:lnTo>
                  <a:pt x="35" y="838"/>
                </a:lnTo>
                <a:lnTo>
                  <a:pt x="45" y="829"/>
                </a:lnTo>
                <a:lnTo>
                  <a:pt x="46" y="815"/>
                </a:lnTo>
                <a:close/>
                <a:moveTo>
                  <a:pt x="399" y="650"/>
                </a:moveTo>
                <a:lnTo>
                  <a:pt x="387" y="658"/>
                </a:lnTo>
                <a:lnTo>
                  <a:pt x="372" y="667"/>
                </a:lnTo>
                <a:lnTo>
                  <a:pt x="357" y="675"/>
                </a:lnTo>
                <a:lnTo>
                  <a:pt x="342" y="683"/>
                </a:lnTo>
                <a:lnTo>
                  <a:pt x="333" y="691"/>
                </a:lnTo>
                <a:lnTo>
                  <a:pt x="324" y="700"/>
                </a:lnTo>
                <a:lnTo>
                  <a:pt x="314" y="707"/>
                </a:lnTo>
                <a:lnTo>
                  <a:pt x="304" y="714"/>
                </a:lnTo>
                <a:lnTo>
                  <a:pt x="265" y="739"/>
                </a:lnTo>
                <a:lnTo>
                  <a:pt x="232" y="767"/>
                </a:lnTo>
                <a:lnTo>
                  <a:pt x="214" y="779"/>
                </a:lnTo>
                <a:lnTo>
                  <a:pt x="190" y="782"/>
                </a:lnTo>
                <a:lnTo>
                  <a:pt x="157" y="792"/>
                </a:lnTo>
                <a:lnTo>
                  <a:pt x="124" y="806"/>
                </a:lnTo>
                <a:lnTo>
                  <a:pt x="100" y="811"/>
                </a:lnTo>
                <a:lnTo>
                  <a:pt x="94" y="802"/>
                </a:lnTo>
                <a:lnTo>
                  <a:pt x="94" y="794"/>
                </a:lnTo>
                <a:lnTo>
                  <a:pt x="96" y="784"/>
                </a:lnTo>
                <a:lnTo>
                  <a:pt x="98" y="775"/>
                </a:lnTo>
                <a:lnTo>
                  <a:pt x="99" y="765"/>
                </a:lnTo>
                <a:lnTo>
                  <a:pt x="93" y="765"/>
                </a:lnTo>
                <a:lnTo>
                  <a:pt x="87" y="764"/>
                </a:lnTo>
                <a:lnTo>
                  <a:pt x="81" y="761"/>
                </a:lnTo>
                <a:lnTo>
                  <a:pt x="81" y="757"/>
                </a:lnTo>
                <a:lnTo>
                  <a:pt x="89" y="743"/>
                </a:lnTo>
                <a:lnTo>
                  <a:pt x="105" y="737"/>
                </a:lnTo>
                <a:lnTo>
                  <a:pt x="112" y="732"/>
                </a:lnTo>
                <a:lnTo>
                  <a:pt x="122" y="723"/>
                </a:lnTo>
                <a:lnTo>
                  <a:pt x="130" y="715"/>
                </a:lnTo>
                <a:lnTo>
                  <a:pt x="134" y="712"/>
                </a:lnTo>
                <a:lnTo>
                  <a:pt x="143" y="710"/>
                </a:lnTo>
                <a:lnTo>
                  <a:pt x="145" y="698"/>
                </a:lnTo>
                <a:lnTo>
                  <a:pt x="150" y="694"/>
                </a:lnTo>
                <a:lnTo>
                  <a:pt x="160" y="688"/>
                </a:lnTo>
                <a:lnTo>
                  <a:pt x="170" y="683"/>
                </a:lnTo>
                <a:lnTo>
                  <a:pt x="176" y="679"/>
                </a:lnTo>
                <a:lnTo>
                  <a:pt x="183" y="678"/>
                </a:lnTo>
                <a:lnTo>
                  <a:pt x="192" y="679"/>
                </a:lnTo>
                <a:lnTo>
                  <a:pt x="196" y="670"/>
                </a:lnTo>
                <a:lnTo>
                  <a:pt x="201" y="663"/>
                </a:lnTo>
                <a:lnTo>
                  <a:pt x="216" y="662"/>
                </a:lnTo>
                <a:lnTo>
                  <a:pt x="232" y="654"/>
                </a:lnTo>
                <a:lnTo>
                  <a:pt x="249" y="648"/>
                </a:lnTo>
                <a:lnTo>
                  <a:pt x="266" y="641"/>
                </a:lnTo>
                <a:lnTo>
                  <a:pt x="281" y="632"/>
                </a:lnTo>
                <a:lnTo>
                  <a:pt x="299" y="624"/>
                </a:lnTo>
                <a:lnTo>
                  <a:pt x="345" y="607"/>
                </a:lnTo>
                <a:lnTo>
                  <a:pt x="393" y="591"/>
                </a:lnTo>
                <a:lnTo>
                  <a:pt x="404" y="588"/>
                </a:lnTo>
                <a:lnTo>
                  <a:pt x="414" y="583"/>
                </a:lnTo>
                <a:lnTo>
                  <a:pt x="426" y="577"/>
                </a:lnTo>
                <a:lnTo>
                  <a:pt x="437" y="572"/>
                </a:lnTo>
                <a:lnTo>
                  <a:pt x="476" y="558"/>
                </a:lnTo>
                <a:lnTo>
                  <a:pt x="516" y="540"/>
                </a:lnTo>
                <a:lnTo>
                  <a:pt x="531" y="530"/>
                </a:lnTo>
                <a:lnTo>
                  <a:pt x="544" y="519"/>
                </a:lnTo>
                <a:lnTo>
                  <a:pt x="558" y="510"/>
                </a:lnTo>
                <a:lnTo>
                  <a:pt x="573" y="500"/>
                </a:lnTo>
                <a:lnTo>
                  <a:pt x="617" y="475"/>
                </a:lnTo>
                <a:lnTo>
                  <a:pt x="658" y="443"/>
                </a:lnTo>
                <a:lnTo>
                  <a:pt x="688" y="420"/>
                </a:lnTo>
                <a:lnTo>
                  <a:pt x="722" y="404"/>
                </a:lnTo>
                <a:lnTo>
                  <a:pt x="721" y="415"/>
                </a:lnTo>
                <a:lnTo>
                  <a:pt x="718" y="429"/>
                </a:lnTo>
                <a:lnTo>
                  <a:pt x="717" y="439"/>
                </a:lnTo>
                <a:lnTo>
                  <a:pt x="721" y="445"/>
                </a:lnTo>
                <a:lnTo>
                  <a:pt x="722" y="457"/>
                </a:lnTo>
                <a:lnTo>
                  <a:pt x="729" y="462"/>
                </a:lnTo>
                <a:lnTo>
                  <a:pt x="734" y="456"/>
                </a:lnTo>
                <a:lnTo>
                  <a:pt x="740" y="448"/>
                </a:lnTo>
                <a:lnTo>
                  <a:pt x="746" y="441"/>
                </a:lnTo>
                <a:lnTo>
                  <a:pt x="753" y="438"/>
                </a:lnTo>
                <a:lnTo>
                  <a:pt x="747" y="459"/>
                </a:lnTo>
                <a:lnTo>
                  <a:pt x="731" y="471"/>
                </a:lnTo>
                <a:lnTo>
                  <a:pt x="715" y="479"/>
                </a:lnTo>
                <a:lnTo>
                  <a:pt x="705" y="491"/>
                </a:lnTo>
                <a:lnTo>
                  <a:pt x="673" y="514"/>
                </a:lnTo>
                <a:lnTo>
                  <a:pt x="639" y="534"/>
                </a:lnTo>
                <a:lnTo>
                  <a:pt x="613" y="549"/>
                </a:lnTo>
                <a:lnTo>
                  <a:pt x="586" y="568"/>
                </a:lnTo>
                <a:lnTo>
                  <a:pt x="560" y="583"/>
                </a:lnTo>
                <a:lnTo>
                  <a:pt x="531" y="591"/>
                </a:lnTo>
                <a:lnTo>
                  <a:pt x="515" y="599"/>
                </a:lnTo>
                <a:lnTo>
                  <a:pt x="508" y="613"/>
                </a:lnTo>
                <a:lnTo>
                  <a:pt x="502" y="629"/>
                </a:lnTo>
                <a:lnTo>
                  <a:pt x="490" y="639"/>
                </a:lnTo>
                <a:lnTo>
                  <a:pt x="451" y="645"/>
                </a:lnTo>
                <a:lnTo>
                  <a:pt x="412" y="646"/>
                </a:lnTo>
                <a:lnTo>
                  <a:pt x="399" y="650"/>
                </a:lnTo>
                <a:close/>
                <a:moveTo>
                  <a:pt x="1090" y="189"/>
                </a:moveTo>
                <a:lnTo>
                  <a:pt x="1081" y="222"/>
                </a:lnTo>
                <a:lnTo>
                  <a:pt x="1113" y="231"/>
                </a:lnTo>
                <a:lnTo>
                  <a:pt x="1129" y="226"/>
                </a:lnTo>
                <a:lnTo>
                  <a:pt x="1144" y="218"/>
                </a:lnTo>
                <a:lnTo>
                  <a:pt x="1161" y="212"/>
                </a:lnTo>
                <a:lnTo>
                  <a:pt x="1175" y="207"/>
                </a:lnTo>
                <a:lnTo>
                  <a:pt x="1173" y="212"/>
                </a:lnTo>
                <a:lnTo>
                  <a:pt x="1167" y="222"/>
                </a:lnTo>
                <a:lnTo>
                  <a:pt x="1161" y="234"/>
                </a:lnTo>
                <a:lnTo>
                  <a:pt x="1154" y="242"/>
                </a:lnTo>
                <a:lnTo>
                  <a:pt x="1114" y="277"/>
                </a:lnTo>
                <a:lnTo>
                  <a:pt x="1072" y="303"/>
                </a:lnTo>
                <a:lnTo>
                  <a:pt x="1034" y="322"/>
                </a:lnTo>
                <a:lnTo>
                  <a:pt x="935" y="370"/>
                </a:lnTo>
                <a:lnTo>
                  <a:pt x="838" y="446"/>
                </a:lnTo>
                <a:lnTo>
                  <a:pt x="812" y="465"/>
                </a:lnTo>
                <a:lnTo>
                  <a:pt x="785" y="479"/>
                </a:lnTo>
                <a:lnTo>
                  <a:pt x="776" y="480"/>
                </a:lnTo>
                <a:lnTo>
                  <a:pt x="771" y="477"/>
                </a:lnTo>
                <a:lnTo>
                  <a:pt x="773" y="466"/>
                </a:lnTo>
                <a:lnTo>
                  <a:pt x="783" y="447"/>
                </a:lnTo>
                <a:lnTo>
                  <a:pt x="806" y="427"/>
                </a:lnTo>
                <a:lnTo>
                  <a:pt x="838" y="408"/>
                </a:lnTo>
                <a:lnTo>
                  <a:pt x="867" y="384"/>
                </a:lnTo>
                <a:lnTo>
                  <a:pt x="879" y="350"/>
                </a:lnTo>
                <a:lnTo>
                  <a:pt x="879" y="326"/>
                </a:lnTo>
                <a:lnTo>
                  <a:pt x="881" y="302"/>
                </a:lnTo>
                <a:lnTo>
                  <a:pt x="884" y="301"/>
                </a:lnTo>
                <a:lnTo>
                  <a:pt x="893" y="298"/>
                </a:lnTo>
                <a:lnTo>
                  <a:pt x="904" y="294"/>
                </a:lnTo>
                <a:lnTo>
                  <a:pt x="917" y="288"/>
                </a:lnTo>
                <a:lnTo>
                  <a:pt x="945" y="275"/>
                </a:lnTo>
                <a:lnTo>
                  <a:pt x="966" y="258"/>
                </a:lnTo>
                <a:lnTo>
                  <a:pt x="983" y="236"/>
                </a:lnTo>
                <a:lnTo>
                  <a:pt x="1007" y="222"/>
                </a:lnTo>
                <a:lnTo>
                  <a:pt x="1016" y="213"/>
                </a:lnTo>
                <a:lnTo>
                  <a:pt x="1023" y="203"/>
                </a:lnTo>
                <a:lnTo>
                  <a:pt x="1029" y="196"/>
                </a:lnTo>
                <a:lnTo>
                  <a:pt x="1035" y="189"/>
                </a:lnTo>
                <a:lnTo>
                  <a:pt x="1043" y="184"/>
                </a:lnTo>
                <a:lnTo>
                  <a:pt x="1051" y="179"/>
                </a:lnTo>
                <a:lnTo>
                  <a:pt x="1063" y="166"/>
                </a:lnTo>
                <a:lnTo>
                  <a:pt x="1072" y="149"/>
                </a:lnTo>
                <a:lnTo>
                  <a:pt x="1077" y="137"/>
                </a:lnTo>
                <a:lnTo>
                  <a:pt x="1084" y="127"/>
                </a:lnTo>
                <a:lnTo>
                  <a:pt x="1091" y="117"/>
                </a:lnTo>
                <a:lnTo>
                  <a:pt x="1099" y="106"/>
                </a:lnTo>
                <a:lnTo>
                  <a:pt x="1108" y="87"/>
                </a:lnTo>
                <a:lnTo>
                  <a:pt x="1118" y="67"/>
                </a:lnTo>
                <a:lnTo>
                  <a:pt x="1129" y="46"/>
                </a:lnTo>
                <a:lnTo>
                  <a:pt x="1140" y="29"/>
                </a:lnTo>
                <a:lnTo>
                  <a:pt x="1141" y="22"/>
                </a:lnTo>
                <a:lnTo>
                  <a:pt x="1137" y="17"/>
                </a:lnTo>
                <a:lnTo>
                  <a:pt x="1133" y="11"/>
                </a:lnTo>
                <a:lnTo>
                  <a:pt x="1132" y="5"/>
                </a:lnTo>
                <a:lnTo>
                  <a:pt x="1144" y="0"/>
                </a:lnTo>
                <a:lnTo>
                  <a:pt x="1159" y="0"/>
                </a:lnTo>
                <a:lnTo>
                  <a:pt x="1161" y="0"/>
                </a:lnTo>
                <a:lnTo>
                  <a:pt x="1154" y="31"/>
                </a:lnTo>
                <a:lnTo>
                  <a:pt x="1139" y="61"/>
                </a:lnTo>
                <a:lnTo>
                  <a:pt x="1129" y="80"/>
                </a:lnTo>
                <a:lnTo>
                  <a:pt x="1117" y="100"/>
                </a:lnTo>
                <a:lnTo>
                  <a:pt x="1106" y="119"/>
                </a:lnTo>
                <a:lnTo>
                  <a:pt x="1096" y="139"/>
                </a:lnTo>
                <a:lnTo>
                  <a:pt x="1092" y="148"/>
                </a:lnTo>
                <a:lnTo>
                  <a:pt x="1089" y="158"/>
                </a:lnTo>
                <a:lnTo>
                  <a:pt x="1089" y="164"/>
                </a:lnTo>
                <a:lnTo>
                  <a:pt x="1095" y="166"/>
                </a:lnTo>
                <a:lnTo>
                  <a:pt x="1115" y="144"/>
                </a:lnTo>
                <a:lnTo>
                  <a:pt x="1133" y="118"/>
                </a:lnTo>
                <a:lnTo>
                  <a:pt x="1136" y="125"/>
                </a:lnTo>
                <a:lnTo>
                  <a:pt x="1139" y="132"/>
                </a:lnTo>
                <a:lnTo>
                  <a:pt x="1134" y="143"/>
                </a:lnTo>
                <a:lnTo>
                  <a:pt x="1123" y="154"/>
                </a:lnTo>
                <a:lnTo>
                  <a:pt x="1111" y="166"/>
                </a:lnTo>
                <a:lnTo>
                  <a:pt x="1102" y="176"/>
                </a:lnTo>
                <a:lnTo>
                  <a:pt x="1090" y="189"/>
                </a:lnTo>
                <a:close/>
              </a:path>
            </a:pathLst>
          </a:custGeom>
          <a:solidFill>
            <a:srgbClr val="79056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3" name="Malaysia"/>
          <xdr:cNvSpPr>
            <a:spLocks noEditPoints="1"/>
          </xdr:cNvSpPr>
        </xdr:nvSpPr>
        <xdr:spPr bwMode="auto">
          <a:xfrm>
            <a:off x="13016402" y="2266950"/>
            <a:ext cx="384320" cy="200025"/>
          </a:xfrm>
          <a:custGeom>
            <a:avLst/>
            <a:gdLst>
              <a:gd name="T0" fmla="*/ 2147483647 w 1057"/>
              <a:gd name="T1" fmla="*/ 2147483647 h 481"/>
              <a:gd name="T2" fmla="*/ 2147483647 w 1057"/>
              <a:gd name="T3" fmla="*/ 2147483647 h 481"/>
              <a:gd name="T4" fmla="*/ 2147483647 w 1057"/>
              <a:gd name="T5" fmla="*/ 2147483647 h 481"/>
              <a:gd name="T6" fmla="*/ 2147483647 w 1057"/>
              <a:gd name="T7" fmla="*/ 2147483647 h 481"/>
              <a:gd name="T8" fmla="*/ 2147483647 w 1057"/>
              <a:gd name="T9" fmla="*/ 2147483647 h 481"/>
              <a:gd name="T10" fmla="*/ 2147483647 w 1057"/>
              <a:gd name="T11" fmla="*/ 2147483647 h 481"/>
              <a:gd name="T12" fmla="*/ 2147483647 w 1057"/>
              <a:gd name="T13" fmla="*/ 2147483647 h 481"/>
              <a:gd name="T14" fmla="*/ 2147483647 w 1057"/>
              <a:gd name="T15" fmla="*/ 2147483647 h 481"/>
              <a:gd name="T16" fmla="*/ 2147483647 w 1057"/>
              <a:gd name="T17" fmla="*/ 2147483647 h 481"/>
              <a:gd name="T18" fmla="*/ 2147483647 w 1057"/>
              <a:gd name="T19" fmla="*/ 2147483647 h 481"/>
              <a:gd name="T20" fmla="*/ 2147483647 w 1057"/>
              <a:gd name="T21" fmla="*/ 2147483647 h 481"/>
              <a:gd name="T22" fmla="*/ 2147483647 w 1057"/>
              <a:gd name="T23" fmla="*/ 2147483647 h 481"/>
              <a:gd name="T24" fmla="*/ 2147483647 w 1057"/>
              <a:gd name="T25" fmla="*/ 2147483647 h 481"/>
              <a:gd name="T26" fmla="*/ 2147483647 w 1057"/>
              <a:gd name="T27" fmla="*/ 2147483647 h 481"/>
              <a:gd name="T28" fmla="*/ 2147483647 w 1057"/>
              <a:gd name="T29" fmla="*/ 2147483647 h 481"/>
              <a:gd name="T30" fmla="*/ 2147483647 w 1057"/>
              <a:gd name="T31" fmla="*/ 2147483647 h 481"/>
              <a:gd name="T32" fmla="*/ 2147483647 w 1057"/>
              <a:gd name="T33" fmla="*/ 2147483647 h 481"/>
              <a:gd name="T34" fmla="*/ 2147483647 w 1057"/>
              <a:gd name="T35" fmla="*/ 2147483647 h 481"/>
              <a:gd name="T36" fmla="*/ 2147483647 w 1057"/>
              <a:gd name="T37" fmla="*/ 2147483647 h 481"/>
              <a:gd name="T38" fmla="*/ 2147483647 w 1057"/>
              <a:gd name="T39" fmla="*/ 2147483647 h 481"/>
              <a:gd name="T40" fmla="*/ 2147483647 w 1057"/>
              <a:gd name="T41" fmla="*/ 2147483647 h 481"/>
              <a:gd name="T42" fmla="*/ 2147483647 w 1057"/>
              <a:gd name="T43" fmla="*/ 2147483647 h 481"/>
              <a:gd name="T44" fmla="*/ 2147483647 w 1057"/>
              <a:gd name="T45" fmla="*/ 2147483647 h 481"/>
              <a:gd name="T46" fmla="*/ 2147483647 w 1057"/>
              <a:gd name="T47" fmla="*/ 2147483647 h 481"/>
              <a:gd name="T48" fmla="*/ 2147483647 w 1057"/>
              <a:gd name="T49" fmla="*/ 2147483647 h 481"/>
              <a:gd name="T50" fmla="*/ 2147483647 w 1057"/>
              <a:gd name="T51" fmla="*/ 2147483647 h 481"/>
              <a:gd name="T52" fmla="*/ 2147483647 w 1057"/>
              <a:gd name="T53" fmla="*/ 2147483647 h 481"/>
              <a:gd name="T54" fmla="*/ 2147483647 w 1057"/>
              <a:gd name="T55" fmla="*/ 2147483647 h 481"/>
              <a:gd name="T56" fmla="*/ 2147483647 w 1057"/>
              <a:gd name="T57" fmla="*/ 2147483647 h 481"/>
              <a:gd name="T58" fmla="*/ 2147483647 w 1057"/>
              <a:gd name="T59" fmla="*/ 2147483647 h 481"/>
              <a:gd name="T60" fmla="*/ 0 w 1057"/>
              <a:gd name="T61" fmla="*/ 2147483647 h 481"/>
              <a:gd name="T62" fmla="*/ 2147483647 w 1057"/>
              <a:gd name="T63" fmla="*/ 2147483647 h 481"/>
              <a:gd name="T64" fmla="*/ 2147483647 w 1057"/>
              <a:gd name="T65" fmla="*/ 2147483647 h 481"/>
              <a:gd name="T66" fmla="*/ 2147483647 w 1057"/>
              <a:gd name="T67" fmla="*/ 2147483647 h 481"/>
              <a:gd name="T68" fmla="*/ 2147483647 w 1057"/>
              <a:gd name="T69" fmla="*/ 2147483647 h 481"/>
              <a:gd name="T70" fmla="*/ 2147483647 w 1057"/>
              <a:gd name="T71" fmla="*/ 2147483647 h 481"/>
              <a:gd name="T72" fmla="*/ 2147483647 w 1057"/>
              <a:gd name="T73" fmla="*/ 2147483647 h 481"/>
              <a:gd name="T74" fmla="*/ 2147483647 w 1057"/>
              <a:gd name="T75" fmla="*/ 2147483647 h 481"/>
              <a:gd name="T76" fmla="*/ 2147483647 w 1057"/>
              <a:gd name="T77" fmla="*/ 2147483647 h 481"/>
              <a:gd name="T78" fmla="*/ 2147483647 w 1057"/>
              <a:gd name="T79" fmla="*/ 2147483647 h 481"/>
              <a:gd name="T80" fmla="*/ 2147483647 w 1057"/>
              <a:gd name="T81" fmla="*/ 2147483647 h 481"/>
              <a:gd name="T82" fmla="*/ 2147483647 w 1057"/>
              <a:gd name="T83" fmla="*/ 2147483647 h 481"/>
              <a:gd name="T84" fmla="*/ 2147483647 w 1057"/>
              <a:gd name="T85" fmla="*/ 2147483647 h 481"/>
              <a:gd name="T86" fmla="*/ 2147483647 w 1057"/>
              <a:gd name="T87" fmla="*/ 2147483647 h 481"/>
              <a:gd name="T88" fmla="*/ 2147483647 w 1057"/>
              <a:gd name="T89" fmla="*/ 2147483647 h 481"/>
              <a:gd name="T90" fmla="*/ 2147483647 w 1057"/>
              <a:gd name="T91" fmla="*/ 2147483647 h 481"/>
              <a:gd name="T92" fmla="*/ 2147483647 w 1057"/>
              <a:gd name="T93" fmla="*/ 2147483647 h 481"/>
              <a:gd name="T94" fmla="*/ 2147483647 w 1057"/>
              <a:gd name="T95" fmla="*/ 2147483647 h 481"/>
              <a:gd name="T96" fmla="*/ 2147483647 w 1057"/>
              <a:gd name="T97" fmla="*/ 2147483647 h 481"/>
              <a:gd name="T98" fmla="*/ 2147483647 w 1057"/>
              <a:gd name="T99" fmla="*/ 2147483647 h 481"/>
              <a:gd name="T100" fmla="*/ 2147483647 w 1057"/>
              <a:gd name="T101" fmla="*/ 2147483647 h 481"/>
              <a:gd name="T102" fmla="*/ 2147483647 w 1057"/>
              <a:gd name="T103" fmla="*/ 2147483647 h 481"/>
              <a:gd name="T104" fmla="*/ 2147483647 w 1057"/>
              <a:gd name="T105" fmla="*/ 2147483647 h 481"/>
              <a:gd name="T106" fmla="*/ 2147483647 w 1057"/>
              <a:gd name="T107" fmla="*/ 2147483647 h 481"/>
              <a:gd name="T108" fmla="*/ 2147483647 w 1057"/>
              <a:gd name="T109" fmla="*/ 2147483647 h 481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1057"/>
              <a:gd name="T166" fmla="*/ 0 h 481"/>
              <a:gd name="T167" fmla="*/ 1057 w 1057"/>
              <a:gd name="T168" fmla="*/ 481 h 481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1057" h="481">
                <a:moveTo>
                  <a:pt x="797" y="200"/>
                </a:moveTo>
                <a:lnTo>
                  <a:pt x="794" y="194"/>
                </a:lnTo>
                <a:lnTo>
                  <a:pt x="789" y="188"/>
                </a:lnTo>
                <a:lnTo>
                  <a:pt x="770" y="209"/>
                </a:lnTo>
                <a:lnTo>
                  <a:pt x="760" y="240"/>
                </a:lnTo>
                <a:lnTo>
                  <a:pt x="740" y="282"/>
                </a:lnTo>
                <a:lnTo>
                  <a:pt x="701" y="303"/>
                </a:lnTo>
                <a:lnTo>
                  <a:pt x="670" y="321"/>
                </a:lnTo>
                <a:lnTo>
                  <a:pt x="667" y="350"/>
                </a:lnTo>
                <a:lnTo>
                  <a:pt x="668" y="357"/>
                </a:lnTo>
                <a:lnTo>
                  <a:pt x="659" y="360"/>
                </a:lnTo>
                <a:lnTo>
                  <a:pt x="652" y="360"/>
                </a:lnTo>
                <a:lnTo>
                  <a:pt x="645" y="361"/>
                </a:lnTo>
                <a:lnTo>
                  <a:pt x="640" y="361"/>
                </a:lnTo>
                <a:lnTo>
                  <a:pt x="638" y="362"/>
                </a:lnTo>
                <a:lnTo>
                  <a:pt x="637" y="390"/>
                </a:lnTo>
                <a:lnTo>
                  <a:pt x="663" y="412"/>
                </a:lnTo>
                <a:lnTo>
                  <a:pt x="632" y="415"/>
                </a:lnTo>
                <a:lnTo>
                  <a:pt x="604" y="401"/>
                </a:lnTo>
                <a:lnTo>
                  <a:pt x="588" y="394"/>
                </a:lnTo>
                <a:lnTo>
                  <a:pt x="565" y="387"/>
                </a:lnTo>
                <a:lnTo>
                  <a:pt x="552" y="417"/>
                </a:lnTo>
                <a:lnTo>
                  <a:pt x="582" y="461"/>
                </a:lnTo>
                <a:lnTo>
                  <a:pt x="634" y="481"/>
                </a:lnTo>
                <a:lnTo>
                  <a:pt x="685" y="473"/>
                </a:lnTo>
                <a:lnTo>
                  <a:pt x="710" y="427"/>
                </a:lnTo>
                <a:lnTo>
                  <a:pt x="769" y="430"/>
                </a:lnTo>
                <a:lnTo>
                  <a:pt x="828" y="418"/>
                </a:lnTo>
                <a:lnTo>
                  <a:pt x="853" y="389"/>
                </a:lnTo>
                <a:lnTo>
                  <a:pt x="851" y="347"/>
                </a:lnTo>
                <a:lnTo>
                  <a:pt x="853" y="318"/>
                </a:lnTo>
                <a:lnTo>
                  <a:pt x="867" y="292"/>
                </a:lnTo>
                <a:lnTo>
                  <a:pt x="875" y="272"/>
                </a:lnTo>
                <a:lnTo>
                  <a:pt x="877" y="251"/>
                </a:lnTo>
                <a:lnTo>
                  <a:pt x="880" y="230"/>
                </a:lnTo>
                <a:lnTo>
                  <a:pt x="893" y="211"/>
                </a:lnTo>
                <a:lnTo>
                  <a:pt x="913" y="202"/>
                </a:lnTo>
                <a:lnTo>
                  <a:pt x="935" y="205"/>
                </a:lnTo>
                <a:lnTo>
                  <a:pt x="955" y="210"/>
                </a:lnTo>
                <a:lnTo>
                  <a:pt x="977" y="211"/>
                </a:lnTo>
                <a:lnTo>
                  <a:pt x="980" y="205"/>
                </a:lnTo>
                <a:lnTo>
                  <a:pt x="985" y="200"/>
                </a:lnTo>
                <a:lnTo>
                  <a:pt x="990" y="195"/>
                </a:lnTo>
                <a:lnTo>
                  <a:pt x="994" y="190"/>
                </a:lnTo>
                <a:lnTo>
                  <a:pt x="1002" y="192"/>
                </a:lnTo>
                <a:lnTo>
                  <a:pt x="1009" y="197"/>
                </a:lnTo>
                <a:lnTo>
                  <a:pt x="1016" y="202"/>
                </a:lnTo>
                <a:lnTo>
                  <a:pt x="1023" y="203"/>
                </a:lnTo>
                <a:lnTo>
                  <a:pt x="1029" y="190"/>
                </a:lnTo>
                <a:lnTo>
                  <a:pt x="1019" y="179"/>
                </a:lnTo>
                <a:lnTo>
                  <a:pt x="1027" y="167"/>
                </a:lnTo>
                <a:lnTo>
                  <a:pt x="1043" y="162"/>
                </a:lnTo>
                <a:lnTo>
                  <a:pt x="1056" y="153"/>
                </a:lnTo>
                <a:lnTo>
                  <a:pt x="1057" y="127"/>
                </a:lnTo>
                <a:lnTo>
                  <a:pt x="1045" y="120"/>
                </a:lnTo>
                <a:lnTo>
                  <a:pt x="1037" y="109"/>
                </a:lnTo>
                <a:lnTo>
                  <a:pt x="1029" y="108"/>
                </a:lnTo>
                <a:lnTo>
                  <a:pt x="1020" y="108"/>
                </a:lnTo>
                <a:lnTo>
                  <a:pt x="1011" y="108"/>
                </a:lnTo>
                <a:lnTo>
                  <a:pt x="1003" y="106"/>
                </a:lnTo>
                <a:lnTo>
                  <a:pt x="1005" y="96"/>
                </a:lnTo>
                <a:lnTo>
                  <a:pt x="1008" y="91"/>
                </a:lnTo>
                <a:lnTo>
                  <a:pt x="1007" y="87"/>
                </a:lnTo>
                <a:lnTo>
                  <a:pt x="996" y="85"/>
                </a:lnTo>
                <a:lnTo>
                  <a:pt x="980" y="80"/>
                </a:lnTo>
                <a:lnTo>
                  <a:pt x="974" y="64"/>
                </a:lnTo>
                <a:lnTo>
                  <a:pt x="967" y="26"/>
                </a:lnTo>
                <a:lnTo>
                  <a:pt x="947" y="0"/>
                </a:lnTo>
                <a:lnTo>
                  <a:pt x="938" y="3"/>
                </a:lnTo>
                <a:lnTo>
                  <a:pt x="927" y="11"/>
                </a:lnTo>
                <a:lnTo>
                  <a:pt x="914" y="19"/>
                </a:lnTo>
                <a:lnTo>
                  <a:pt x="903" y="25"/>
                </a:lnTo>
                <a:lnTo>
                  <a:pt x="899" y="53"/>
                </a:lnTo>
                <a:lnTo>
                  <a:pt x="890" y="82"/>
                </a:lnTo>
                <a:lnTo>
                  <a:pt x="879" y="112"/>
                </a:lnTo>
                <a:lnTo>
                  <a:pt x="871" y="140"/>
                </a:lnTo>
                <a:lnTo>
                  <a:pt x="866" y="155"/>
                </a:lnTo>
                <a:lnTo>
                  <a:pt x="861" y="170"/>
                </a:lnTo>
                <a:lnTo>
                  <a:pt x="861" y="179"/>
                </a:lnTo>
                <a:lnTo>
                  <a:pt x="862" y="190"/>
                </a:lnTo>
                <a:lnTo>
                  <a:pt x="863" y="201"/>
                </a:lnTo>
                <a:lnTo>
                  <a:pt x="859" y="209"/>
                </a:lnTo>
                <a:lnTo>
                  <a:pt x="849" y="217"/>
                </a:lnTo>
                <a:lnTo>
                  <a:pt x="837" y="221"/>
                </a:lnTo>
                <a:lnTo>
                  <a:pt x="831" y="221"/>
                </a:lnTo>
                <a:lnTo>
                  <a:pt x="825" y="221"/>
                </a:lnTo>
                <a:lnTo>
                  <a:pt x="819" y="221"/>
                </a:lnTo>
                <a:lnTo>
                  <a:pt x="813" y="220"/>
                </a:lnTo>
                <a:lnTo>
                  <a:pt x="797" y="200"/>
                </a:lnTo>
                <a:close/>
                <a:moveTo>
                  <a:pt x="0" y="35"/>
                </a:moveTo>
                <a:lnTo>
                  <a:pt x="4" y="17"/>
                </a:lnTo>
                <a:lnTo>
                  <a:pt x="24" y="15"/>
                </a:lnTo>
                <a:lnTo>
                  <a:pt x="35" y="31"/>
                </a:lnTo>
                <a:lnTo>
                  <a:pt x="44" y="45"/>
                </a:lnTo>
                <a:lnTo>
                  <a:pt x="59" y="54"/>
                </a:lnTo>
                <a:lnTo>
                  <a:pt x="64" y="64"/>
                </a:lnTo>
                <a:lnTo>
                  <a:pt x="63" y="75"/>
                </a:lnTo>
                <a:lnTo>
                  <a:pt x="64" y="84"/>
                </a:lnTo>
                <a:lnTo>
                  <a:pt x="73" y="87"/>
                </a:lnTo>
                <a:lnTo>
                  <a:pt x="87" y="89"/>
                </a:lnTo>
                <a:lnTo>
                  <a:pt x="98" y="92"/>
                </a:lnTo>
                <a:lnTo>
                  <a:pt x="109" y="79"/>
                </a:lnTo>
                <a:lnTo>
                  <a:pt x="114" y="59"/>
                </a:lnTo>
                <a:lnTo>
                  <a:pt x="121" y="71"/>
                </a:lnTo>
                <a:lnTo>
                  <a:pt x="125" y="83"/>
                </a:lnTo>
                <a:lnTo>
                  <a:pt x="139" y="103"/>
                </a:lnTo>
                <a:lnTo>
                  <a:pt x="161" y="116"/>
                </a:lnTo>
                <a:lnTo>
                  <a:pt x="179" y="129"/>
                </a:lnTo>
                <a:lnTo>
                  <a:pt x="189" y="149"/>
                </a:lnTo>
                <a:lnTo>
                  <a:pt x="191" y="171"/>
                </a:lnTo>
                <a:lnTo>
                  <a:pt x="200" y="193"/>
                </a:lnTo>
                <a:lnTo>
                  <a:pt x="207" y="218"/>
                </a:lnTo>
                <a:lnTo>
                  <a:pt x="203" y="247"/>
                </a:lnTo>
                <a:lnTo>
                  <a:pt x="204" y="284"/>
                </a:lnTo>
                <a:lnTo>
                  <a:pt x="213" y="323"/>
                </a:lnTo>
                <a:lnTo>
                  <a:pt x="229" y="351"/>
                </a:lnTo>
                <a:lnTo>
                  <a:pt x="250" y="377"/>
                </a:lnTo>
                <a:lnTo>
                  <a:pt x="259" y="391"/>
                </a:lnTo>
                <a:lnTo>
                  <a:pt x="262" y="408"/>
                </a:lnTo>
                <a:lnTo>
                  <a:pt x="272" y="436"/>
                </a:lnTo>
                <a:lnTo>
                  <a:pt x="254" y="447"/>
                </a:lnTo>
                <a:lnTo>
                  <a:pt x="233" y="442"/>
                </a:lnTo>
                <a:lnTo>
                  <a:pt x="221" y="430"/>
                </a:lnTo>
                <a:lnTo>
                  <a:pt x="214" y="418"/>
                </a:lnTo>
                <a:lnTo>
                  <a:pt x="207" y="412"/>
                </a:lnTo>
                <a:lnTo>
                  <a:pt x="206" y="407"/>
                </a:lnTo>
                <a:lnTo>
                  <a:pt x="206" y="403"/>
                </a:lnTo>
                <a:lnTo>
                  <a:pt x="205" y="403"/>
                </a:lnTo>
                <a:lnTo>
                  <a:pt x="204" y="402"/>
                </a:lnTo>
                <a:lnTo>
                  <a:pt x="203" y="402"/>
                </a:lnTo>
                <a:lnTo>
                  <a:pt x="194" y="395"/>
                </a:lnTo>
                <a:lnTo>
                  <a:pt x="174" y="387"/>
                </a:lnTo>
                <a:lnTo>
                  <a:pt x="154" y="376"/>
                </a:lnTo>
                <a:lnTo>
                  <a:pt x="143" y="364"/>
                </a:lnTo>
                <a:lnTo>
                  <a:pt x="141" y="362"/>
                </a:lnTo>
                <a:lnTo>
                  <a:pt x="139" y="361"/>
                </a:lnTo>
                <a:lnTo>
                  <a:pt x="138" y="360"/>
                </a:lnTo>
                <a:lnTo>
                  <a:pt x="136" y="359"/>
                </a:lnTo>
                <a:lnTo>
                  <a:pt x="134" y="357"/>
                </a:lnTo>
                <a:lnTo>
                  <a:pt x="129" y="353"/>
                </a:lnTo>
                <a:lnTo>
                  <a:pt x="127" y="345"/>
                </a:lnTo>
                <a:lnTo>
                  <a:pt x="127" y="335"/>
                </a:lnTo>
                <a:lnTo>
                  <a:pt x="125" y="327"/>
                </a:lnTo>
                <a:lnTo>
                  <a:pt x="116" y="323"/>
                </a:lnTo>
                <a:lnTo>
                  <a:pt x="101" y="321"/>
                </a:lnTo>
                <a:lnTo>
                  <a:pt x="88" y="318"/>
                </a:lnTo>
                <a:lnTo>
                  <a:pt x="87" y="311"/>
                </a:lnTo>
                <a:lnTo>
                  <a:pt x="79" y="265"/>
                </a:lnTo>
                <a:lnTo>
                  <a:pt x="45" y="227"/>
                </a:lnTo>
                <a:lnTo>
                  <a:pt x="40" y="207"/>
                </a:lnTo>
                <a:lnTo>
                  <a:pt x="37" y="181"/>
                </a:lnTo>
                <a:lnTo>
                  <a:pt x="34" y="158"/>
                </a:lnTo>
                <a:lnTo>
                  <a:pt x="23" y="146"/>
                </a:lnTo>
                <a:lnTo>
                  <a:pt x="22" y="133"/>
                </a:lnTo>
                <a:lnTo>
                  <a:pt x="22" y="119"/>
                </a:lnTo>
                <a:lnTo>
                  <a:pt x="22" y="104"/>
                </a:lnTo>
                <a:lnTo>
                  <a:pt x="19" y="89"/>
                </a:lnTo>
                <a:lnTo>
                  <a:pt x="13" y="66"/>
                </a:lnTo>
                <a:lnTo>
                  <a:pt x="5" y="41"/>
                </a:lnTo>
                <a:lnTo>
                  <a:pt x="3" y="37"/>
                </a:lnTo>
                <a:lnTo>
                  <a:pt x="0" y="35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4" name="Freeform 126"/>
          <xdr:cNvSpPr>
            <a:spLocks/>
          </xdr:cNvSpPr>
        </xdr:nvSpPr>
        <xdr:spPr bwMode="auto">
          <a:xfrm>
            <a:off x="13308820" y="2343150"/>
            <a:ext cx="25064" cy="28575"/>
          </a:xfrm>
          <a:custGeom>
            <a:avLst/>
            <a:gdLst>
              <a:gd name="T0" fmla="*/ 2147483647 w 65"/>
              <a:gd name="T1" fmla="*/ 0 h 51"/>
              <a:gd name="T2" fmla="*/ 2147483647 w 65"/>
              <a:gd name="T3" fmla="*/ 2147483647 h 51"/>
              <a:gd name="T4" fmla="*/ 0 w 65"/>
              <a:gd name="T5" fmla="*/ 2147483647 h 51"/>
              <a:gd name="T6" fmla="*/ 0 w 65"/>
              <a:gd name="T7" fmla="*/ 2147483647 h 51"/>
              <a:gd name="T8" fmla="*/ 2147483647 w 65"/>
              <a:gd name="T9" fmla="*/ 2147483647 h 51"/>
              <a:gd name="T10" fmla="*/ 2147483647 w 65"/>
              <a:gd name="T11" fmla="*/ 2147483647 h 51"/>
              <a:gd name="T12" fmla="*/ 2147483647 w 65"/>
              <a:gd name="T13" fmla="*/ 2147483647 h 51"/>
              <a:gd name="T14" fmla="*/ 2147483647 w 65"/>
              <a:gd name="T15" fmla="*/ 2147483647 h 51"/>
              <a:gd name="T16" fmla="*/ 2147483647 w 65"/>
              <a:gd name="T17" fmla="*/ 2147483647 h 51"/>
              <a:gd name="T18" fmla="*/ 2147483647 w 65"/>
              <a:gd name="T19" fmla="*/ 2147483647 h 51"/>
              <a:gd name="T20" fmla="*/ 2147483647 w 65"/>
              <a:gd name="T21" fmla="*/ 2147483647 h 51"/>
              <a:gd name="T22" fmla="*/ 2147483647 w 65"/>
              <a:gd name="T23" fmla="*/ 2147483647 h 51"/>
              <a:gd name="T24" fmla="*/ 2147483647 w 65"/>
              <a:gd name="T25" fmla="*/ 2147483647 h 51"/>
              <a:gd name="T26" fmla="*/ 2147483647 w 65"/>
              <a:gd name="T27" fmla="*/ 2147483647 h 51"/>
              <a:gd name="T28" fmla="*/ 2147483647 w 65"/>
              <a:gd name="T29" fmla="*/ 0 h 51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65"/>
              <a:gd name="T46" fmla="*/ 0 h 51"/>
              <a:gd name="T47" fmla="*/ 65 w 65"/>
              <a:gd name="T48" fmla="*/ 51 h 51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65" h="51">
                <a:moveTo>
                  <a:pt x="63" y="0"/>
                </a:moveTo>
                <a:lnTo>
                  <a:pt x="39" y="26"/>
                </a:lnTo>
                <a:lnTo>
                  <a:pt x="0" y="31"/>
                </a:lnTo>
                <a:lnTo>
                  <a:pt x="16" y="51"/>
                </a:lnTo>
                <a:lnTo>
                  <a:pt x="21" y="51"/>
                </a:lnTo>
                <a:lnTo>
                  <a:pt x="28" y="51"/>
                </a:lnTo>
                <a:lnTo>
                  <a:pt x="34" y="51"/>
                </a:lnTo>
                <a:lnTo>
                  <a:pt x="39" y="51"/>
                </a:lnTo>
                <a:lnTo>
                  <a:pt x="51" y="47"/>
                </a:lnTo>
                <a:lnTo>
                  <a:pt x="62" y="39"/>
                </a:lnTo>
                <a:lnTo>
                  <a:pt x="65" y="32"/>
                </a:lnTo>
                <a:lnTo>
                  <a:pt x="65" y="20"/>
                </a:lnTo>
                <a:lnTo>
                  <a:pt x="63" y="9"/>
                </a:lnTo>
                <a:lnTo>
                  <a:pt x="63" y="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5" name="Freeform 127"/>
          <xdr:cNvSpPr>
            <a:spLocks/>
          </xdr:cNvSpPr>
        </xdr:nvSpPr>
        <xdr:spPr bwMode="auto">
          <a:xfrm>
            <a:off x="13133369" y="1143000"/>
            <a:ext cx="91903" cy="161925"/>
          </a:xfrm>
          <a:custGeom>
            <a:avLst/>
            <a:gdLst>
              <a:gd name="T0" fmla="*/ 2147483647 w 263"/>
              <a:gd name="T1" fmla="*/ 2147483647 h 384"/>
              <a:gd name="T2" fmla="*/ 2147483647 w 263"/>
              <a:gd name="T3" fmla="*/ 2147483647 h 384"/>
              <a:gd name="T4" fmla="*/ 2147483647 w 263"/>
              <a:gd name="T5" fmla="*/ 2147483647 h 384"/>
              <a:gd name="T6" fmla="*/ 2147483647 w 263"/>
              <a:gd name="T7" fmla="*/ 2147483647 h 384"/>
              <a:gd name="T8" fmla="*/ 2147483647 w 263"/>
              <a:gd name="T9" fmla="*/ 2147483647 h 384"/>
              <a:gd name="T10" fmla="*/ 2147483647 w 263"/>
              <a:gd name="T11" fmla="*/ 2147483647 h 384"/>
              <a:gd name="T12" fmla="*/ 2147483647 w 263"/>
              <a:gd name="T13" fmla="*/ 2147483647 h 384"/>
              <a:gd name="T14" fmla="*/ 2147483647 w 263"/>
              <a:gd name="T15" fmla="*/ 2147483647 h 384"/>
              <a:gd name="T16" fmla="*/ 2147483647 w 263"/>
              <a:gd name="T17" fmla="*/ 2147483647 h 384"/>
              <a:gd name="T18" fmla="*/ 2147483647 w 263"/>
              <a:gd name="T19" fmla="*/ 2147483647 h 384"/>
              <a:gd name="T20" fmla="*/ 2147483647 w 263"/>
              <a:gd name="T21" fmla="*/ 2147483647 h 384"/>
              <a:gd name="T22" fmla="*/ 2147483647 w 263"/>
              <a:gd name="T23" fmla="*/ 2147483647 h 384"/>
              <a:gd name="T24" fmla="*/ 2147483647 w 263"/>
              <a:gd name="T25" fmla="*/ 2147483647 h 384"/>
              <a:gd name="T26" fmla="*/ 2147483647 w 263"/>
              <a:gd name="T27" fmla="*/ 2147483647 h 384"/>
              <a:gd name="T28" fmla="*/ 2147483647 w 263"/>
              <a:gd name="T29" fmla="*/ 2147483647 h 384"/>
              <a:gd name="T30" fmla="*/ 2147483647 w 263"/>
              <a:gd name="T31" fmla="*/ 2147483647 h 384"/>
              <a:gd name="T32" fmla="*/ 2147483647 w 263"/>
              <a:gd name="T33" fmla="*/ 2147483647 h 384"/>
              <a:gd name="T34" fmla="*/ 2147483647 w 263"/>
              <a:gd name="T35" fmla="*/ 2147483647 h 384"/>
              <a:gd name="T36" fmla="*/ 2147483647 w 263"/>
              <a:gd name="T37" fmla="*/ 2147483647 h 384"/>
              <a:gd name="T38" fmla="*/ 2147483647 w 263"/>
              <a:gd name="T39" fmla="*/ 2147483647 h 384"/>
              <a:gd name="T40" fmla="*/ 2147483647 w 263"/>
              <a:gd name="T41" fmla="*/ 0 h 384"/>
              <a:gd name="T42" fmla="*/ 2147483647 w 263"/>
              <a:gd name="T43" fmla="*/ 2147483647 h 384"/>
              <a:gd name="T44" fmla="*/ 2147483647 w 263"/>
              <a:gd name="T45" fmla="*/ 2147483647 h 384"/>
              <a:gd name="T46" fmla="*/ 2147483647 w 263"/>
              <a:gd name="T47" fmla="*/ 2147483647 h 384"/>
              <a:gd name="T48" fmla="*/ 2147483647 w 263"/>
              <a:gd name="T49" fmla="*/ 2147483647 h 384"/>
              <a:gd name="T50" fmla="*/ 2147483647 w 263"/>
              <a:gd name="T51" fmla="*/ 2147483647 h 384"/>
              <a:gd name="T52" fmla="*/ 2147483647 w 263"/>
              <a:gd name="T53" fmla="*/ 2147483647 h 384"/>
              <a:gd name="T54" fmla="*/ 2147483647 w 263"/>
              <a:gd name="T55" fmla="*/ 2147483647 h 384"/>
              <a:gd name="T56" fmla="*/ 2147483647 w 263"/>
              <a:gd name="T57" fmla="*/ 2147483647 h 384"/>
              <a:gd name="T58" fmla="*/ 2147483647 w 263"/>
              <a:gd name="T59" fmla="*/ 2147483647 h 384"/>
              <a:gd name="T60" fmla="*/ 0 w 263"/>
              <a:gd name="T61" fmla="*/ 2147483647 h 384"/>
              <a:gd name="T62" fmla="*/ 2147483647 w 263"/>
              <a:gd name="T63" fmla="*/ 2147483647 h 384"/>
              <a:gd name="T64" fmla="*/ 2147483647 w 263"/>
              <a:gd name="T65" fmla="*/ 2147483647 h 384"/>
              <a:gd name="T66" fmla="*/ 2147483647 w 263"/>
              <a:gd name="T67" fmla="*/ 2147483647 h 384"/>
              <a:gd name="T68" fmla="*/ 2147483647 w 263"/>
              <a:gd name="T69" fmla="*/ 2147483647 h 384"/>
              <a:gd name="T70" fmla="*/ 2147483647 w 263"/>
              <a:gd name="T71" fmla="*/ 2147483647 h 384"/>
              <a:gd name="T72" fmla="*/ 2147483647 w 263"/>
              <a:gd name="T73" fmla="*/ 2147483647 h 384"/>
              <a:gd name="T74" fmla="*/ 2147483647 w 263"/>
              <a:gd name="T75" fmla="*/ 2147483647 h 384"/>
              <a:gd name="T76" fmla="*/ 2147483647 w 263"/>
              <a:gd name="T77" fmla="*/ 2147483647 h 384"/>
              <a:gd name="T78" fmla="*/ 2147483647 w 263"/>
              <a:gd name="T79" fmla="*/ 2147483647 h 384"/>
              <a:gd name="T80" fmla="*/ 2147483647 w 263"/>
              <a:gd name="T81" fmla="*/ 2147483647 h 384"/>
              <a:gd name="T82" fmla="*/ 2147483647 w 263"/>
              <a:gd name="T83" fmla="*/ 2147483647 h 384"/>
              <a:gd name="T84" fmla="*/ 2147483647 w 263"/>
              <a:gd name="T85" fmla="*/ 2147483647 h 384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263"/>
              <a:gd name="T130" fmla="*/ 0 h 384"/>
              <a:gd name="T131" fmla="*/ 263 w 263"/>
              <a:gd name="T132" fmla="*/ 384 h 384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263" h="384">
                <a:moveTo>
                  <a:pt x="225" y="375"/>
                </a:moveTo>
                <a:lnTo>
                  <a:pt x="231" y="361"/>
                </a:lnTo>
                <a:lnTo>
                  <a:pt x="236" y="353"/>
                </a:lnTo>
                <a:lnTo>
                  <a:pt x="246" y="350"/>
                </a:lnTo>
                <a:lnTo>
                  <a:pt x="256" y="350"/>
                </a:lnTo>
                <a:lnTo>
                  <a:pt x="260" y="342"/>
                </a:lnTo>
                <a:lnTo>
                  <a:pt x="260" y="323"/>
                </a:lnTo>
                <a:lnTo>
                  <a:pt x="263" y="305"/>
                </a:lnTo>
                <a:lnTo>
                  <a:pt x="257" y="292"/>
                </a:lnTo>
                <a:lnTo>
                  <a:pt x="252" y="287"/>
                </a:lnTo>
                <a:lnTo>
                  <a:pt x="252" y="286"/>
                </a:lnTo>
                <a:lnTo>
                  <a:pt x="252" y="285"/>
                </a:lnTo>
                <a:lnTo>
                  <a:pt x="251" y="285"/>
                </a:lnTo>
                <a:lnTo>
                  <a:pt x="250" y="283"/>
                </a:lnTo>
                <a:lnTo>
                  <a:pt x="242" y="283"/>
                </a:lnTo>
                <a:lnTo>
                  <a:pt x="235" y="283"/>
                </a:lnTo>
                <a:lnTo>
                  <a:pt x="227" y="283"/>
                </a:lnTo>
                <a:lnTo>
                  <a:pt x="221" y="281"/>
                </a:lnTo>
                <a:lnTo>
                  <a:pt x="206" y="275"/>
                </a:lnTo>
                <a:lnTo>
                  <a:pt x="191" y="271"/>
                </a:lnTo>
                <a:lnTo>
                  <a:pt x="173" y="262"/>
                </a:lnTo>
                <a:lnTo>
                  <a:pt x="166" y="247"/>
                </a:lnTo>
                <a:lnTo>
                  <a:pt x="164" y="230"/>
                </a:lnTo>
                <a:lnTo>
                  <a:pt x="159" y="222"/>
                </a:lnTo>
                <a:lnTo>
                  <a:pt x="158" y="194"/>
                </a:lnTo>
                <a:lnTo>
                  <a:pt x="162" y="176"/>
                </a:lnTo>
                <a:lnTo>
                  <a:pt x="170" y="159"/>
                </a:lnTo>
                <a:lnTo>
                  <a:pt x="167" y="121"/>
                </a:lnTo>
                <a:lnTo>
                  <a:pt x="147" y="85"/>
                </a:lnTo>
                <a:lnTo>
                  <a:pt x="132" y="76"/>
                </a:lnTo>
                <a:lnTo>
                  <a:pt x="131" y="68"/>
                </a:lnTo>
                <a:lnTo>
                  <a:pt x="132" y="59"/>
                </a:lnTo>
                <a:lnTo>
                  <a:pt x="127" y="50"/>
                </a:lnTo>
                <a:lnTo>
                  <a:pt x="120" y="41"/>
                </a:lnTo>
                <a:lnTo>
                  <a:pt x="124" y="32"/>
                </a:lnTo>
                <a:lnTo>
                  <a:pt x="95" y="11"/>
                </a:lnTo>
                <a:lnTo>
                  <a:pt x="95" y="12"/>
                </a:lnTo>
                <a:lnTo>
                  <a:pt x="95" y="13"/>
                </a:lnTo>
                <a:lnTo>
                  <a:pt x="86" y="6"/>
                </a:lnTo>
                <a:lnTo>
                  <a:pt x="76" y="0"/>
                </a:lnTo>
                <a:lnTo>
                  <a:pt x="66" y="8"/>
                </a:lnTo>
                <a:lnTo>
                  <a:pt x="80" y="35"/>
                </a:lnTo>
                <a:lnTo>
                  <a:pt x="83" y="41"/>
                </a:lnTo>
                <a:lnTo>
                  <a:pt x="82" y="46"/>
                </a:lnTo>
                <a:lnTo>
                  <a:pt x="69" y="53"/>
                </a:lnTo>
                <a:lnTo>
                  <a:pt x="72" y="68"/>
                </a:lnTo>
                <a:lnTo>
                  <a:pt x="79" y="84"/>
                </a:lnTo>
                <a:lnTo>
                  <a:pt x="74" y="95"/>
                </a:lnTo>
                <a:lnTo>
                  <a:pt x="59" y="97"/>
                </a:lnTo>
                <a:lnTo>
                  <a:pt x="42" y="91"/>
                </a:lnTo>
                <a:lnTo>
                  <a:pt x="24" y="84"/>
                </a:lnTo>
                <a:lnTo>
                  <a:pt x="7" y="80"/>
                </a:lnTo>
                <a:lnTo>
                  <a:pt x="10" y="86"/>
                </a:lnTo>
                <a:lnTo>
                  <a:pt x="9" y="92"/>
                </a:lnTo>
                <a:lnTo>
                  <a:pt x="3" y="104"/>
                </a:lnTo>
                <a:lnTo>
                  <a:pt x="5" y="117"/>
                </a:lnTo>
                <a:lnTo>
                  <a:pt x="13" y="140"/>
                </a:lnTo>
                <a:lnTo>
                  <a:pt x="10" y="164"/>
                </a:lnTo>
                <a:lnTo>
                  <a:pt x="3" y="188"/>
                </a:lnTo>
                <a:lnTo>
                  <a:pt x="0" y="212"/>
                </a:lnTo>
                <a:lnTo>
                  <a:pt x="10" y="231"/>
                </a:lnTo>
                <a:lnTo>
                  <a:pt x="30" y="236"/>
                </a:lnTo>
                <a:lnTo>
                  <a:pt x="43" y="235"/>
                </a:lnTo>
                <a:lnTo>
                  <a:pt x="53" y="232"/>
                </a:lnTo>
                <a:lnTo>
                  <a:pt x="61" y="231"/>
                </a:lnTo>
                <a:lnTo>
                  <a:pt x="65" y="231"/>
                </a:lnTo>
                <a:lnTo>
                  <a:pt x="74" y="246"/>
                </a:lnTo>
                <a:lnTo>
                  <a:pt x="79" y="268"/>
                </a:lnTo>
                <a:lnTo>
                  <a:pt x="87" y="287"/>
                </a:lnTo>
                <a:lnTo>
                  <a:pt x="105" y="296"/>
                </a:lnTo>
                <a:lnTo>
                  <a:pt x="98" y="316"/>
                </a:lnTo>
                <a:lnTo>
                  <a:pt x="125" y="351"/>
                </a:lnTo>
                <a:lnTo>
                  <a:pt x="158" y="375"/>
                </a:lnTo>
                <a:lnTo>
                  <a:pt x="158" y="366"/>
                </a:lnTo>
                <a:lnTo>
                  <a:pt x="156" y="359"/>
                </a:lnTo>
                <a:lnTo>
                  <a:pt x="155" y="352"/>
                </a:lnTo>
                <a:lnTo>
                  <a:pt x="154" y="345"/>
                </a:lnTo>
                <a:lnTo>
                  <a:pt x="174" y="358"/>
                </a:lnTo>
                <a:lnTo>
                  <a:pt x="191" y="378"/>
                </a:lnTo>
                <a:lnTo>
                  <a:pt x="198" y="384"/>
                </a:lnTo>
                <a:lnTo>
                  <a:pt x="207" y="379"/>
                </a:lnTo>
                <a:lnTo>
                  <a:pt x="218" y="373"/>
                </a:lnTo>
                <a:lnTo>
                  <a:pt x="225" y="375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6" name="China"/>
          <xdr:cNvSpPr>
            <a:spLocks noEditPoints="1"/>
          </xdr:cNvSpPr>
        </xdr:nvSpPr>
        <xdr:spPr bwMode="auto">
          <a:xfrm>
            <a:off x="12264472" y="876300"/>
            <a:ext cx="1002574" cy="1028700"/>
          </a:xfrm>
          <a:custGeom>
            <a:avLst/>
            <a:gdLst>
              <a:gd name="T0" fmla="*/ 2147483647 w 2755"/>
              <a:gd name="T1" fmla="*/ 2147483647 h 2503"/>
              <a:gd name="T2" fmla="*/ 2147483647 w 2755"/>
              <a:gd name="T3" fmla="*/ 2147483647 h 2503"/>
              <a:gd name="T4" fmla="*/ 2147483647 w 2755"/>
              <a:gd name="T5" fmla="*/ 2147483647 h 2503"/>
              <a:gd name="T6" fmla="*/ 2147483647 w 2755"/>
              <a:gd name="T7" fmla="*/ 2147483647 h 2503"/>
              <a:gd name="T8" fmla="*/ 2147483647 w 2755"/>
              <a:gd name="T9" fmla="*/ 2147483647 h 2503"/>
              <a:gd name="T10" fmla="*/ 2147483647 w 2755"/>
              <a:gd name="T11" fmla="*/ 2147483647 h 2503"/>
              <a:gd name="T12" fmla="*/ 2147483647 w 2755"/>
              <a:gd name="T13" fmla="*/ 2147483647 h 2503"/>
              <a:gd name="T14" fmla="*/ 2147483647 w 2755"/>
              <a:gd name="T15" fmla="*/ 2147483647 h 2503"/>
              <a:gd name="T16" fmla="*/ 2147483647 w 2755"/>
              <a:gd name="T17" fmla="*/ 2147483647 h 2503"/>
              <a:gd name="T18" fmla="*/ 2147483647 w 2755"/>
              <a:gd name="T19" fmla="*/ 2147483647 h 2503"/>
              <a:gd name="T20" fmla="*/ 2147483647 w 2755"/>
              <a:gd name="T21" fmla="*/ 2147483647 h 2503"/>
              <a:gd name="T22" fmla="*/ 2147483647 w 2755"/>
              <a:gd name="T23" fmla="*/ 2147483647 h 2503"/>
              <a:gd name="T24" fmla="*/ 2147483647 w 2755"/>
              <a:gd name="T25" fmla="*/ 2147483647 h 2503"/>
              <a:gd name="T26" fmla="*/ 2147483647 w 2755"/>
              <a:gd name="T27" fmla="*/ 2147483647 h 2503"/>
              <a:gd name="T28" fmla="*/ 2147483647 w 2755"/>
              <a:gd name="T29" fmla="*/ 2147483647 h 2503"/>
              <a:gd name="T30" fmla="*/ 2147483647 w 2755"/>
              <a:gd name="T31" fmla="*/ 2147483647 h 2503"/>
              <a:gd name="T32" fmla="*/ 2147483647 w 2755"/>
              <a:gd name="T33" fmla="*/ 2147483647 h 2503"/>
              <a:gd name="T34" fmla="*/ 2147483647 w 2755"/>
              <a:gd name="T35" fmla="*/ 2147483647 h 2503"/>
              <a:gd name="T36" fmla="*/ 2147483647 w 2755"/>
              <a:gd name="T37" fmla="*/ 2147483647 h 2503"/>
              <a:gd name="T38" fmla="*/ 2147483647 w 2755"/>
              <a:gd name="T39" fmla="*/ 2147483647 h 2503"/>
              <a:gd name="T40" fmla="*/ 2147483647 w 2755"/>
              <a:gd name="T41" fmla="*/ 2147483647 h 2503"/>
              <a:gd name="T42" fmla="*/ 2147483647 w 2755"/>
              <a:gd name="T43" fmla="*/ 2147483647 h 2503"/>
              <a:gd name="T44" fmla="*/ 2147483647 w 2755"/>
              <a:gd name="T45" fmla="*/ 2147483647 h 2503"/>
              <a:gd name="T46" fmla="*/ 2147483647 w 2755"/>
              <a:gd name="T47" fmla="*/ 2147483647 h 2503"/>
              <a:gd name="T48" fmla="*/ 2147483647 w 2755"/>
              <a:gd name="T49" fmla="*/ 2147483647 h 2503"/>
              <a:gd name="T50" fmla="*/ 2147483647 w 2755"/>
              <a:gd name="T51" fmla="*/ 2147483647 h 2503"/>
              <a:gd name="T52" fmla="*/ 2147483647 w 2755"/>
              <a:gd name="T53" fmla="*/ 2147483647 h 2503"/>
              <a:gd name="T54" fmla="*/ 2147483647 w 2755"/>
              <a:gd name="T55" fmla="*/ 2147483647 h 2503"/>
              <a:gd name="T56" fmla="*/ 2147483647 w 2755"/>
              <a:gd name="T57" fmla="*/ 2147483647 h 2503"/>
              <a:gd name="T58" fmla="*/ 2147483647 w 2755"/>
              <a:gd name="T59" fmla="*/ 2147483647 h 2503"/>
              <a:gd name="T60" fmla="*/ 2147483647 w 2755"/>
              <a:gd name="T61" fmla="*/ 2147483647 h 2503"/>
              <a:gd name="T62" fmla="*/ 2147483647 w 2755"/>
              <a:gd name="T63" fmla="*/ 2147483647 h 2503"/>
              <a:gd name="T64" fmla="*/ 2147483647 w 2755"/>
              <a:gd name="T65" fmla="*/ 2147483647 h 2503"/>
              <a:gd name="T66" fmla="*/ 2147483647 w 2755"/>
              <a:gd name="T67" fmla="*/ 2147483647 h 2503"/>
              <a:gd name="T68" fmla="*/ 2147483647 w 2755"/>
              <a:gd name="T69" fmla="*/ 2147483647 h 2503"/>
              <a:gd name="T70" fmla="*/ 2147483647 w 2755"/>
              <a:gd name="T71" fmla="*/ 2147483647 h 2503"/>
              <a:gd name="T72" fmla="*/ 2147483647 w 2755"/>
              <a:gd name="T73" fmla="*/ 2147483647 h 2503"/>
              <a:gd name="T74" fmla="*/ 2147483647 w 2755"/>
              <a:gd name="T75" fmla="*/ 2147483647 h 2503"/>
              <a:gd name="T76" fmla="*/ 2147483647 w 2755"/>
              <a:gd name="T77" fmla="*/ 2147483647 h 2503"/>
              <a:gd name="T78" fmla="*/ 2147483647 w 2755"/>
              <a:gd name="T79" fmla="*/ 2147483647 h 2503"/>
              <a:gd name="T80" fmla="*/ 2147483647 w 2755"/>
              <a:gd name="T81" fmla="*/ 2147483647 h 2503"/>
              <a:gd name="T82" fmla="*/ 2147483647 w 2755"/>
              <a:gd name="T83" fmla="*/ 2147483647 h 2503"/>
              <a:gd name="T84" fmla="*/ 2147483647 w 2755"/>
              <a:gd name="T85" fmla="*/ 2147483647 h 2503"/>
              <a:gd name="T86" fmla="*/ 2147483647 w 2755"/>
              <a:gd name="T87" fmla="*/ 2147483647 h 2503"/>
              <a:gd name="T88" fmla="*/ 2147483647 w 2755"/>
              <a:gd name="T89" fmla="*/ 2147483647 h 2503"/>
              <a:gd name="T90" fmla="*/ 2147483647 w 2755"/>
              <a:gd name="T91" fmla="*/ 2147483647 h 2503"/>
              <a:gd name="T92" fmla="*/ 2147483647 w 2755"/>
              <a:gd name="T93" fmla="*/ 2147483647 h 2503"/>
              <a:gd name="T94" fmla="*/ 2147483647 w 2755"/>
              <a:gd name="T95" fmla="*/ 2147483647 h 2503"/>
              <a:gd name="T96" fmla="*/ 2147483647 w 2755"/>
              <a:gd name="T97" fmla="*/ 2147483647 h 2503"/>
              <a:gd name="T98" fmla="*/ 2147483647 w 2755"/>
              <a:gd name="T99" fmla="*/ 2147483647 h 2503"/>
              <a:gd name="T100" fmla="*/ 2147483647 w 2755"/>
              <a:gd name="T101" fmla="*/ 2147483647 h 2503"/>
              <a:gd name="T102" fmla="*/ 2147483647 w 2755"/>
              <a:gd name="T103" fmla="*/ 2147483647 h 2503"/>
              <a:gd name="T104" fmla="*/ 2147483647 w 2755"/>
              <a:gd name="T105" fmla="*/ 2147483647 h 2503"/>
              <a:gd name="T106" fmla="*/ 2147483647 w 2755"/>
              <a:gd name="T107" fmla="*/ 2147483647 h 2503"/>
              <a:gd name="T108" fmla="*/ 2147483647 w 2755"/>
              <a:gd name="T109" fmla="*/ 2147483647 h 2503"/>
              <a:gd name="T110" fmla="*/ 2147483647 w 2755"/>
              <a:gd name="T111" fmla="*/ 2147483647 h 2503"/>
              <a:gd name="T112" fmla="*/ 2147483647 w 2755"/>
              <a:gd name="T113" fmla="*/ 2147483647 h 2503"/>
              <a:gd name="T114" fmla="*/ 2147483647 w 2755"/>
              <a:gd name="T115" fmla="*/ 2147483647 h 2503"/>
              <a:gd name="T116" fmla="*/ 2147483647 w 2755"/>
              <a:gd name="T117" fmla="*/ 2147483647 h 2503"/>
              <a:gd name="T118" fmla="*/ 2147483647 w 2755"/>
              <a:gd name="T119" fmla="*/ 2147483647 h 2503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2755"/>
              <a:gd name="T181" fmla="*/ 0 h 2503"/>
              <a:gd name="T182" fmla="*/ 2755 w 2755"/>
              <a:gd name="T183" fmla="*/ 2503 h 2503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2755" h="2503">
                <a:moveTo>
                  <a:pt x="2436" y="2369"/>
                </a:moveTo>
                <a:lnTo>
                  <a:pt x="2429" y="2370"/>
                </a:lnTo>
                <a:lnTo>
                  <a:pt x="2422" y="2373"/>
                </a:lnTo>
                <a:lnTo>
                  <a:pt x="2420" y="2377"/>
                </a:lnTo>
                <a:lnTo>
                  <a:pt x="2418" y="2381"/>
                </a:lnTo>
                <a:lnTo>
                  <a:pt x="2418" y="2382"/>
                </a:lnTo>
                <a:lnTo>
                  <a:pt x="2390" y="2383"/>
                </a:lnTo>
                <a:lnTo>
                  <a:pt x="2370" y="2397"/>
                </a:lnTo>
                <a:lnTo>
                  <a:pt x="2373" y="2400"/>
                </a:lnTo>
                <a:lnTo>
                  <a:pt x="2375" y="2409"/>
                </a:lnTo>
                <a:lnTo>
                  <a:pt x="2354" y="2429"/>
                </a:lnTo>
                <a:lnTo>
                  <a:pt x="2354" y="2462"/>
                </a:lnTo>
                <a:lnTo>
                  <a:pt x="2356" y="2475"/>
                </a:lnTo>
                <a:lnTo>
                  <a:pt x="2363" y="2486"/>
                </a:lnTo>
                <a:lnTo>
                  <a:pt x="2383" y="2498"/>
                </a:lnTo>
                <a:lnTo>
                  <a:pt x="2406" y="2503"/>
                </a:lnTo>
                <a:lnTo>
                  <a:pt x="2426" y="2499"/>
                </a:lnTo>
                <a:lnTo>
                  <a:pt x="2444" y="2494"/>
                </a:lnTo>
                <a:lnTo>
                  <a:pt x="2455" y="2484"/>
                </a:lnTo>
                <a:lnTo>
                  <a:pt x="2459" y="2469"/>
                </a:lnTo>
                <a:lnTo>
                  <a:pt x="2456" y="2457"/>
                </a:lnTo>
                <a:lnTo>
                  <a:pt x="2451" y="2446"/>
                </a:lnTo>
                <a:lnTo>
                  <a:pt x="2447" y="2435"/>
                </a:lnTo>
                <a:lnTo>
                  <a:pt x="2447" y="2422"/>
                </a:lnTo>
                <a:lnTo>
                  <a:pt x="2453" y="2399"/>
                </a:lnTo>
                <a:lnTo>
                  <a:pt x="2450" y="2376"/>
                </a:lnTo>
                <a:lnTo>
                  <a:pt x="2436" y="2369"/>
                </a:lnTo>
                <a:close/>
                <a:moveTo>
                  <a:pt x="1338" y="267"/>
                </a:moveTo>
                <a:lnTo>
                  <a:pt x="1329" y="223"/>
                </a:lnTo>
                <a:lnTo>
                  <a:pt x="1333" y="221"/>
                </a:lnTo>
                <a:lnTo>
                  <a:pt x="1341" y="214"/>
                </a:lnTo>
                <a:lnTo>
                  <a:pt x="1351" y="207"/>
                </a:lnTo>
                <a:lnTo>
                  <a:pt x="1358" y="204"/>
                </a:lnTo>
                <a:lnTo>
                  <a:pt x="1378" y="201"/>
                </a:lnTo>
                <a:lnTo>
                  <a:pt x="1393" y="189"/>
                </a:lnTo>
                <a:lnTo>
                  <a:pt x="1392" y="188"/>
                </a:lnTo>
                <a:lnTo>
                  <a:pt x="1392" y="187"/>
                </a:lnTo>
                <a:lnTo>
                  <a:pt x="1378" y="180"/>
                </a:lnTo>
                <a:lnTo>
                  <a:pt x="1368" y="170"/>
                </a:lnTo>
                <a:lnTo>
                  <a:pt x="1367" y="170"/>
                </a:lnTo>
                <a:lnTo>
                  <a:pt x="1366" y="169"/>
                </a:lnTo>
                <a:lnTo>
                  <a:pt x="1367" y="164"/>
                </a:lnTo>
                <a:lnTo>
                  <a:pt x="1369" y="159"/>
                </a:lnTo>
                <a:lnTo>
                  <a:pt x="1370" y="154"/>
                </a:lnTo>
                <a:lnTo>
                  <a:pt x="1369" y="148"/>
                </a:lnTo>
                <a:lnTo>
                  <a:pt x="1368" y="148"/>
                </a:lnTo>
                <a:lnTo>
                  <a:pt x="1368" y="147"/>
                </a:lnTo>
                <a:lnTo>
                  <a:pt x="1346" y="134"/>
                </a:lnTo>
                <a:lnTo>
                  <a:pt x="1333" y="113"/>
                </a:lnTo>
                <a:lnTo>
                  <a:pt x="1343" y="113"/>
                </a:lnTo>
                <a:lnTo>
                  <a:pt x="1354" y="115"/>
                </a:lnTo>
                <a:lnTo>
                  <a:pt x="1365" y="115"/>
                </a:lnTo>
                <a:lnTo>
                  <a:pt x="1375" y="111"/>
                </a:lnTo>
                <a:lnTo>
                  <a:pt x="1380" y="104"/>
                </a:lnTo>
                <a:lnTo>
                  <a:pt x="1388" y="93"/>
                </a:lnTo>
                <a:lnTo>
                  <a:pt x="1395" y="85"/>
                </a:lnTo>
                <a:lnTo>
                  <a:pt x="1401" y="80"/>
                </a:lnTo>
                <a:lnTo>
                  <a:pt x="1409" y="29"/>
                </a:lnTo>
                <a:lnTo>
                  <a:pt x="1459" y="5"/>
                </a:lnTo>
                <a:lnTo>
                  <a:pt x="1469" y="6"/>
                </a:lnTo>
                <a:lnTo>
                  <a:pt x="1480" y="9"/>
                </a:lnTo>
                <a:lnTo>
                  <a:pt x="1491" y="10"/>
                </a:lnTo>
                <a:lnTo>
                  <a:pt x="1500" y="7"/>
                </a:lnTo>
                <a:lnTo>
                  <a:pt x="1536" y="0"/>
                </a:lnTo>
                <a:lnTo>
                  <a:pt x="1577" y="6"/>
                </a:lnTo>
                <a:lnTo>
                  <a:pt x="1594" y="8"/>
                </a:lnTo>
                <a:lnTo>
                  <a:pt x="1607" y="10"/>
                </a:lnTo>
                <a:lnTo>
                  <a:pt x="1622" y="12"/>
                </a:lnTo>
                <a:lnTo>
                  <a:pt x="1639" y="12"/>
                </a:lnTo>
                <a:lnTo>
                  <a:pt x="1675" y="22"/>
                </a:lnTo>
                <a:lnTo>
                  <a:pt x="1712" y="49"/>
                </a:lnTo>
                <a:lnTo>
                  <a:pt x="1747" y="75"/>
                </a:lnTo>
                <a:lnTo>
                  <a:pt x="1780" y="87"/>
                </a:lnTo>
                <a:lnTo>
                  <a:pt x="1780" y="88"/>
                </a:lnTo>
                <a:lnTo>
                  <a:pt x="1781" y="88"/>
                </a:lnTo>
                <a:lnTo>
                  <a:pt x="1788" y="106"/>
                </a:lnTo>
                <a:lnTo>
                  <a:pt x="1806" y="111"/>
                </a:lnTo>
                <a:lnTo>
                  <a:pt x="1814" y="115"/>
                </a:lnTo>
                <a:lnTo>
                  <a:pt x="1827" y="124"/>
                </a:lnTo>
                <a:lnTo>
                  <a:pt x="1840" y="136"/>
                </a:lnTo>
                <a:lnTo>
                  <a:pt x="1855" y="143"/>
                </a:lnTo>
                <a:lnTo>
                  <a:pt x="1895" y="163"/>
                </a:lnTo>
                <a:lnTo>
                  <a:pt x="1920" y="197"/>
                </a:lnTo>
                <a:lnTo>
                  <a:pt x="1946" y="219"/>
                </a:lnTo>
                <a:lnTo>
                  <a:pt x="1985" y="223"/>
                </a:lnTo>
                <a:lnTo>
                  <a:pt x="2014" y="221"/>
                </a:lnTo>
                <a:lnTo>
                  <a:pt x="2038" y="229"/>
                </a:lnTo>
                <a:lnTo>
                  <a:pt x="2053" y="241"/>
                </a:lnTo>
                <a:lnTo>
                  <a:pt x="2073" y="246"/>
                </a:lnTo>
                <a:lnTo>
                  <a:pt x="2086" y="250"/>
                </a:lnTo>
                <a:lnTo>
                  <a:pt x="2101" y="256"/>
                </a:lnTo>
                <a:lnTo>
                  <a:pt x="2116" y="265"/>
                </a:lnTo>
                <a:lnTo>
                  <a:pt x="2132" y="270"/>
                </a:lnTo>
                <a:lnTo>
                  <a:pt x="2145" y="277"/>
                </a:lnTo>
                <a:lnTo>
                  <a:pt x="2154" y="288"/>
                </a:lnTo>
                <a:lnTo>
                  <a:pt x="2163" y="300"/>
                </a:lnTo>
                <a:lnTo>
                  <a:pt x="2173" y="311"/>
                </a:lnTo>
                <a:lnTo>
                  <a:pt x="2188" y="326"/>
                </a:lnTo>
                <a:lnTo>
                  <a:pt x="2206" y="332"/>
                </a:lnTo>
                <a:lnTo>
                  <a:pt x="2225" y="322"/>
                </a:lnTo>
                <a:lnTo>
                  <a:pt x="2242" y="323"/>
                </a:lnTo>
                <a:lnTo>
                  <a:pt x="2259" y="322"/>
                </a:lnTo>
                <a:lnTo>
                  <a:pt x="2274" y="311"/>
                </a:lnTo>
                <a:lnTo>
                  <a:pt x="2300" y="289"/>
                </a:lnTo>
                <a:lnTo>
                  <a:pt x="2320" y="275"/>
                </a:lnTo>
                <a:lnTo>
                  <a:pt x="2361" y="305"/>
                </a:lnTo>
                <a:lnTo>
                  <a:pt x="2368" y="313"/>
                </a:lnTo>
                <a:lnTo>
                  <a:pt x="2371" y="322"/>
                </a:lnTo>
                <a:lnTo>
                  <a:pt x="2372" y="332"/>
                </a:lnTo>
                <a:lnTo>
                  <a:pt x="2375" y="341"/>
                </a:lnTo>
                <a:lnTo>
                  <a:pt x="2382" y="350"/>
                </a:lnTo>
                <a:lnTo>
                  <a:pt x="2390" y="357"/>
                </a:lnTo>
                <a:lnTo>
                  <a:pt x="2397" y="367"/>
                </a:lnTo>
                <a:lnTo>
                  <a:pt x="2401" y="377"/>
                </a:lnTo>
                <a:lnTo>
                  <a:pt x="2407" y="398"/>
                </a:lnTo>
                <a:lnTo>
                  <a:pt x="2415" y="412"/>
                </a:lnTo>
                <a:lnTo>
                  <a:pt x="2426" y="427"/>
                </a:lnTo>
                <a:lnTo>
                  <a:pt x="2435" y="445"/>
                </a:lnTo>
                <a:lnTo>
                  <a:pt x="2447" y="470"/>
                </a:lnTo>
                <a:lnTo>
                  <a:pt x="2440" y="478"/>
                </a:lnTo>
                <a:lnTo>
                  <a:pt x="2398" y="483"/>
                </a:lnTo>
                <a:lnTo>
                  <a:pt x="2405" y="524"/>
                </a:lnTo>
                <a:lnTo>
                  <a:pt x="2448" y="567"/>
                </a:lnTo>
                <a:lnTo>
                  <a:pt x="2486" y="615"/>
                </a:lnTo>
                <a:lnTo>
                  <a:pt x="2497" y="633"/>
                </a:lnTo>
                <a:lnTo>
                  <a:pt x="2498" y="652"/>
                </a:lnTo>
                <a:lnTo>
                  <a:pt x="2495" y="660"/>
                </a:lnTo>
                <a:lnTo>
                  <a:pt x="2493" y="669"/>
                </a:lnTo>
                <a:lnTo>
                  <a:pt x="2495" y="675"/>
                </a:lnTo>
                <a:lnTo>
                  <a:pt x="2500" y="682"/>
                </a:lnTo>
                <a:lnTo>
                  <a:pt x="2504" y="689"/>
                </a:lnTo>
                <a:lnTo>
                  <a:pt x="2506" y="695"/>
                </a:lnTo>
                <a:lnTo>
                  <a:pt x="2478" y="674"/>
                </a:lnTo>
                <a:lnTo>
                  <a:pt x="2478" y="675"/>
                </a:lnTo>
                <a:lnTo>
                  <a:pt x="2478" y="676"/>
                </a:lnTo>
                <a:lnTo>
                  <a:pt x="2468" y="670"/>
                </a:lnTo>
                <a:lnTo>
                  <a:pt x="2459" y="664"/>
                </a:lnTo>
                <a:lnTo>
                  <a:pt x="2448" y="672"/>
                </a:lnTo>
                <a:lnTo>
                  <a:pt x="2463" y="698"/>
                </a:lnTo>
                <a:lnTo>
                  <a:pt x="2465" y="705"/>
                </a:lnTo>
                <a:lnTo>
                  <a:pt x="2464" y="709"/>
                </a:lnTo>
                <a:lnTo>
                  <a:pt x="2451" y="717"/>
                </a:lnTo>
                <a:lnTo>
                  <a:pt x="2455" y="732"/>
                </a:lnTo>
                <a:lnTo>
                  <a:pt x="2462" y="747"/>
                </a:lnTo>
                <a:lnTo>
                  <a:pt x="2457" y="759"/>
                </a:lnTo>
                <a:lnTo>
                  <a:pt x="2442" y="761"/>
                </a:lnTo>
                <a:lnTo>
                  <a:pt x="2423" y="755"/>
                </a:lnTo>
                <a:lnTo>
                  <a:pt x="2406" y="747"/>
                </a:lnTo>
                <a:lnTo>
                  <a:pt x="2390" y="743"/>
                </a:lnTo>
                <a:lnTo>
                  <a:pt x="2392" y="749"/>
                </a:lnTo>
                <a:lnTo>
                  <a:pt x="2392" y="755"/>
                </a:lnTo>
                <a:lnTo>
                  <a:pt x="2385" y="768"/>
                </a:lnTo>
                <a:lnTo>
                  <a:pt x="2388" y="781"/>
                </a:lnTo>
                <a:lnTo>
                  <a:pt x="2395" y="804"/>
                </a:lnTo>
                <a:lnTo>
                  <a:pt x="2393" y="827"/>
                </a:lnTo>
                <a:lnTo>
                  <a:pt x="2386" y="852"/>
                </a:lnTo>
                <a:lnTo>
                  <a:pt x="2382" y="875"/>
                </a:lnTo>
                <a:lnTo>
                  <a:pt x="2381" y="878"/>
                </a:lnTo>
                <a:lnTo>
                  <a:pt x="2376" y="884"/>
                </a:lnTo>
                <a:lnTo>
                  <a:pt x="2367" y="889"/>
                </a:lnTo>
                <a:lnTo>
                  <a:pt x="2354" y="892"/>
                </a:lnTo>
                <a:lnTo>
                  <a:pt x="2334" y="905"/>
                </a:lnTo>
                <a:lnTo>
                  <a:pt x="2318" y="932"/>
                </a:lnTo>
                <a:lnTo>
                  <a:pt x="2303" y="960"/>
                </a:lnTo>
                <a:lnTo>
                  <a:pt x="2281" y="978"/>
                </a:lnTo>
                <a:lnTo>
                  <a:pt x="2281" y="962"/>
                </a:lnTo>
                <a:lnTo>
                  <a:pt x="2283" y="951"/>
                </a:lnTo>
                <a:lnTo>
                  <a:pt x="2282" y="939"/>
                </a:lnTo>
                <a:lnTo>
                  <a:pt x="2273" y="924"/>
                </a:lnTo>
                <a:lnTo>
                  <a:pt x="2231" y="844"/>
                </a:lnTo>
                <a:lnTo>
                  <a:pt x="2166" y="814"/>
                </a:lnTo>
                <a:lnTo>
                  <a:pt x="2160" y="844"/>
                </a:lnTo>
                <a:lnTo>
                  <a:pt x="2166" y="889"/>
                </a:lnTo>
                <a:lnTo>
                  <a:pt x="2170" y="932"/>
                </a:lnTo>
                <a:lnTo>
                  <a:pt x="2156" y="951"/>
                </a:lnTo>
                <a:lnTo>
                  <a:pt x="2140" y="984"/>
                </a:lnTo>
                <a:lnTo>
                  <a:pt x="2182" y="1036"/>
                </a:lnTo>
                <a:lnTo>
                  <a:pt x="2186" y="1044"/>
                </a:lnTo>
                <a:lnTo>
                  <a:pt x="2190" y="1046"/>
                </a:lnTo>
                <a:lnTo>
                  <a:pt x="2193" y="1042"/>
                </a:lnTo>
                <a:lnTo>
                  <a:pt x="2196" y="1037"/>
                </a:lnTo>
                <a:lnTo>
                  <a:pt x="2207" y="1029"/>
                </a:lnTo>
                <a:lnTo>
                  <a:pt x="2228" y="1044"/>
                </a:lnTo>
                <a:lnTo>
                  <a:pt x="2252" y="1077"/>
                </a:lnTo>
                <a:lnTo>
                  <a:pt x="2286" y="1091"/>
                </a:lnTo>
                <a:lnTo>
                  <a:pt x="2307" y="1076"/>
                </a:lnTo>
                <a:lnTo>
                  <a:pt x="2303" y="1051"/>
                </a:lnTo>
                <a:lnTo>
                  <a:pt x="2329" y="1046"/>
                </a:lnTo>
                <a:lnTo>
                  <a:pt x="2369" y="1060"/>
                </a:lnTo>
                <a:lnTo>
                  <a:pt x="2379" y="1060"/>
                </a:lnTo>
                <a:lnTo>
                  <a:pt x="2397" y="1058"/>
                </a:lnTo>
                <a:lnTo>
                  <a:pt x="2415" y="1055"/>
                </a:lnTo>
                <a:lnTo>
                  <a:pt x="2429" y="1054"/>
                </a:lnTo>
                <a:lnTo>
                  <a:pt x="2427" y="1061"/>
                </a:lnTo>
                <a:lnTo>
                  <a:pt x="2423" y="1066"/>
                </a:lnTo>
                <a:lnTo>
                  <a:pt x="2422" y="1071"/>
                </a:lnTo>
                <a:lnTo>
                  <a:pt x="2429" y="1081"/>
                </a:lnTo>
                <a:lnTo>
                  <a:pt x="2423" y="1100"/>
                </a:lnTo>
                <a:lnTo>
                  <a:pt x="2396" y="1106"/>
                </a:lnTo>
                <a:lnTo>
                  <a:pt x="2373" y="1115"/>
                </a:lnTo>
                <a:lnTo>
                  <a:pt x="2365" y="1136"/>
                </a:lnTo>
                <a:lnTo>
                  <a:pt x="2368" y="1145"/>
                </a:lnTo>
                <a:lnTo>
                  <a:pt x="2369" y="1148"/>
                </a:lnTo>
                <a:lnTo>
                  <a:pt x="2365" y="1149"/>
                </a:lnTo>
                <a:lnTo>
                  <a:pt x="2351" y="1152"/>
                </a:lnTo>
                <a:lnTo>
                  <a:pt x="2353" y="1159"/>
                </a:lnTo>
                <a:lnTo>
                  <a:pt x="2363" y="1168"/>
                </a:lnTo>
                <a:lnTo>
                  <a:pt x="2361" y="1211"/>
                </a:lnTo>
                <a:lnTo>
                  <a:pt x="2371" y="1252"/>
                </a:lnTo>
                <a:lnTo>
                  <a:pt x="2382" y="1256"/>
                </a:lnTo>
                <a:lnTo>
                  <a:pt x="2392" y="1261"/>
                </a:lnTo>
                <a:lnTo>
                  <a:pt x="2402" y="1267"/>
                </a:lnTo>
                <a:lnTo>
                  <a:pt x="2414" y="1271"/>
                </a:lnTo>
                <a:lnTo>
                  <a:pt x="2442" y="1275"/>
                </a:lnTo>
                <a:lnTo>
                  <a:pt x="2460" y="1298"/>
                </a:lnTo>
                <a:lnTo>
                  <a:pt x="2474" y="1319"/>
                </a:lnTo>
                <a:lnTo>
                  <a:pt x="2490" y="1337"/>
                </a:lnTo>
                <a:lnTo>
                  <a:pt x="2491" y="1354"/>
                </a:lnTo>
                <a:lnTo>
                  <a:pt x="2496" y="1358"/>
                </a:lnTo>
                <a:lnTo>
                  <a:pt x="2503" y="1359"/>
                </a:lnTo>
                <a:lnTo>
                  <a:pt x="2513" y="1364"/>
                </a:lnTo>
                <a:lnTo>
                  <a:pt x="2526" y="1374"/>
                </a:lnTo>
                <a:lnTo>
                  <a:pt x="2535" y="1386"/>
                </a:lnTo>
                <a:lnTo>
                  <a:pt x="2544" y="1394"/>
                </a:lnTo>
                <a:lnTo>
                  <a:pt x="2558" y="1401"/>
                </a:lnTo>
                <a:lnTo>
                  <a:pt x="2573" y="1407"/>
                </a:lnTo>
                <a:lnTo>
                  <a:pt x="2584" y="1416"/>
                </a:lnTo>
                <a:lnTo>
                  <a:pt x="2607" y="1438"/>
                </a:lnTo>
                <a:lnTo>
                  <a:pt x="2635" y="1452"/>
                </a:lnTo>
                <a:lnTo>
                  <a:pt x="2636" y="1454"/>
                </a:lnTo>
                <a:lnTo>
                  <a:pt x="2636" y="1455"/>
                </a:lnTo>
                <a:lnTo>
                  <a:pt x="2608" y="1456"/>
                </a:lnTo>
                <a:lnTo>
                  <a:pt x="2580" y="1459"/>
                </a:lnTo>
                <a:lnTo>
                  <a:pt x="2588" y="1463"/>
                </a:lnTo>
                <a:lnTo>
                  <a:pt x="2606" y="1472"/>
                </a:lnTo>
                <a:lnTo>
                  <a:pt x="2624" y="1479"/>
                </a:lnTo>
                <a:lnTo>
                  <a:pt x="2635" y="1485"/>
                </a:lnTo>
                <a:lnTo>
                  <a:pt x="2652" y="1503"/>
                </a:lnTo>
                <a:lnTo>
                  <a:pt x="2650" y="1520"/>
                </a:lnTo>
                <a:lnTo>
                  <a:pt x="2644" y="1533"/>
                </a:lnTo>
                <a:lnTo>
                  <a:pt x="2646" y="1547"/>
                </a:lnTo>
                <a:lnTo>
                  <a:pt x="2644" y="1552"/>
                </a:lnTo>
                <a:lnTo>
                  <a:pt x="2640" y="1557"/>
                </a:lnTo>
                <a:lnTo>
                  <a:pt x="2635" y="1562"/>
                </a:lnTo>
                <a:lnTo>
                  <a:pt x="2632" y="1566"/>
                </a:lnTo>
                <a:lnTo>
                  <a:pt x="2639" y="1581"/>
                </a:lnTo>
                <a:lnTo>
                  <a:pt x="2648" y="1593"/>
                </a:lnTo>
                <a:lnTo>
                  <a:pt x="2658" y="1593"/>
                </a:lnTo>
                <a:lnTo>
                  <a:pt x="2666" y="1586"/>
                </a:lnTo>
                <a:lnTo>
                  <a:pt x="2673" y="1579"/>
                </a:lnTo>
                <a:lnTo>
                  <a:pt x="2680" y="1575"/>
                </a:lnTo>
                <a:lnTo>
                  <a:pt x="2696" y="1594"/>
                </a:lnTo>
                <a:lnTo>
                  <a:pt x="2718" y="1607"/>
                </a:lnTo>
                <a:lnTo>
                  <a:pt x="2724" y="1616"/>
                </a:lnTo>
                <a:lnTo>
                  <a:pt x="2723" y="1628"/>
                </a:lnTo>
                <a:lnTo>
                  <a:pt x="2721" y="1640"/>
                </a:lnTo>
                <a:lnTo>
                  <a:pt x="2725" y="1646"/>
                </a:lnTo>
                <a:lnTo>
                  <a:pt x="2733" y="1640"/>
                </a:lnTo>
                <a:lnTo>
                  <a:pt x="2743" y="1638"/>
                </a:lnTo>
                <a:lnTo>
                  <a:pt x="2748" y="1646"/>
                </a:lnTo>
                <a:lnTo>
                  <a:pt x="2755" y="1652"/>
                </a:lnTo>
                <a:lnTo>
                  <a:pt x="2750" y="1654"/>
                </a:lnTo>
                <a:lnTo>
                  <a:pt x="2743" y="1655"/>
                </a:lnTo>
                <a:lnTo>
                  <a:pt x="2733" y="1662"/>
                </a:lnTo>
                <a:lnTo>
                  <a:pt x="2733" y="1670"/>
                </a:lnTo>
                <a:lnTo>
                  <a:pt x="2736" y="1678"/>
                </a:lnTo>
                <a:lnTo>
                  <a:pt x="2735" y="1688"/>
                </a:lnTo>
                <a:lnTo>
                  <a:pt x="2736" y="1696"/>
                </a:lnTo>
                <a:lnTo>
                  <a:pt x="2744" y="1706"/>
                </a:lnTo>
                <a:lnTo>
                  <a:pt x="2752" y="1715"/>
                </a:lnTo>
                <a:lnTo>
                  <a:pt x="2754" y="1725"/>
                </a:lnTo>
                <a:lnTo>
                  <a:pt x="2741" y="1720"/>
                </a:lnTo>
                <a:lnTo>
                  <a:pt x="2736" y="1723"/>
                </a:lnTo>
                <a:lnTo>
                  <a:pt x="2735" y="1732"/>
                </a:lnTo>
                <a:lnTo>
                  <a:pt x="2736" y="1746"/>
                </a:lnTo>
                <a:lnTo>
                  <a:pt x="2735" y="1749"/>
                </a:lnTo>
                <a:lnTo>
                  <a:pt x="2734" y="1754"/>
                </a:lnTo>
                <a:lnTo>
                  <a:pt x="2732" y="1760"/>
                </a:lnTo>
                <a:lnTo>
                  <a:pt x="2730" y="1766"/>
                </a:lnTo>
                <a:lnTo>
                  <a:pt x="2730" y="1777"/>
                </a:lnTo>
                <a:lnTo>
                  <a:pt x="2735" y="1782"/>
                </a:lnTo>
                <a:lnTo>
                  <a:pt x="2735" y="1797"/>
                </a:lnTo>
                <a:lnTo>
                  <a:pt x="2732" y="1813"/>
                </a:lnTo>
                <a:lnTo>
                  <a:pt x="2734" y="1820"/>
                </a:lnTo>
                <a:lnTo>
                  <a:pt x="2736" y="1827"/>
                </a:lnTo>
                <a:lnTo>
                  <a:pt x="2738" y="1834"/>
                </a:lnTo>
                <a:lnTo>
                  <a:pt x="2738" y="1841"/>
                </a:lnTo>
                <a:lnTo>
                  <a:pt x="2733" y="1845"/>
                </a:lnTo>
                <a:lnTo>
                  <a:pt x="2725" y="1844"/>
                </a:lnTo>
                <a:lnTo>
                  <a:pt x="2721" y="1844"/>
                </a:lnTo>
                <a:lnTo>
                  <a:pt x="2719" y="1845"/>
                </a:lnTo>
                <a:lnTo>
                  <a:pt x="2719" y="1849"/>
                </a:lnTo>
                <a:lnTo>
                  <a:pt x="2720" y="1855"/>
                </a:lnTo>
                <a:lnTo>
                  <a:pt x="2722" y="1873"/>
                </a:lnTo>
                <a:lnTo>
                  <a:pt x="2735" y="1876"/>
                </a:lnTo>
                <a:lnTo>
                  <a:pt x="2736" y="1885"/>
                </a:lnTo>
                <a:lnTo>
                  <a:pt x="2738" y="1895"/>
                </a:lnTo>
                <a:lnTo>
                  <a:pt x="2739" y="1906"/>
                </a:lnTo>
                <a:lnTo>
                  <a:pt x="2742" y="1915"/>
                </a:lnTo>
                <a:lnTo>
                  <a:pt x="2747" y="1930"/>
                </a:lnTo>
                <a:lnTo>
                  <a:pt x="2739" y="1941"/>
                </a:lnTo>
                <a:lnTo>
                  <a:pt x="2733" y="1951"/>
                </a:lnTo>
                <a:lnTo>
                  <a:pt x="2734" y="1964"/>
                </a:lnTo>
                <a:lnTo>
                  <a:pt x="2736" y="1978"/>
                </a:lnTo>
                <a:lnTo>
                  <a:pt x="2730" y="1985"/>
                </a:lnTo>
                <a:lnTo>
                  <a:pt x="2723" y="1986"/>
                </a:lnTo>
                <a:lnTo>
                  <a:pt x="2716" y="1987"/>
                </a:lnTo>
                <a:lnTo>
                  <a:pt x="2709" y="1988"/>
                </a:lnTo>
                <a:lnTo>
                  <a:pt x="2705" y="1989"/>
                </a:lnTo>
                <a:lnTo>
                  <a:pt x="2705" y="1995"/>
                </a:lnTo>
                <a:lnTo>
                  <a:pt x="2710" y="2005"/>
                </a:lnTo>
                <a:lnTo>
                  <a:pt x="2705" y="2006"/>
                </a:lnTo>
                <a:lnTo>
                  <a:pt x="2700" y="2007"/>
                </a:lnTo>
                <a:lnTo>
                  <a:pt x="2695" y="2007"/>
                </a:lnTo>
                <a:lnTo>
                  <a:pt x="2689" y="2008"/>
                </a:lnTo>
                <a:lnTo>
                  <a:pt x="2689" y="2009"/>
                </a:lnTo>
                <a:lnTo>
                  <a:pt x="2715" y="2022"/>
                </a:lnTo>
                <a:lnTo>
                  <a:pt x="2716" y="2046"/>
                </a:lnTo>
                <a:lnTo>
                  <a:pt x="2703" y="2074"/>
                </a:lnTo>
                <a:lnTo>
                  <a:pt x="2677" y="2087"/>
                </a:lnTo>
                <a:lnTo>
                  <a:pt x="2671" y="2111"/>
                </a:lnTo>
                <a:lnTo>
                  <a:pt x="2662" y="2132"/>
                </a:lnTo>
                <a:lnTo>
                  <a:pt x="2653" y="2134"/>
                </a:lnTo>
                <a:lnTo>
                  <a:pt x="2642" y="2139"/>
                </a:lnTo>
                <a:lnTo>
                  <a:pt x="2634" y="2141"/>
                </a:lnTo>
                <a:lnTo>
                  <a:pt x="2623" y="2135"/>
                </a:lnTo>
                <a:lnTo>
                  <a:pt x="2618" y="2146"/>
                </a:lnTo>
                <a:lnTo>
                  <a:pt x="2605" y="2148"/>
                </a:lnTo>
                <a:lnTo>
                  <a:pt x="2588" y="2147"/>
                </a:lnTo>
                <a:lnTo>
                  <a:pt x="2575" y="2150"/>
                </a:lnTo>
                <a:lnTo>
                  <a:pt x="2579" y="2159"/>
                </a:lnTo>
                <a:lnTo>
                  <a:pt x="2586" y="2162"/>
                </a:lnTo>
                <a:lnTo>
                  <a:pt x="2592" y="2164"/>
                </a:lnTo>
                <a:lnTo>
                  <a:pt x="2595" y="2169"/>
                </a:lnTo>
                <a:lnTo>
                  <a:pt x="2595" y="2176"/>
                </a:lnTo>
                <a:lnTo>
                  <a:pt x="2597" y="2182"/>
                </a:lnTo>
                <a:lnTo>
                  <a:pt x="2600" y="2186"/>
                </a:lnTo>
                <a:lnTo>
                  <a:pt x="2599" y="2190"/>
                </a:lnTo>
                <a:lnTo>
                  <a:pt x="2585" y="2193"/>
                </a:lnTo>
                <a:lnTo>
                  <a:pt x="2565" y="2184"/>
                </a:lnTo>
                <a:lnTo>
                  <a:pt x="2553" y="2178"/>
                </a:lnTo>
                <a:lnTo>
                  <a:pt x="2544" y="2172"/>
                </a:lnTo>
                <a:lnTo>
                  <a:pt x="2537" y="2167"/>
                </a:lnTo>
                <a:lnTo>
                  <a:pt x="2533" y="2165"/>
                </a:lnTo>
                <a:lnTo>
                  <a:pt x="2529" y="2219"/>
                </a:lnTo>
                <a:lnTo>
                  <a:pt x="2479" y="2234"/>
                </a:lnTo>
                <a:lnTo>
                  <a:pt x="2439" y="2243"/>
                </a:lnTo>
                <a:lnTo>
                  <a:pt x="2407" y="2267"/>
                </a:lnTo>
                <a:lnTo>
                  <a:pt x="2397" y="2283"/>
                </a:lnTo>
                <a:lnTo>
                  <a:pt x="2399" y="2300"/>
                </a:lnTo>
                <a:lnTo>
                  <a:pt x="2406" y="2320"/>
                </a:lnTo>
                <a:lnTo>
                  <a:pt x="2410" y="2337"/>
                </a:lnTo>
                <a:lnTo>
                  <a:pt x="2389" y="2337"/>
                </a:lnTo>
                <a:lnTo>
                  <a:pt x="2370" y="2307"/>
                </a:lnTo>
                <a:lnTo>
                  <a:pt x="2365" y="2279"/>
                </a:lnTo>
                <a:lnTo>
                  <a:pt x="2356" y="2249"/>
                </a:lnTo>
                <a:lnTo>
                  <a:pt x="2346" y="2242"/>
                </a:lnTo>
                <a:lnTo>
                  <a:pt x="2335" y="2246"/>
                </a:lnTo>
                <a:lnTo>
                  <a:pt x="2322" y="2252"/>
                </a:lnTo>
                <a:lnTo>
                  <a:pt x="2308" y="2251"/>
                </a:lnTo>
                <a:lnTo>
                  <a:pt x="2304" y="2248"/>
                </a:lnTo>
                <a:lnTo>
                  <a:pt x="2299" y="2244"/>
                </a:lnTo>
                <a:lnTo>
                  <a:pt x="2295" y="2241"/>
                </a:lnTo>
                <a:lnTo>
                  <a:pt x="2292" y="2239"/>
                </a:lnTo>
                <a:lnTo>
                  <a:pt x="2286" y="2239"/>
                </a:lnTo>
                <a:lnTo>
                  <a:pt x="2285" y="2251"/>
                </a:lnTo>
                <a:lnTo>
                  <a:pt x="2273" y="2263"/>
                </a:lnTo>
                <a:lnTo>
                  <a:pt x="2253" y="2268"/>
                </a:lnTo>
                <a:lnTo>
                  <a:pt x="2255" y="2267"/>
                </a:lnTo>
                <a:lnTo>
                  <a:pt x="2239" y="2249"/>
                </a:lnTo>
                <a:lnTo>
                  <a:pt x="2199" y="2239"/>
                </a:lnTo>
                <a:lnTo>
                  <a:pt x="2184" y="2216"/>
                </a:lnTo>
                <a:lnTo>
                  <a:pt x="2163" y="2201"/>
                </a:lnTo>
                <a:lnTo>
                  <a:pt x="2162" y="2181"/>
                </a:lnTo>
                <a:lnTo>
                  <a:pt x="2158" y="2162"/>
                </a:lnTo>
                <a:lnTo>
                  <a:pt x="2157" y="2162"/>
                </a:lnTo>
                <a:lnTo>
                  <a:pt x="2143" y="2159"/>
                </a:lnTo>
                <a:lnTo>
                  <a:pt x="2127" y="2161"/>
                </a:lnTo>
                <a:lnTo>
                  <a:pt x="2097" y="2159"/>
                </a:lnTo>
                <a:lnTo>
                  <a:pt x="2072" y="2141"/>
                </a:lnTo>
                <a:lnTo>
                  <a:pt x="2053" y="2135"/>
                </a:lnTo>
                <a:lnTo>
                  <a:pt x="2042" y="2149"/>
                </a:lnTo>
                <a:lnTo>
                  <a:pt x="2035" y="2161"/>
                </a:lnTo>
                <a:lnTo>
                  <a:pt x="2021" y="2161"/>
                </a:lnTo>
                <a:lnTo>
                  <a:pt x="2012" y="2164"/>
                </a:lnTo>
                <a:lnTo>
                  <a:pt x="2006" y="2170"/>
                </a:lnTo>
                <a:lnTo>
                  <a:pt x="1985" y="2174"/>
                </a:lnTo>
                <a:lnTo>
                  <a:pt x="1967" y="2174"/>
                </a:lnTo>
                <a:lnTo>
                  <a:pt x="1948" y="2176"/>
                </a:lnTo>
                <a:lnTo>
                  <a:pt x="1930" y="2188"/>
                </a:lnTo>
                <a:lnTo>
                  <a:pt x="1926" y="2208"/>
                </a:lnTo>
                <a:lnTo>
                  <a:pt x="1913" y="2210"/>
                </a:lnTo>
                <a:lnTo>
                  <a:pt x="1905" y="2217"/>
                </a:lnTo>
                <a:lnTo>
                  <a:pt x="1908" y="2228"/>
                </a:lnTo>
                <a:lnTo>
                  <a:pt x="1915" y="2239"/>
                </a:lnTo>
                <a:lnTo>
                  <a:pt x="1928" y="2260"/>
                </a:lnTo>
                <a:lnTo>
                  <a:pt x="1926" y="2283"/>
                </a:lnTo>
                <a:lnTo>
                  <a:pt x="1891" y="2286"/>
                </a:lnTo>
                <a:lnTo>
                  <a:pt x="1853" y="2282"/>
                </a:lnTo>
                <a:lnTo>
                  <a:pt x="1831" y="2254"/>
                </a:lnTo>
                <a:lnTo>
                  <a:pt x="1802" y="2232"/>
                </a:lnTo>
                <a:lnTo>
                  <a:pt x="1790" y="2228"/>
                </a:lnTo>
                <a:lnTo>
                  <a:pt x="1786" y="2229"/>
                </a:lnTo>
                <a:lnTo>
                  <a:pt x="1786" y="2226"/>
                </a:lnTo>
                <a:lnTo>
                  <a:pt x="1786" y="2213"/>
                </a:lnTo>
                <a:lnTo>
                  <a:pt x="1787" y="2198"/>
                </a:lnTo>
                <a:lnTo>
                  <a:pt x="1788" y="2185"/>
                </a:lnTo>
                <a:lnTo>
                  <a:pt x="1789" y="2170"/>
                </a:lnTo>
                <a:lnTo>
                  <a:pt x="1787" y="2156"/>
                </a:lnTo>
                <a:lnTo>
                  <a:pt x="1731" y="2135"/>
                </a:lnTo>
                <a:lnTo>
                  <a:pt x="1731" y="2075"/>
                </a:lnTo>
                <a:lnTo>
                  <a:pt x="1713" y="2064"/>
                </a:lnTo>
                <a:lnTo>
                  <a:pt x="1686" y="2083"/>
                </a:lnTo>
                <a:lnTo>
                  <a:pt x="1671" y="2093"/>
                </a:lnTo>
                <a:lnTo>
                  <a:pt x="1656" y="2101"/>
                </a:lnTo>
                <a:lnTo>
                  <a:pt x="1647" y="2100"/>
                </a:lnTo>
                <a:lnTo>
                  <a:pt x="1642" y="2097"/>
                </a:lnTo>
                <a:lnTo>
                  <a:pt x="1638" y="2092"/>
                </a:lnTo>
                <a:lnTo>
                  <a:pt x="1634" y="2090"/>
                </a:lnTo>
                <a:lnTo>
                  <a:pt x="1634" y="2089"/>
                </a:lnTo>
                <a:lnTo>
                  <a:pt x="1660" y="2080"/>
                </a:lnTo>
                <a:lnTo>
                  <a:pt x="1663" y="2056"/>
                </a:lnTo>
                <a:lnTo>
                  <a:pt x="1657" y="2028"/>
                </a:lnTo>
                <a:lnTo>
                  <a:pt x="1656" y="2001"/>
                </a:lnTo>
                <a:lnTo>
                  <a:pt x="1658" y="1958"/>
                </a:lnTo>
                <a:lnTo>
                  <a:pt x="1641" y="1922"/>
                </a:lnTo>
                <a:lnTo>
                  <a:pt x="1621" y="1887"/>
                </a:lnTo>
                <a:lnTo>
                  <a:pt x="1608" y="1847"/>
                </a:lnTo>
                <a:lnTo>
                  <a:pt x="1605" y="1830"/>
                </a:lnTo>
                <a:lnTo>
                  <a:pt x="1599" y="1816"/>
                </a:lnTo>
                <a:lnTo>
                  <a:pt x="1594" y="1807"/>
                </a:lnTo>
                <a:lnTo>
                  <a:pt x="1587" y="1798"/>
                </a:lnTo>
                <a:lnTo>
                  <a:pt x="1577" y="1785"/>
                </a:lnTo>
                <a:lnTo>
                  <a:pt x="1569" y="1772"/>
                </a:lnTo>
                <a:lnTo>
                  <a:pt x="1559" y="1756"/>
                </a:lnTo>
                <a:lnTo>
                  <a:pt x="1554" y="1750"/>
                </a:lnTo>
                <a:lnTo>
                  <a:pt x="1550" y="1744"/>
                </a:lnTo>
                <a:lnTo>
                  <a:pt x="1548" y="1744"/>
                </a:lnTo>
                <a:lnTo>
                  <a:pt x="1547" y="1744"/>
                </a:lnTo>
                <a:lnTo>
                  <a:pt x="1546" y="1754"/>
                </a:lnTo>
                <a:lnTo>
                  <a:pt x="1544" y="1762"/>
                </a:lnTo>
                <a:lnTo>
                  <a:pt x="1542" y="1771"/>
                </a:lnTo>
                <a:lnTo>
                  <a:pt x="1540" y="1779"/>
                </a:lnTo>
                <a:lnTo>
                  <a:pt x="1530" y="1785"/>
                </a:lnTo>
                <a:lnTo>
                  <a:pt x="1510" y="1765"/>
                </a:lnTo>
                <a:lnTo>
                  <a:pt x="1480" y="1768"/>
                </a:lnTo>
                <a:lnTo>
                  <a:pt x="1465" y="1768"/>
                </a:lnTo>
                <a:lnTo>
                  <a:pt x="1461" y="1758"/>
                </a:lnTo>
                <a:lnTo>
                  <a:pt x="1460" y="1746"/>
                </a:lnTo>
                <a:lnTo>
                  <a:pt x="1451" y="1737"/>
                </a:lnTo>
                <a:lnTo>
                  <a:pt x="1438" y="1732"/>
                </a:lnTo>
                <a:lnTo>
                  <a:pt x="1435" y="1728"/>
                </a:lnTo>
                <a:lnTo>
                  <a:pt x="1435" y="1722"/>
                </a:lnTo>
                <a:lnTo>
                  <a:pt x="1431" y="1714"/>
                </a:lnTo>
                <a:lnTo>
                  <a:pt x="1423" y="1714"/>
                </a:lnTo>
                <a:lnTo>
                  <a:pt x="1413" y="1715"/>
                </a:lnTo>
                <a:lnTo>
                  <a:pt x="1389" y="1717"/>
                </a:lnTo>
                <a:lnTo>
                  <a:pt x="1363" y="1717"/>
                </a:lnTo>
                <a:lnTo>
                  <a:pt x="1360" y="1721"/>
                </a:lnTo>
                <a:lnTo>
                  <a:pt x="1354" y="1727"/>
                </a:lnTo>
                <a:lnTo>
                  <a:pt x="1348" y="1734"/>
                </a:lnTo>
                <a:lnTo>
                  <a:pt x="1342" y="1740"/>
                </a:lnTo>
                <a:lnTo>
                  <a:pt x="1336" y="1749"/>
                </a:lnTo>
                <a:lnTo>
                  <a:pt x="1330" y="1759"/>
                </a:lnTo>
                <a:lnTo>
                  <a:pt x="1323" y="1771"/>
                </a:lnTo>
                <a:lnTo>
                  <a:pt x="1313" y="1784"/>
                </a:lnTo>
                <a:lnTo>
                  <a:pt x="1265" y="1827"/>
                </a:lnTo>
                <a:lnTo>
                  <a:pt x="1249" y="1814"/>
                </a:lnTo>
                <a:lnTo>
                  <a:pt x="1233" y="1801"/>
                </a:lnTo>
                <a:lnTo>
                  <a:pt x="1223" y="1797"/>
                </a:lnTo>
                <a:lnTo>
                  <a:pt x="1210" y="1796"/>
                </a:lnTo>
                <a:lnTo>
                  <a:pt x="1198" y="1795"/>
                </a:lnTo>
                <a:lnTo>
                  <a:pt x="1187" y="1792"/>
                </a:lnTo>
                <a:lnTo>
                  <a:pt x="1171" y="1785"/>
                </a:lnTo>
                <a:lnTo>
                  <a:pt x="1155" y="1783"/>
                </a:lnTo>
                <a:lnTo>
                  <a:pt x="1146" y="1791"/>
                </a:lnTo>
                <a:lnTo>
                  <a:pt x="1139" y="1804"/>
                </a:lnTo>
                <a:lnTo>
                  <a:pt x="1136" y="1810"/>
                </a:lnTo>
                <a:lnTo>
                  <a:pt x="1134" y="1817"/>
                </a:lnTo>
                <a:lnTo>
                  <a:pt x="1132" y="1824"/>
                </a:lnTo>
                <a:lnTo>
                  <a:pt x="1129" y="1829"/>
                </a:lnTo>
                <a:lnTo>
                  <a:pt x="1122" y="1826"/>
                </a:lnTo>
                <a:lnTo>
                  <a:pt x="1117" y="1822"/>
                </a:lnTo>
                <a:lnTo>
                  <a:pt x="1111" y="1818"/>
                </a:lnTo>
                <a:lnTo>
                  <a:pt x="1106" y="1813"/>
                </a:lnTo>
                <a:lnTo>
                  <a:pt x="1096" y="1809"/>
                </a:lnTo>
                <a:lnTo>
                  <a:pt x="1085" y="1809"/>
                </a:lnTo>
                <a:lnTo>
                  <a:pt x="1079" y="1813"/>
                </a:lnTo>
                <a:lnTo>
                  <a:pt x="1072" y="1820"/>
                </a:lnTo>
                <a:lnTo>
                  <a:pt x="1070" y="1824"/>
                </a:lnTo>
                <a:lnTo>
                  <a:pt x="1065" y="1827"/>
                </a:lnTo>
                <a:lnTo>
                  <a:pt x="1038" y="1824"/>
                </a:lnTo>
                <a:lnTo>
                  <a:pt x="1003" y="1816"/>
                </a:lnTo>
                <a:lnTo>
                  <a:pt x="967" y="1812"/>
                </a:lnTo>
                <a:lnTo>
                  <a:pt x="953" y="1809"/>
                </a:lnTo>
                <a:lnTo>
                  <a:pt x="940" y="1800"/>
                </a:lnTo>
                <a:lnTo>
                  <a:pt x="928" y="1791"/>
                </a:lnTo>
                <a:lnTo>
                  <a:pt x="914" y="1782"/>
                </a:lnTo>
                <a:lnTo>
                  <a:pt x="892" y="1772"/>
                </a:lnTo>
                <a:lnTo>
                  <a:pt x="873" y="1757"/>
                </a:lnTo>
                <a:lnTo>
                  <a:pt x="859" y="1747"/>
                </a:lnTo>
                <a:lnTo>
                  <a:pt x="840" y="1740"/>
                </a:lnTo>
                <a:lnTo>
                  <a:pt x="821" y="1733"/>
                </a:lnTo>
                <a:lnTo>
                  <a:pt x="804" y="1726"/>
                </a:lnTo>
                <a:lnTo>
                  <a:pt x="785" y="1715"/>
                </a:lnTo>
                <a:lnTo>
                  <a:pt x="768" y="1700"/>
                </a:lnTo>
                <a:lnTo>
                  <a:pt x="753" y="1687"/>
                </a:lnTo>
                <a:lnTo>
                  <a:pt x="735" y="1676"/>
                </a:lnTo>
                <a:lnTo>
                  <a:pt x="676" y="1657"/>
                </a:lnTo>
                <a:lnTo>
                  <a:pt x="613" y="1655"/>
                </a:lnTo>
                <a:lnTo>
                  <a:pt x="574" y="1611"/>
                </a:lnTo>
                <a:lnTo>
                  <a:pt x="517" y="1588"/>
                </a:lnTo>
                <a:lnTo>
                  <a:pt x="499" y="1582"/>
                </a:lnTo>
                <a:lnTo>
                  <a:pt x="485" y="1572"/>
                </a:lnTo>
                <a:lnTo>
                  <a:pt x="480" y="1563"/>
                </a:lnTo>
                <a:lnTo>
                  <a:pt x="477" y="1553"/>
                </a:lnTo>
                <a:lnTo>
                  <a:pt x="474" y="1543"/>
                </a:lnTo>
                <a:lnTo>
                  <a:pt x="469" y="1533"/>
                </a:lnTo>
                <a:lnTo>
                  <a:pt x="445" y="1505"/>
                </a:lnTo>
                <a:lnTo>
                  <a:pt x="457" y="1480"/>
                </a:lnTo>
                <a:lnTo>
                  <a:pt x="462" y="1457"/>
                </a:lnTo>
                <a:lnTo>
                  <a:pt x="438" y="1433"/>
                </a:lnTo>
                <a:lnTo>
                  <a:pt x="426" y="1414"/>
                </a:lnTo>
                <a:lnTo>
                  <a:pt x="425" y="1391"/>
                </a:lnTo>
                <a:lnTo>
                  <a:pt x="425" y="1390"/>
                </a:lnTo>
                <a:lnTo>
                  <a:pt x="395" y="1384"/>
                </a:lnTo>
                <a:lnTo>
                  <a:pt x="368" y="1368"/>
                </a:lnTo>
                <a:lnTo>
                  <a:pt x="358" y="1356"/>
                </a:lnTo>
                <a:lnTo>
                  <a:pt x="349" y="1343"/>
                </a:lnTo>
                <a:lnTo>
                  <a:pt x="340" y="1329"/>
                </a:lnTo>
                <a:lnTo>
                  <a:pt x="330" y="1317"/>
                </a:lnTo>
                <a:lnTo>
                  <a:pt x="298" y="1298"/>
                </a:lnTo>
                <a:lnTo>
                  <a:pt x="280" y="1278"/>
                </a:lnTo>
                <a:lnTo>
                  <a:pt x="251" y="1278"/>
                </a:lnTo>
                <a:lnTo>
                  <a:pt x="217" y="1269"/>
                </a:lnTo>
                <a:lnTo>
                  <a:pt x="187" y="1247"/>
                </a:lnTo>
                <a:lnTo>
                  <a:pt x="177" y="1229"/>
                </a:lnTo>
                <a:lnTo>
                  <a:pt x="176" y="1209"/>
                </a:lnTo>
                <a:lnTo>
                  <a:pt x="175" y="1208"/>
                </a:lnTo>
                <a:lnTo>
                  <a:pt x="174" y="1207"/>
                </a:lnTo>
                <a:lnTo>
                  <a:pt x="171" y="1204"/>
                </a:lnTo>
                <a:lnTo>
                  <a:pt x="167" y="1202"/>
                </a:lnTo>
                <a:lnTo>
                  <a:pt x="164" y="1198"/>
                </a:lnTo>
                <a:lnTo>
                  <a:pt x="159" y="1193"/>
                </a:lnTo>
                <a:lnTo>
                  <a:pt x="153" y="1188"/>
                </a:lnTo>
                <a:lnTo>
                  <a:pt x="148" y="1184"/>
                </a:lnTo>
                <a:lnTo>
                  <a:pt x="139" y="1180"/>
                </a:lnTo>
                <a:lnTo>
                  <a:pt x="129" y="1178"/>
                </a:lnTo>
                <a:lnTo>
                  <a:pt x="119" y="1176"/>
                </a:lnTo>
                <a:lnTo>
                  <a:pt x="109" y="1174"/>
                </a:lnTo>
                <a:lnTo>
                  <a:pt x="92" y="1152"/>
                </a:lnTo>
                <a:lnTo>
                  <a:pt x="88" y="1135"/>
                </a:lnTo>
                <a:lnTo>
                  <a:pt x="82" y="1104"/>
                </a:lnTo>
                <a:lnTo>
                  <a:pt x="71" y="1076"/>
                </a:lnTo>
                <a:lnTo>
                  <a:pt x="58" y="1071"/>
                </a:lnTo>
                <a:lnTo>
                  <a:pt x="43" y="1071"/>
                </a:lnTo>
                <a:lnTo>
                  <a:pt x="28" y="1069"/>
                </a:lnTo>
                <a:lnTo>
                  <a:pt x="16" y="1058"/>
                </a:lnTo>
                <a:lnTo>
                  <a:pt x="8" y="1040"/>
                </a:lnTo>
                <a:lnTo>
                  <a:pt x="0" y="1021"/>
                </a:lnTo>
                <a:lnTo>
                  <a:pt x="9" y="995"/>
                </a:lnTo>
                <a:lnTo>
                  <a:pt x="15" y="985"/>
                </a:lnTo>
                <a:lnTo>
                  <a:pt x="22" y="978"/>
                </a:lnTo>
                <a:lnTo>
                  <a:pt x="23" y="970"/>
                </a:lnTo>
                <a:lnTo>
                  <a:pt x="26" y="962"/>
                </a:lnTo>
                <a:lnTo>
                  <a:pt x="46" y="953"/>
                </a:lnTo>
                <a:lnTo>
                  <a:pt x="66" y="958"/>
                </a:lnTo>
                <a:lnTo>
                  <a:pt x="82" y="959"/>
                </a:lnTo>
                <a:lnTo>
                  <a:pt x="96" y="952"/>
                </a:lnTo>
                <a:lnTo>
                  <a:pt x="111" y="940"/>
                </a:lnTo>
                <a:lnTo>
                  <a:pt x="112" y="921"/>
                </a:lnTo>
                <a:lnTo>
                  <a:pt x="121" y="914"/>
                </a:lnTo>
                <a:lnTo>
                  <a:pt x="134" y="911"/>
                </a:lnTo>
                <a:lnTo>
                  <a:pt x="168" y="895"/>
                </a:lnTo>
                <a:lnTo>
                  <a:pt x="191" y="866"/>
                </a:lnTo>
                <a:lnTo>
                  <a:pt x="205" y="846"/>
                </a:lnTo>
                <a:lnTo>
                  <a:pt x="222" y="830"/>
                </a:lnTo>
                <a:lnTo>
                  <a:pt x="195" y="803"/>
                </a:lnTo>
                <a:lnTo>
                  <a:pt x="202" y="779"/>
                </a:lnTo>
                <a:lnTo>
                  <a:pt x="201" y="755"/>
                </a:lnTo>
                <a:lnTo>
                  <a:pt x="192" y="747"/>
                </a:lnTo>
                <a:lnTo>
                  <a:pt x="181" y="742"/>
                </a:lnTo>
                <a:lnTo>
                  <a:pt x="171" y="736"/>
                </a:lnTo>
                <a:lnTo>
                  <a:pt x="164" y="725"/>
                </a:lnTo>
                <a:lnTo>
                  <a:pt x="160" y="710"/>
                </a:lnTo>
                <a:lnTo>
                  <a:pt x="154" y="695"/>
                </a:lnTo>
                <a:lnTo>
                  <a:pt x="146" y="688"/>
                </a:lnTo>
                <a:lnTo>
                  <a:pt x="134" y="684"/>
                </a:lnTo>
                <a:lnTo>
                  <a:pt x="125" y="679"/>
                </a:lnTo>
                <a:lnTo>
                  <a:pt x="121" y="673"/>
                </a:lnTo>
                <a:lnTo>
                  <a:pt x="123" y="669"/>
                </a:lnTo>
                <a:lnTo>
                  <a:pt x="128" y="665"/>
                </a:lnTo>
                <a:lnTo>
                  <a:pt x="134" y="660"/>
                </a:lnTo>
                <a:lnTo>
                  <a:pt x="140" y="658"/>
                </a:lnTo>
                <a:lnTo>
                  <a:pt x="161" y="636"/>
                </a:lnTo>
                <a:lnTo>
                  <a:pt x="184" y="625"/>
                </a:lnTo>
                <a:lnTo>
                  <a:pt x="194" y="633"/>
                </a:lnTo>
                <a:lnTo>
                  <a:pt x="206" y="640"/>
                </a:lnTo>
                <a:lnTo>
                  <a:pt x="214" y="638"/>
                </a:lnTo>
                <a:lnTo>
                  <a:pt x="213" y="620"/>
                </a:lnTo>
                <a:lnTo>
                  <a:pt x="204" y="599"/>
                </a:lnTo>
                <a:lnTo>
                  <a:pt x="188" y="571"/>
                </a:lnTo>
                <a:lnTo>
                  <a:pt x="177" y="544"/>
                </a:lnTo>
                <a:lnTo>
                  <a:pt x="180" y="525"/>
                </a:lnTo>
                <a:lnTo>
                  <a:pt x="212" y="513"/>
                </a:lnTo>
                <a:lnTo>
                  <a:pt x="249" y="511"/>
                </a:lnTo>
                <a:lnTo>
                  <a:pt x="275" y="503"/>
                </a:lnTo>
                <a:lnTo>
                  <a:pt x="271" y="483"/>
                </a:lnTo>
                <a:lnTo>
                  <a:pt x="263" y="471"/>
                </a:lnTo>
                <a:lnTo>
                  <a:pt x="255" y="459"/>
                </a:lnTo>
                <a:lnTo>
                  <a:pt x="249" y="449"/>
                </a:lnTo>
                <a:lnTo>
                  <a:pt x="246" y="441"/>
                </a:lnTo>
                <a:lnTo>
                  <a:pt x="255" y="417"/>
                </a:lnTo>
                <a:lnTo>
                  <a:pt x="269" y="396"/>
                </a:lnTo>
                <a:lnTo>
                  <a:pt x="274" y="389"/>
                </a:lnTo>
                <a:lnTo>
                  <a:pt x="279" y="385"/>
                </a:lnTo>
                <a:lnTo>
                  <a:pt x="284" y="381"/>
                </a:lnTo>
                <a:lnTo>
                  <a:pt x="287" y="376"/>
                </a:lnTo>
                <a:lnTo>
                  <a:pt x="320" y="401"/>
                </a:lnTo>
                <a:lnTo>
                  <a:pt x="331" y="408"/>
                </a:lnTo>
                <a:lnTo>
                  <a:pt x="342" y="410"/>
                </a:lnTo>
                <a:lnTo>
                  <a:pt x="352" y="414"/>
                </a:lnTo>
                <a:lnTo>
                  <a:pt x="362" y="421"/>
                </a:lnTo>
                <a:lnTo>
                  <a:pt x="384" y="437"/>
                </a:lnTo>
                <a:lnTo>
                  <a:pt x="403" y="438"/>
                </a:lnTo>
                <a:lnTo>
                  <a:pt x="423" y="437"/>
                </a:lnTo>
                <a:lnTo>
                  <a:pt x="445" y="442"/>
                </a:lnTo>
                <a:lnTo>
                  <a:pt x="452" y="445"/>
                </a:lnTo>
                <a:lnTo>
                  <a:pt x="459" y="447"/>
                </a:lnTo>
                <a:lnTo>
                  <a:pt x="466" y="450"/>
                </a:lnTo>
                <a:lnTo>
                  <a:pt x="471" y="454"/>
                </a:lnTo>
                <a:lnTo>
                  <a:pt x="474" y="459"/>
                </a:lnTo>
                <a:lnTo>
                  <a:pt x="476" y="465"/>
                </a:lnTo>
                <a:lnTo>
                  <a:pt x="478" y="471"/>
                </a:lnTo>
                <a:lnTo>
                  <a:pt x="482" y="474"/>
                </a:lnTo>
                <a:lnTo>
                  <a:pt x="521" y="492"/>
                </a:lnTo>
                <a:lnTo>
                  <a:pt x="548" y="527"/>
                </a:lnTo>
                <a:lnTo>
                  <a:pt x="555" y="537"/>
                </a:lnTo>
                <a:lnTo>
                  <a:pt x="564" y="541"/>
                </a:lnTo>
                <a:lnTo>
                  <a:pt x="572" y="543"/>
                </a:lnTo>
                <a:lnTo>
                  <a:pt x="580" y="550"/>
                </a:lnTo>
                <a:lnTo>
                  <a:pt x="583" y="561"/>
                </a:lnTo>
                <a:lnTo>
                  <a:pt x="585" y="574"/>
                </a:lnTo>
                <a:lnTo>
                  <a:pt x="586" y="587"/>
                </a:lnTo>
                <a:lnTo>
                  <a:pt x="588" y="600"/>
                </a:lnTo>
                <a:lnTo>
                  <a:pt x="631" y="627"/>
                </a:lnTo>
                <a:lnTo>
                  <a:pt x="688" y="628"/>
                </a:lnTo>
                <a:lnTo>
                  <a:pt x="773" y="642"/>
                </a:lnTo>
                <a:lnTo>
                  <a:pt x="853" y="677"/>
                </a:lnTo>
                <a:lnTo>
                  <a:pt x="918" y="739"/>
                </a:lnTo>
                <a:lnTo>
                  <a:pt x="996" y="763"/>
                </a:lnTo>
                <a:lnTo>
                  <a:pt x="1052" y="753"/>
                </a:lnTo>
                <a:lnTo>
                  <a:pt x="1106" y="750"/>
                </a:lnTo>
                <a:lnTo>
                  <a:pt x="1128" y="748"/>
                </a:lnTo>
                <a:lnTo>
                  <a:pt x="1150" y="742"/>
                </a:lnTo>
                <a:lnTo>
                  <a:pt x="1169" y="736"/>
                </a:lnTo>
                <a:lnTo>
                  <a:pt x="1187" y="736"/>
                </a:lnTo>
                <a:lnTo>
                  <a:pt x="1208" y="753"/>
                </a:lnTo>
                <a:lnTo>
                  <a:pt x="1251" y="769"/>
                </a:lnTo>
                <a:lnTo>
                  <a:pt x="1274" y="776"/>
                </a:lnTo>
                <a:lnTo>
                  <a:pt x="1297" y="782"/>
                </a:lnTo>
                <a:lnTo>
                  <a:pt x="1317" y="787"/>
                </a:lnTo>
                <a:lnTo>
                  <a:pt x="1331" y="792"/>
                </a:lnTo>
                <a:lnTo>
                  <a:pt x="1394" y="818"/>
                </a:lnTo>
                <a:lnTo>
                  <a:pt x="1408" y="816"/>
                </a:lnTo>
                <a:lnTo>
                  <a:pt x="1421" y="803"/>
                </a:lnTo>
                <a:lnTo>
                  <a:pt x="1432" y="786"/>
                </a:lnTo>
                <a:lnTo>
                  <a:pt x="1443" y="775"/>
                </a:lnTo>
                <a:lnTo>
                  <a:pt x="1455" y="769"/>
                </a:lnTo>
                <a:lnTo>
                  <a:pt x="1466" y="761"/>
                </a:lnTo>
                <a:lnTo>
                  <a:pt x="1477" y="755"/>
                </a:lnTo>
                <a:lnTo>
                  <a:pt x="1490" y="751"/>
                </a:lnTo>
                <a:lnTo>
                  <a:pt x="1532" y="743"/>
                </a:lnTo>
                <a:lnTo>
                  <a:pt x="1568" y="716"/>
                </a:lnTo>
                <a:lnTo>
                  <a:pt x="1595" y="654"/>
                </a:lnTo>
                <a:lnTo>
                  <a:pt x="1566" y="593"/>
                </a:lnTo>
                <a:lnTo>
                  <a:pt x="1563" y="572"/>
                </a:lnTo>
                <a:lnTo>
                  <a:pt x="1579" y="559"/>
                </a:lnTo>
                <a:lnTo>
                  <a:pt x="1614" y="572"/>
                </a:lnTo>
                <a:lnTo>
                  <a:pt x="1643" y="548"/>
                </a:lnTo>
                <a:lnTo>
                  <a:pt x="1655" y="535"/>
                </a:lnTo>
                <a:lnTo>
                  <a:pt x="1669" y="525"/>
                </a:lnTo>
                <a:lnTo>
                  <a:pt x="1683" y="517"/>
                </a:lnTo>
                <a:lnTo>
                  <a:pt x="1695" y="506"/>
                </a:lnTo>
                <a:lnTo>
                  <a:pt x="1697" y="495"/>
                </a:lnTo>
                <a:lnTo>
                  <a:pt x="1695" y="486"/>
                </a:lnTo>
                <a:lnTo>
                  <a:pt x="1694" y="476"/>
                </a:lnTo>
                <a:lnTo>
                  <a:pt x="1698" y="466"/>
                </a:lnTo>
                <a:lnTo>
                  <a:pt x="1725" y="446"/>
                </a:lnTo>
                <a:lnTo>
                  <a:pt x="1755" y="427"/>
                </a:lnTo>
                <a:lnTo>
                  <a:pt x="1765" y="412"/>
                </a:lnTo>
                <a:lnTo>
                  <a:pt x="1749" y="400"/>
                </a:lnTo>
                <a:lnTo>
                  <a:pt x="1737" y="394"/>
                </a:lnTo>
                <a:lnTo>
                  <a:pt x="1724" y="390"/>
                </a:lnTo>
                <a:lnTo>
                  <a:pt x="1713" y="386"/>
                </a:lnTo>
                <a:lnTo>
                  <a:pt x="1707" y="383"/>
                </a:lnTo>
                <a:lnTo>
                  <a:pt x="1685" y="369"/>
                </a:lnTo>
                <a:lnTo>
                  <a:pt x="1662" y="369"/>
                </a:lnTo>
                <a:lnTo>
                  <a:pt x="1652" y="371"/>
                </a:lnTo>
                <a:lnTo>
                  <a:pt x="1643" y="370"/>
                </a:lnTo>
                <a:lnTo>
                  <a:pt x="1634" y="368"/>
                </a:lnTo>
                <a:lnTo>
                  <a:pt x="1625" y="367"/>
                </a:lnTo>
                <a:lnTo>
                  <a:pt x="1590" y="375"/>
                </a:lnTo>
                <a:lnTo>
                  <a:pt x="1562" y="354"/>
                </a:lnTo>
                <a:lnTo>
                  <a:pt x="1555" y="339"/>
                </a:lnTo>
                <a:lnTo>
                  <a:pt x="1548" y="322"/>
                </a:lnTo>
                <a:lnTo>
                  <a:pt x="1542" y="305"/>
                </a:lnTo>
                <a:lnTo>
                  <a:pt x="1533" y="289"/>
                </a:lnTo>
                <a:lnTo>
                  <a:pt x="1498" y="247"/>
                </a:lnTo>
                <a:lnTo>
                  <a:pt x="1451" y="231"/>
                </a:lnTo>
                <a:lnTo>
                  <a:pt x="1395" y="226"/>
                </a:lnTo>
                <a:lnTo>
                  <a:pt x="1354" y="251"/>
                </a:lnTo>
                <a:lnTo>
                  <a:pt x="1338" y="267"/>
                </a:lnTo>
                <a:close/>
              </a:path>
            </a:pathLst>
          </a:custGeom>
          <a:solidFill>
            <a:srgbClr val="00A4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7" name="Philippines"/>
          <xdr:cNvSpPr>
            <a:spLocks noEditPoints="1"/>
          </xdr:cNvSpPr>
        </xdr:nvSpPr>
        <xdr:spPr bwMode="auto">
          <a:xfrm>
            <a:off x="13358949" y="1885950"/>
            <a:ext cx="183805" cy="428625"/>
          </a:xfrm>
          <a:custGeom>
            <a:avLst/>
            <a:gdLst>
              <a:gd name="T0" fmla="*/ 2147483647 w 505"/>
              <a:gd name="T1" fmla="*/ 2147483647 h 1024"/>
              <a:gd name="T2" fmla="*/ 2147483647 w 505"/>
              <a:gd name="T3" fmla="*/ 2147483647 h 1024"/>
              <a:gd name="T4" fmla="*/ 2147483647 w 505"/>
              <a:gd name="T5" fmla="*/ 2147483647 h 1024"/>
              <a:gd name="T6" fmla="*/ 2147483647 w 505"/>
              <a:gd name="T7" fmla="*/ 2147483647 h 1024"/>
              <a:gd name="T8" fmla="*/ 2147483647 w 505"/>
              <a:gd name="T9" fmla="*/ 2147483647 h 1024"/>
              <a:gd name="T10" fmla="*/ 2147483647 w 505"/>
              <a:gd name="T11" fmla="*/ 2147483647 h 1024"/>
              <a:gd name="T12" fmla="*/ 2147483647 w 505"/>
              <a:gd name="T13" fmla="*/ 2147483647 h 1024"/>
              <a:gd name="T14" fmla="*/ 2147483647 w 505"/>
              <a:gd name="T15" fmla="*/ 2147483647 h 1024"/>
              <a:gd name="T16" fmla="*/ 2147483647 w 505"/>
              <a:gd name="T17" fmla="*/ 2147483647 h 1024"/>
              <a:gd name="T18" fmla="*/ 2147483647 w 505"/>
              <a:gd name="T19" fmla="*/ 2147483647 h 1024"/>
              <a:gd name="T20" fmla="*/ 2147483647 w 505"/>
              <a:gd name="T21" fmla="*/ 2147483647 h 1024"/>
              <a:gd name="T22" fmla="*/ 2147483647 w 505"/>
              <a:gd name="T23" fmla="*/ 2147483647 h 1024"/>
              <a:gd name="T24" fmla="*/ 2147483647 w 505"/>
              <a:gd name="T25" fmla="*/ 2147483647 h 1024"/>
              <a:gd name="T26" fmla="*/ 2147483647 w 505"/>
              <a:gd name="T27" fmla="*/ 2147483647 h 1024"/>
              <a:gd name="T28" fmla="*/ 2147483647 w 505"/>
              <a:gd name="T29" fmla="*/ 2147483647 h 1024"/>
              <a:gd name="T30" fmla="*/ 2147483647 w 505"/>
              <a:gd name="T31" fmla="*/ 2147483647 h 1024"/>
              <a:gd name="T32" fmla="*/ 2147483647 w 505"/>
              <a:gd name="T33" fmla="*/ 2147483647 h 1024"/>
              <a:gd name="T34" fmla="*/ 2147483647 w 505"/>
              <a:gd name="T35" fmla="*/ 2147483647 h 1024"/>
              <a:gd name="T36" fmla="*/ 2147483647 w 505"/>
              <a:gd name="T37" fmla="*/ 2147483647 h 1024"/>
              <a:gd name="T38" fmla="*/ 2147483647 w 505"/>
              <a:gd name="T39" fmla="*/ 2147483647 h 1024"/>
              <a:gd name="T40" fmla="*/ 2147483647 w 505"/>
              <a:gd name="T41" fmla="*/ 2147483647 h 1024"/>
              <a:gd name="T42" fmla="*/ 2147483647 w 505"/>
              <a:gd name="T43" fmla="*/ 2147483647 h 1024"/>
              <a:gd name="T44" fmla="*/ 2147483647 w 505"/>
              <a:gd name="T45" fmla="*/ 2147483647 h 1024"/>
              <a:gd name="T46" fmla="*/ 2147483647 w 505"/>
              <a:gd name="T47" fmla="*/ 2147483647 h 1024"/>
              <a:gd name="T48" fmla="*/ 2147483647 w 505"/>
              <a:gd name="T49" fmla="*/ 2147483647 h 1024"/>
              <a:gd name="T50" fmla="*/ 2147483647 w 505"/>
              <a:gd name="T51" fmla="*/ 2147483647 h 1024"/>
              <a:gd name="T52" fmla="*/ 2147483647 w 505"/>
              <a:gd name="T53" fmla="*/ 2147483647 h 1024"/>
              <a:gd name="T54" fmla="*/ 2147483647 w 505"/>
              <a:gd name="T55" fmla="*/ 2147483647 h 1024"/>
              <a:gd name="T56" fmla="*/ 2147483647 w 505"/>
              <a:gd name="T57" fmla="*/ 2147483647 h 1024"/>
              <a:gd name="T58" fmla="*/ 2147483647 w 505"/>
              <a:gd name="T59" fmla="*/ 2147483647 h 1024"/>
              <a:gd name="T60" fmla="*/ 2147483647 w 505"/>
              <a:gd name="T61" fmla="*/ 2147483647 h 1024"/>
              <a:gd name="T62" fmla="*/ 2147483647 w 505"/>
              <a:gd name="T63" fmla="*/ 2147483647 h 1024"/>
              <a:gd name="T64" fmla="*/ 2147483647 w 505"/>
              <a:gd name="T65" fmla="*/ 2147483647 h 1024"/>
              <a:gd name="T66" fmla="*/ 2147483647 w 505"/>
              <a:gd name="T67" fmla="*/ 2147483647 h 1024"/>
              <a:gd name="T68" fmla="*/ 2147483647 w 505"/>
              <a:gd name="T69" fmla="*/ 2147483647 h 1024"/>
              <a:gd name="T70" fmla="*/ 2147483647 w 505"/>
              <a:gd name="T71" fmla="*/ 2147483647 h 1024"/>
              <a:gd name="T72" fmla="*/ 2147483647 w 505"/>
              <a:gd name="T73" fmla="*/ 2147483647 h 1024"/>
              <a:gd name="T74" fmla="*/ 2147483647 w 505"/>
              <a:gd name="T75" fmla="*/ 2147483647 h 1024"/>
              <a:gd name="T76" fmla="*/ 2147483647 w 505"/>
              <a:gd name="T77" fmla="*/ 2147483647 h 1024"/>
              <a:gd name="T78" fmla="*/ 2147483647 w 505"/>
              <a:gd name="T79" fmla="*/ 2147483647 h 1024"/>
              <a:gd name="T80" fmla="*/ 2147483647 w 505"/>
              <a:gd name="T81" fmla="*/ 2147483647 h 1024"/>
              <a:gd name="T82" fmla="*/ 2147483647 w 505"/>
              <a:gd name="T83" fmla="*/ 2147483647 h 1024"/>
              <a:gd name="T84" fmla="*/ 2147483647 w 505"/>
              <a:gd name="T85" fmla="*/ 2147483647 h 1024"/>
              <a:gd name="T86" fmla="*/ 2147483647 w 505"/>
              <a:gd name="T87" fmla="*/ 2147483647 h 1024"/>
              <a:gd name="T88" fmla="*/ 2147483647 w 505"/>
              <a:gd name="T89" fmla="*/ 2147483647 h 1024"/>
              <a:gd name="T90" fmla="*/ 2147483647 w 505"/>
              <a:gd name="T91" fmla="*/ 2147483647 h 1024"/>
              <a:gd name="T92" fmla="*/ 2147483647 w 505"/>
              <a:gd name="T93" fmla="*/ 2147483647 h 1024"/>
              <a:gd name="T94" fmla="*/ 2147483647 w 505"/>
              <a:gd name="T95" fmla="*/ 2147483647 h 1024"/>
              <a:gd name="T96" fmla="*/ 2147483647 w 505"/>
              <a:gd name="T97" fmla="*/ 2147483647 h 1024"/>
              <a:gd name="T98" fmla="*/ 2147483647 w 505"/>
              <a:gd name="T99" fmla="*/ 2147483647 h 1024"/>
              <a:gd name="T100" fmla="*/ 2147483647 w 505"/>
              <a:gd name="T101" fmla="*/ 2147483647 h 1024"/>
              <a:gd name="T102" fmla="*/ 2147483647 w 505"/>
              <a:gd name="T103" fmla="*/ 2147483647 h 1024"/>
              <a:gd name="T104" fmla="*/ 2147483647 w 505"/>
              <a:gd name="T105" fmla="*/ 0 h 1024"/>
              <a:gd name="T106" fmla="*/ 2147483647 w 505"/>
              <a:gd name="T107" fmla="*/ 2147483647 h 1024"/>
              <a:gd name="T108" fmla="*/ 2147483647 w 505"/>
              <a:gd name="T109" fmla="*/ 2147483647 h 1024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505"/>
              <a:gd name="T166" fmla="*/ 0 h 1024"/>
              <a:gd name="T167" fmla="*/ 505 w 505"/>
              <a:gd name="T168" fmla="*/ 1024 h 1024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505" h="1024">
                <a:moveTo>
                  <a:pt x="80" y="665"/>
                </a:moveTo>
                <a:lnTo>
                  <a:pt x="84" y="635"/>
                </a:lnTo>
                <a:lnTo>
                  <a:pt x="79" y="604"/>
                </a:lnTo>
                <a:lnTo>
                  <a:pt x="77" y="604"/>
                </a:lnTo>
                <a:lnTo>
                  <a:pt x="76" y="610"/>
                </a:lnTo>
                <a:lnTo>
                  <a:pt x="75" y="617"/>
                </a:lnTo>
                <a:lnTo>
                  <a:pt x="74" y="626"/>
                </a:lnTo>
                <a:lnTo>
                  <a:pt x="73" y="635"/>
                </a:lnTo>
                <a:lnTo>
                  <a:pt x="71" y="652"/>
                </a:lnTo>
                <a:lnTo>
                  <a:pt x="65" y="663"/>
                </a:lnTo>
                <a:lnTo>
                  <a:pt x="53" y="676"/>
                </a:lnTo>
                <a:lnTo>
                  <a:pt x="51" y="695"/>
                </a:lnTo>
                <a:lnTo>
                  <a:pt x="41" y="722"/>
                </a:lnTo>
                <a:lnTo>
                  <a:pt x="28" y="749"/>
                </a:lnTo>
                <a:lnTo>
                  <a:pt x="22" y="763"/>
                </a:lnTo>
                <a:lnTo>
                  <a:pt x="16" y="777"/>
                </a:lnTo>
                <a:lnTo>
                  <a:pt x="14" y="782"/>
                </a:lnTo>
                <a:lnTo>
                  <a:pt x="11" y="789"/>
                </a:lnTo>
                <a:lnTo>
                  <a:pt x="8" y="797"/>
                </a:lnTo>
                <a:lnTo>
                  <a:pt x="6" y="800"/>
                </a:lnTo>
                <a:lnTo>
                  <a:pt x="4" y="806"/>
                </a:lnTo>
                <a:lnTo>
                  <a:pt x="1" y="816"/>
                </a:lnTo>
                <a:lnTo>
                  <a:pt x="0" y="820"/>
                </a:lnTo>
                <a:lnTo>
                  <a:pt x="1" y="823"/>
                </a:lnTo>
                <a:lnTo>
                  <a:pt x="4" y="823"/>
                </a:lnTo>
                <a:lnTo>
                  <a:pt x="9" y="819"/>
                </a:lnTo>
                <a:lnTo>
                  <a:pt x="32" y="786"/>
                </a:lnTo>
                <a:lnTo>
                  <a:pt x="48" y="749"/>
                </a:lnTo>
                <a:lnTo>
                  <a:pt x="54" y="732"/>
                </a:lnTo>
                <a:lnTo>
                  <a:pt x="60" y="712"/>
                </a:lnTo>
                <a:lnTo>
                  <a:pt x="66" y="695"/>
                </a:lnTo>
                <a:lnTo>
                  <a:pt x="76" y="680"/>
                </a:lnTo>
                <a:lnTo>
                  <a:pt x="80" y="665"/>
                </a:lnTo>
                <a:close/>
                <a:moveTo>
                  <a:pt x="479" y="776"/>
                </a:moveTo>
                <a:lnTo>
                  <a:pt x="461" y="735"/>
                </a:lnTo>
                <a:lnTo>
                  <a:pt x="427" y="706"/>
                </a:lnTo>
                <a:lnTo>
                  <a:pt x="420" y="709"/>
                </a:lnTo>
                <a:lnTo>
                  <a:pt x="423" y="725"/>
                </a:lnTo>
                <a:lnTo>
                  <a:pt x="428" y="747"/>
                </a:lnTo>
                <a:lnTo>
                  <a:pt x="428" y="764"/>
                </a:lnTo>
                <a:lnTo>
                  <a:pt x="419" y="773"/>
                </a:lnTo>
                <a:lnTo>
                  <a:pt x="408" y="776"/>
                </a:lnTo>
                <a:lnTo>
                  <a:pt x="405" y="779"/>
                </a:lnTo>
                <a:lnTo>
                  <a:pt x="404" y="789"/>
                </a:lnTo>
                <a:lnTo>
                  <a:pt x="403" y="802"/>
                </a:lnTo>
                <a:lnTo>
                  <a:pt x="400" y="811"/>
                </a:lnTo>
                <a:lnTo>
                  <a:pt x="387" y="807"/>
                </a:lnTo>
                <a:lnTo>
                  <a:pt x="382" y="806"/>
                </a:lnTo>
                <a:lnTo>
                  <a:pt x="368" y="826"/>
                </a:lnTo>
                <a:lnTo>
                  <a:pt x="353" y="837"/>
                </a:lnTo>
                <a:lnTo>
                  <a:pt x="352" y="829"/>
                </a:lnTo>
                <a:lnTo>
                  <a:pt x="352" y="822"/>
                </a:lnTo>
                <a:lnTo>
                  <a:pt x="352" y="815"/>
                </a:lnTo>
                <a:lnTo>
                  <a:pt x="349" y="808"/>
                </a:lnTo>
                <a:lnTo>
                  <a:pt x="345" y="802"/>
                </a:lnTo>
                <a:lnTo>
                  <a:pt x="340" y="796"/>
                </a:lnTo>
                <a:lnTo>
                  <a:pt x="335" y="789"/>
                </a:lnTo>
                <a:lnTo>
                  <a:pt x="333" y="784"/>
                </a:lnTo>
                <a:lnTo>
                  <a:pt x="316" y="816"/>
                </a:lnTo>
                <a:lnTo>
                  <a:pt x="288" y="840"/>
                </a:lnTo>
                <a:lnTo>
                  <a:pt x="278" y="868"/>
                </a:lnTo>
                <a:lnTo>
                  <a:pt x="275" y="901"/>
                </a:lnTo>
                <a:lnTo>
                  <a:pt x="276" y="918"/>
                </a:lnTo>
                <a:lnTo>
                  <a:pt x="279" y="924"/>
                </a:lnTo>
                <a:lnTo>
                  <a:pt x="285" y="918"/>
                </a:lnTo>
                <a:lnTo>
                  <a:pt x="292" y="902"/>
                </a:lnTo>
                <a:lnTo>
                  <a:pt x="295" y="893"/>
                </a:lnTo>
                <a:lnTo>
                  <a:pt x="299" y="885"/>
                </a:lnTo>
                <a:lnTo>
                  <a:pt x="303" y="877"/>
                </a:lnTo>
                <a:lnTo>
                  <a:pt x="306" y="869"/>
                </a:lnTo>
                <a:lnTo>
                  <a:pt x="307" y="865"/>
                </a:lnTo>
                <a:lnTo>
                  <a:pt x="309" y="863"/>
                </a:lnTo>
                <a:lnTo>
                  <a:pt x="309" y="864"/>
                </a:lnTo>
                <a:lnTo>
                  <a:pt x="310" y="866"/>
                </a:lnTo>
                <a:lnTo>
                  <a:pt x="311" y="872"/>
                </a:lnTo>
                <a:lnTo>
                  <a:pt x="314" y="877"/>
                </a:lnTo>
                <a:lnTo>
                  <a:pt x="334" y="888"/>
                </a:lnTo>
                <a:lnTo>
                  <a:pt x="342" y="874"/>
                </a:lnTo>
                <a:lnTo>
                  <a:pt x="355" y="865"/>
                </a:lnTo>
                <a:lnTo>
                  <a:pt x="377" y="875"/>
                </a:lnTo>
                <a:lnTo>
                  <a:pt x="381" y="890"/>
                </a:lnTo>
                <a:lnTo>
                  <a:pt x="371" y="911"/>
                </a:lnTo>
                <a:lnTo>
                  <a:pt x="370" y="921"/>
                </a:lnTo>
                <a:lnTo>
                  <a:pt x="375" y="924"/>
                </a:lnTo>
                <a:lnTo>
                  <a:pt x="381" y="926"/>
                </a:lnTo>
                <a:lnTo>
                  <a:pt x="384" y="934"/>
                </a:lnTo>
                <a:lnTo>
                  <a:pt x="388" y="955"/>
                </a:lnTo>
                <a:lnTo>
                  <a:pt x="397" y="971"/>
                </a:lnTo>
                <a:lnTo>
                  <a:pt x="407" y="986"/>
                </a:lnTo>
                <a:lnTo>
                  <a:pt x="416" y="1006"/>
                </a:lnTo>
                <a:lnTo>
                  <a:pt x="428" y="1010"/>
                </a:lnTo>
                <a:lnTo>
                  <a:pt x="438" y="1000"/>
                </a:lnTo>
                <a:lnTo>
                  <a:pt x="445" y="1003"/>
                </a:lnTo>
                <a:lnTo>
                  <a:pt x="451" y="1015"/>
                </a:lnTo>
                <a:lnTo>
                  <a:pt x="455" y="1021"/>
                </a:lnTo>
                <a:lnTo>
                  <a:pt x="458" y="1024"/>
                </a:lnTo>
                <a:lnTo>
                  <a:pt x="461" y="1023"/>
                </a:lnTo>
                <a:lnTo>
                  <a:pt x="463" y="1017"/>
                </a:lnTo>
                <a:lnTo>
                  <a:pt x="465" y="981"/>
                </a:lnTo>
                <a:lnTo>
                  <a:pt x="453" y="949"/>
                </a:lnTo>
                <a:lnTo>
                  <a:pt x="449" y="922"/>
                </a:lnTo>
                <a:lnTo>
                  <a:pt x="454" y="894"/>
                </a:lnTo>
                <a:lnTo>
                  <a:pt x="460" y="884"/>
                </a:lnTo>
                <a:lnTo>
                  <a:pt x="462" y="879"/>
                </a:lnTo>
                <a:lnTo>
                  <a:pt x="465" y="882"/>
                </a:lnTo>
                <a:lnTo>
                  <a:pt x="468" y="897"/>
                </a:lnTo>
                <a:lnTo>
                  <a:pt x="478" y="936"/>
                </a:lnTo>
                <a:lnTo>
                  <a:pt x="491" y="973"/>
                </a:lnTo>
                <a:lnTo>
                  <a:pt x="500" y="988"/>
                </a:lnTo>
                <a:lnTo>
                  <a:pt x="504" y="988"/>
                </a:lnTo>
                <a:lnTo>
                  <a:pt x="504" y="976"/>
                </a:lnTo>
                <a:lnTo>
                  <a:pt x="504" y="958"/>
                </a:lnTo>
                <a:lnTo>
                  <a:pt x="505" y="909"/>
                </a:lnTo>
                <a:lnTo>
                  <a:pt x="502" y="860"/>
                </a:lnTo>
                <a:lnTo>
                  <a:pt x="499" y="848"/>
                </a:lnTo>
                <a:lnTo>
                  <a:pt x="496" y="838"/>
                </a:lnTo>
                <a:lnTo>
                  <a:pt x="491" y="825"/>
                </a:lnTo>
                <a:lnTo>
                  <a:pt x="490" y="813"/>
                </a:lnTo>
                <a:lnTo>
                  <a:pt x="488" y="802"/>
                </a:lnTo>
                <a:lnTo>
                  <a:pt x="485" y="798"/>
                </a:lnTo>
                <a:lnTo>
                  <a:pt x="481" y="796"/>
                </a:lnTo>
                <a:lnTo>
                  <a:pt x="479" y="789"/>
                </a:lnTo>
                <a:lnTo>
                  <a:pt x="479" y="776"/>
                </a:lnTo>
                <a:close/>
                <a:moveTo>
                  <a:pt x="295" y="677"/>
                </a:moveTo>
                <a:lnTo>
                  <a:pt x="295" y="667"/>
                </a:lnTo>
                <a:lnTo>
                  <a:pt x="294" y="656"/>
                </a:lnTo>
                <a:lnTo>
                  <a:pt x="293" y="646"/>
                </a:lnTo>
                <a:lnTo>
                  <a:pt x="292" y="635"/>
                </a:lnTo>
                <a:lnTo>
                  <a:pt x="292" y="626"/>
                </a:lnTo>
                <a:lnTo>
                  <a:pt x="293" y="618"/>
                </a:lnTo>
                <a:lnTo>
                  <a:pt x="293" y="609"/>
                </a:lnTo>
                <a:lnTo>
                  <a:pt x="294" y="601"/>
                </a:lnTo>
                <a:lnTo>
                  <a:pt x="284" y="607"/>
                </a:lnTo>
                <a:lnTo>
                  <a:pt x="280" y="619"/>
                </a:lnTo>
                <a:lnTo>
                  <a:pt x="276" y="624"/>
                </a:lnTo>
                <a:lnTo>
                  <a:pt x="271" y="630"/>
                </a:lnTo>
                <a:lnTo>
                  <a:pt x="271" y="636"/>
                </a:lnTo>
                <a:lnTo>
                  <a:pt x="274" y="643"/>
                </a:lnTo>
                <a:lnTo>
                  <a:pt x="277" y="650"/>
                </a:lnTo>
                <a:lnTo>
                  <a:pt x="279" y="656"/>
                </a:lnTo>
                <a:lnTo>
                  <a:pt x="278" y="667"/>
                </a:lnTo>
                <a:lnTo>
                  <a:pt x="271" y="673"/>
                </a:lnTo>
                <a:lnTo>
                  <a:pt x="260" y="686"/>
                </a:lnTo>
                <a:lnTo>
                  <a:pt x="255" y="706"/>
                </a:lnTo>
                <a:lnTo>
                  <a:pt x="259" y="714"/>
                </a:lnTo>
                <a:lnTo>
                  <a:pt x="265" y="718"/>
                </a:lnTo>
                <a:lnTo>
                  <a:pt x="272" y="722"/>
                </a:lnTo>
                <a:lnTo>
                  <a:pt x="278" y="726"/>
                </a:lnTo>
                <a:lnTo>
                  <a:pt x="284" y="734"/>
                </a:lnTo>
                <a:lnTo>
                  <a:pt x="289" y="743"/>
                </a:lnTo>
                <a:lnTo>
                  <a:pt x="296" y="750"/>
                </a:lnTo>
                <a:lnTo>
                  <a:pt x="304" y="753"/>
                </a:lnTo>
                <a:lnTo>
                  <a:pt x="306" y="727"/>
                </a:lnTo>
                <a:lnTo>
                  <a:pt x="298" y="697"/>
                </a:lnTo>
                <a:lnTo>
                  <a:pt x="295" y="677"/>
                </a:lnTo>
                <a:close/>
                <a:moveTo>
                  <a:pt x="370" y="673"/>
                </a:moveTo>
                <a:lnTo>
                  <a:pt x="359" y="675"/>
                </a:lnTo>
                <a:lnTo>
                  <a:pt x="345" y="676"/>
                </a:lnTo>
                <a:lnTo>
                  <a:pt x="338" y="682"/>
                </a:lnTo>
                <a:lnTo>
                  <a:pt x="342" y="692"/>
                </a:lnTo>
                <a:lnTo>
                  <a:pt x="345" y="699"/>
                </a:lnTo>
                <a:lnTo>
                  <a:pt x="348" y="704"/>
                </a:lnTo>
                <a:lnTo>
                  <a:pt x="351" y="709"/>
                </a:lnTo>
                <a:lnTo>
                  <a:pt x="357" y="713"/>
                </a:lnTo>
                <a:lnTo>
                  <a:pt x="365" y="712"/>
                </a:lnTo>
                <a:lnTo>
                  <a:pt x="370" y="709"/>
                </a:lnTo>
                <a:lnTo>
                  <a:pt x="375" y="699"/>
                </a:lnTo>
                <a:lnTo>
                  <a:pt x="375" y="687"/>
                </a:lnTo>
                <a:lnTo>
                  <a:pt x="370" y="673"/>
                </a:lnTo>
                <a:close/>
                <a:moveTo>
                  <a:pt x="368" y="580"/>
                </a:moveTo>
                <a:lnTo>
                  <a:pt x="359" y="570"/>
                </a:lnTo>
                <a:lnTo>
                  <a:pt x="349" y="557"/>
                </a:lnTo>
                <a:lnTo>
                  <a:pt x="347" y="554"/>
                </a:lnTo>
                <a:lnTo>
                  <a:pt x="345" y="553"/>
                </a:lnTo>
                <a:lnTo>
                  <a:pt x="343" y="553"/>
                </a:lnTo>
                <a:lnTo>
                  <a:pt x="342" y="555"/>
                </a:lnTo>
                <a:lnTo>
                  <a:pt x="342" y="562"/>
                </a:lnTo>
                <a:lnTo>
                  <a:pt x="343" y="568"/>
                </a:lnTo>
                <a:lnTo>
                  <a:pt x="343" y="575"/>
                </a:lnTo>
                <a:lnTo>
                  <a:pt x="343" y="580"/>
                </a:lnTo>
                <a:lnTo>
                  <a:pt x="344" y="586"/>
                </a:lnTo>
                <a:lnTo>
                  <a:pt x="345" y="592"/>
                </a:lnTo>
                <a:lnTo>
                  <a:pt x="348" y="596"/>
                </a:lnTo>
                <a:lnTo>
                  <a:pt x="353" y="599"/>
                </a:lnTo>
                <a:lnTo>
                  <a:pt x="357" y="602"/>
                </a:lnTo>
                <a:lnTo>
                  <a:pt x="363" y="605"/>
                </a:lnTo>
                <a:lnTo>
                  <a:pt x="370" y="617"/>
                </a:lnTo>
                <a:lnTo>
                  <a:pt x="374" y="631"/>
                </a:lnTo>
                <a:lnTo>
                  <a:pt x="375" y="637"/>
                </a:lnTo>
                <a:lnTo>
                  <a:pt x="376" y="643"/>
                </a:lnTo>
                <a:lnTo>
                  <a:pt x="379" y="651"/>
                </a:lnTo>
                <a:lnTo>
                  <a:pt x="384" y="657"/>
                </a:lnTo>
                <a:lnTo>
                  <a:pt x="390" y="649"/>
                </a:lnTo>
                <a:lnTo>
                  <a:pt x="390" y="634"/>
                </a:lnTo>
                <a:lnTo>
                  <a:pt x="387" y="618"/>
                </a:lnTo>
                <a:lnTo>
                  <a:pt x="382" y="604"/>
                </a:lnTo>
                <a:lnTo>
                  <a:pt x="368" y="580"/>
                </a:lnTo>
                <a:close/>
                <a:moveTo>
                  <a:pt x="405" y="550"/>
                </a:moveTo>
                <a:lnTo>
                  <a:pt x="395" y="538"/>
                </a:lnTo>
                <a:lnTo>
                  <a:pt x="388" y="522"/>
                </a:lnTo>
                <a:lnTo>
                  <a:pt x="385" y="513"/>
                </a:lnTo>
                <a:lnTo>
                  <a:pt x="384" y="504"/>
                </a:lnTo>
                <a:lnTo>
                  <a:pt x="383" y="490"/>
                </a:lnTo>
                <a:lnTo>
                  <a:pt x="374" y="482"/>
                </a:lnTo>
                <a:lnTo>
                  <a:pt x="369" y="478"/>
                </a:lnTo>
                <a:lnTo>
                  <a:pt x="365" y="473"/>
                </a:lnTo>
                <a:lnTo>
                  <a:pt x="362" y="467"/>
                </a:lnTo>
                <a:lnTo>
                  <a:pt x="356" y="463"/>
                </a:lnTo>
                <a:lnTo>
                  <a:pt x="348" y="468"/>
                </a:lnTo>
                <a:lnTo>
                  <a:pt x="337" y="471"/>
                </a:lnTo>
                <a:lnTo>
                  <a:pt x="330" y="487"/>
                </a:lnTo>
                <a:lnTo>
                  <a:pt x="338" y="509"/>
                </a:lnTo>
                <a:lnTo>
                  <a:pt x="344" y="514"/>
                </a:lnTo>
                <a:lnTo>
                  <a:pt x="351" y="517"/>
                </a:lnTo>
                <a:lnTo>
                  <a:pt x="357" y="521"/>
                </a:lnTo>
                <a:lnTo>
                  <a:pt x="363" y="528"/>
                </a:lnTo>
                <a:lnTo>
                  <a:pt x="363" y="533"/>
                </a:lnTo>
                <a:lnTo>
                  <a:pt x="364" y="539"/>
                </a:lnTo>
                <a:lnTo>
                  <a:pt x="365" y="544"/>
                </a:lnTo>
                <a:lnTo>
                  <a:pt x="366" y="548"/>
                </a:lnTo>
                <a:lnTo>
                  <a:pt x="371" y="555"/>
                </a:lnTo>
                <a:lnTo>
                  <a:pt x="378" y="561"/>
                </a:lnTo>
                <a:lnTo>
                  <a:pt x="385" y="564"/>
                </a:lnTo>
                <a:lnTo>
                  <a:pt x="392" y="568"/>
                </a:lnTo>
                <a:lnTo>
                  <a:pt x="397" y="574"/>
                </a:lnTo>
                <a:lnTo>
                  <a:pt x="403" y="579"/>
                </a:lnTo>
                <a:lnTo>
                  <a:pt x="408" y="578"/>
                </a:lnTo>
                <a:lnTo>
                  <a:pt x="410" y="567"/>
                </a:lnTo>
                <a:lnTo>
                  <a:pt x="405" y="550"/>
                </a:lnTo>
                <a:close/>
                <a:moveTo>
                  <a:pt x="291" y="498"/>
                </a:moveTo>
                <a:lnTo>
                  <a:pt x="285" y="492"/>
                </a:lnTo>
                <a:lnTo>
                  <a:pt x="280" y="487"/>
                </a:lnTo>
                <a:lnTo>
                  <a:pt x="277" y="484"/>
                </a:lnTo>
                <a:lnTo>
                  <a:pt x="274" y="480"/>
                </a:lnTo>
                <a:lnTo>
                  <a:pt x="272" y="480"/>
                </a:lnTo>
                <a:lnTo>
                  <a:pt x="271" y="480"/>
                </a:lnTo>
                <a:lnTo>
                  <a:pt x="271" y="502"/>
                </a:lnTo>
                <a:lnTo>
                  <a:pt x="271" y="511"/>
                </a:lnTo>
                <a:lnTo>
                  <a:pt x="273" y="517"/>
                </a:lnTo>
                <a:lnTo>
                  <a:pt x="282" y="518"/>
                </a:lnTo>
                <a:lnTo>
                  <a:pt x="293" y="520"/>
                </a:lnTo>
                <a:lnTo>
                  <a:pt x="298" y="523"/>
                </a:lnTo>
                <a:lnTo>
                  <a:pt x="304" y="525"/>
                </a:lnTo>
                <a:lnTo>
                  <a:pt x="309" y="524"/>
                </a:lnTo>
                <a:lnTo>
                  <a:pt x="315" y="523"/>
                </a:lnTo>
                <a:lnTo>
                  <a:pt x="315" y="519"/>
                </a:lnTo>
                <a:lnTo>
                  <a:pt x="311" y="517"/>
                </a:lnTo>
                <a:lnTo>
                  <a:pt x="307" y="512"/>
                </a:lnTo>
                <a:lnTo>
                  <a:pt x="304" y="506"/>
                </a:lnTo>
                <a:lnTo>
                  <a:pt x="291" y="498"/>
                </a:lnTo>
                <a:close/>
                <a:moveTo>
                  <a:pt x="261" y="547"/>
                </a:moveTo>
                <a:lnTo>
                  <a:pt x="241" y="549"/>
                </a:lnTo>
                <a:lnTo>
                  <a:pt x="228" y="535"/>
                </a:lnTo>
                <a:lnTo>
                  <a:pt x="222" y="532"/>
                </a:lnTo>
                <a:lnTo>
                  <a:pt x="215" y="533"/>
                </a:lnTo>
                <a:lnTo>
                  <a:pt x="207" y="536"/>
                </a:lnTo>
                <a:lnTo>
                  <a:pt x="200" y="537"/>
                </a:lnTo>
                <a:lnTo>
                  <a:pt x="205" y="542"/>
                </a:lnTo>
                <a:lnTo>
                  <a:pt x="210" y="547"/>
                </a:lnTo>
                <a:lnTo>
                  <a:pt x="215" y="568"/>
                </a:lnTo>
                <a:lnTo>
                  <a:pt x="217" y="589"/>
                </a:lnTo>
                <a:lnTo>
                  <a:pt x="219" y="622"/>
                </a:lnTo>
                <a:lnTo>
                  <a:pt x="241" y="622"/>
                </a:lnTo>
                <a:lnTo>
                  <a:pt x="245" y="618"/>
                </a:lnTo>
                <a:lnTo>
                  <a:pt x="249" y="615"/>
                </a:lnTo>
                <a:lnTo>
                  <a:pt x="253" y="611"/>
                </a:lnTo>
                <a:lnTo>
                  <a:pt x="258" y="606"/>
                </a:lnTo>
                <a:lnTo>
                  <a:pt x="263" y="601"/>
                </a:lnTo>
                <a:lnTo>
                  <a:pt x="268" y="596"/>
                </a:lnTo>
                <a:lnTo>
                  <a:pt x="274" y="591"/>
                </a:lnTo>
                <a:lnTo>
                  <a:pt x="277" y="586"/>
                </a:lnTo>
                <a:lnTo>
                  <a:pt x="278" y="570"/>
                </a:lnTo>
                <a:lnTo>
                  <a:pt x="269" y="558"/>
                </a:lnTo>
                <a:lnTo>
                  <a:pt x="261" y="547"/>
                </a:lnTo>
                <a:close/>
                <a:moveTo>
                  <a:pt x="155" y="461"/>
                </a:moveTo>
                <a:lnTo>
                  <a:pt x="155" y="450"/>
                </a:lnTo>
                <a:lnTo>
                  <a:pt x="152" y="440"/>
                </a:lnTo>
                <a:lnTo>
                  <a:pt x="145" y="433"/>
                </a:lnTo>
                <a:lnTo>
                  <a:pt x="136" y="427"/>
                </a:lnTo>
                <a:lnTo>
                  <a:pt x="125" y="421"/>
                </a:lnTo>
                <a:lnTo>
                  <a:pt x="116" y="413"/>
                </a:lnTo>
                <a:lnTo>
                  <a:pt x="115" y="412"/>
                </a:lnTo>
                <a:lnTo>
                  <a:pt x="114" y="411"/>
                </a:lnTo>
                <a:lnTo>
                  <a:pt x="112" y="411"/>
                </a:lnTo>
                <a:lnTo>
                  <a:pt x="110" y="411"/>
                </a:lnTo>
                <a:lnTo>
                  <a:pt x="105" y="414"/>
                </a:lnTo>
                <a:lnTo>
                  <a:pt x="96" y="418"/>
                </a:lnTo>
                <a:lnTo>
                  <a:pt x="87" y="421"/>
                </a:lnTo>
                <a:lnTo>
                  <a:pt x="87" y="427"/>
                </a:lnTo>
                <a:lnTo>
                  <a:pt x="93" y="430"/>
                </a:lnTo>
                <a:lnTo>
                  <a:pt x="99" y="433"/>
                </a:lnTo>
                <a:lnTo>
                  <a:pt x="105" y="436"/>
                </a:lnTo>
                <a:lnTo>
                  <a:pt x="110" y="440"/>
                </a:lnTo>
                <a:lnTo>
                  <a:pt x="121" y="451"/>
                </a:lnTo>
                <a:lnTo>
                  <a:pt x="131" y="464"/>
                </a:lnTo>
                <a:lnTo>
                  <a:pt x="136" y="475"/>
                </a:lnTo>
                <a:lnTo>
                  <a:pt x="141" y="485"/>
                </a:lnTo>
                <a:lnTo>
                  <a:pt x="146" y="490"/>
                </a:lnTo>
                <a:lnTo>
                  <a:pt x="151" y="495"/>
                </a:lnTo>
                <a:lnTo>
                  <a:pt x="154" y="496"/>
                </a:lnTo>
                <a:lnTo>
                  <a:pt x="158" y="497"/>
                </a:lnTo>
                <a:lnTo>
                  <a:pt x="159" y="496"/>
                </a:lnTo>
                <a:lnTo>
                  <a:pt x="159" y="483"/>
                </a:lnTo>
                <a:lnTo>
                  <a:pt x="155" y="461"/>
                </a:lnTo>
                <a:close/>
                <a:moveTo>
                  <a:pt x="132" y="147"/>
                </a:moveTo>
                <a:lnTo>
                  <a:pt x="133" y="160"/>
                </a:lnTo>
                <a:lnTo>
                  <a:pt x="134" y="171"/>
                </a:lnTo>
                <a:lnTo>
                  <a:pt x="135" y="182"/>
                </a:lnTo>
                <a:lnTo>
                  <a:pt x="136" y="195"/>
                </a:lnTo>
                <a:lnTo>
                  <a:pt x="134" y="205"/>
                </a:lnTo>
                <a:lnTo>
                  <a:pt x="124" y="207"/>
                </a:lnTo>
                <a:lnTo>
                  <a:pt x="120" y="233"/>
                </a:lnTo>
                <a:lnTo>
                  <a:pt x="123" y="262"/>
                </a:lnTo>
                <a:lnTo>
                  <a:pt x="134" y="320"/>
                </a:lnTo>
                <a:lnTo>
                  <a:pt x="164" y="370"/>
                </a:lnTo>
                <a:lnTo>
                  <a:pt x="183" y="374"/>
                </a:lnTo>
                <a:lnTo>
                  <a:pt x="194" y="361"/>
                </a:lnTo>
                <a:lnTo>
                  <a:pt x="203" y="348"/>
                </a:lnTo>
                <a:lnTo>
                  <a:pt x="219" y="354"/>
                </a:lnTo>
                <a:lnTo>
                  <a:pt x="234" y="373"/>
                </a:lnTo>
                <a:lnTo>
                  <a:pt x="252" y="374"/>
                </a:lnTo>
                <a:lnTo>
                  <a:pt x="266" y="381"/>
                </a:lnTo>
                <a:lnTo>
                  <a:pt x="258" y="395"/>
                </a:lnTo>
                <a:lnTo>
                  <a:pt x="261" y="401"/>
                </a:lnTo>
                <a:lnTo>
                  <a:pt x="267" y="411"/>
                </a:lnTo>
                <a:lnTo>
                  <a:pt x="274" y="422"/>
                </a:lnTo>
                <a:lnTo>
                  <a:pt x="278" y="430"/>
                </a:lnTo>
                <a:lnTo>
                  <a:pt x="283" y="437"/>
                </a:lnTo>
                <a:lnTo>
                  <a:pt x="288" y="442"/>
                </a:lnTo>
                <a:lnTo>
                  <a:pt x="295" y="446"/>
                </a:lnTo>
                <a:lnTo>
                  <a:pt x="301" y="451"/>
                </a:lnTo>
                <a:lnTo>
                  <a:pt x="281" y="446"/>
                </a:lnTo>
                <a:lnTo>
                  <a:pt x="248" y="430"/>
                </a:lnTo>
                <a:lnTo>
                  <a:pt x="222" y="407"/>
                </a:lnTo>
                <a:lnTo>
                  <a:pt x="202" y="381"/>
                </a:lnTo>
                <a:lnTo>
                  <a:pt x="201" y="381"/>
                </a:lnTo>
                <a:lnTo>
                  <a:pt x="200" y="381"/>
                </a:lnTo>
                <a:lnTo>
                  <a:pt x="204" y="407"/>
                </a:lnTo>
                <a:lnTo>
                  <a:pt x="192" y="415"/>
                </a:lnTo>
                <a:lnTo>
                  <a:pt x="187" y="411"/>
                </a:lnTo>
                <a:lnTo>
                  <a:pt x="183" y="407"/>
                </a:lnTo>
                <a:lnTo>
                  <a:pt x="179" y="402"/>
                </a:lnTo>
                <a:lnTo>
                  <a:pt x="175" y="396"/>
                </a:lnTo>
                <a:lnTo>
                  <a:pt x="165" y="386"/>
                </a:lnTo>
                <a:lnTo>
                  <a:pt x="154" y="383"/>
                </a:lnTo>
                <a:lnTo>
                  <a:pt x="147" y="386"/>
                </a:lnTo>
                <a:lnTo>
                  <a:pt x="143" y="391"/>
                </a:lnTo>
                <a:lnTo>
                  <a:pt x="138" y="396"/>
                </a:lnTo>
                <a:lnTo>
                  <a:pt x="129" y="394"/>
                </a:lnTo>
                <a:lnTo>
                  <a:pt x="101" y="367"/>
                </a:lnTo>
                <a:lnTo>
                  <a:pt x="93" y="332"/>
                </a:lnTo>
                <a:lnTo>
                  <a:pt x="86" y="313"/>
                </a:lnTo>
                <a:lnTo>
                  <a:pt x="70" y="305"/>
                </a:lnTo>
                <a:lnTo>
                  <a:pt x="50" y="296"/>
                </a:lnTo>
                <a:lnTo>
                  <a:pt x="35" y="276"/>
                </a:lnTo>
                <a:lnTo>
                  <a:pt x="14" y="231"/>
                </a:lnTo>
                <a:lnTo>
                  <a:pt x="6" y="186"/>
                </a:lnTo>
                <a:lnTo>
                  <a:pt x="17" y="193"/>
                </a:lnTo>
                <a:lnTo>
                  <a:pt x="30" y="203"/>
                </a:lnTo>
                <a:lnTo>
                  <a:pt x="42" y="212"/>
                </a:lnTo>
                <a:lnTo>
                  <a:pt x="52" y="209"/>
                </a:lnTo>
                <a:lnTo>
                  <a:pt x="52" y="197"/>
                </a:lnTo>
                <a:lnTo>
                  <a:pt x="40" y="180"/>
                </a:lnTo>
                <a:lnTo>
                  <a:pt x="30" y="161"/>
                </a:lnTo>
                <a:lnTo>
                  <a:pt x="33" y="141"/>
                </a:lnTo>
                <a:lnTo>
                  <a:pt x="34" y="119"/>
                </a:lnTo>
                <a:lnTo>
                  <a:pt x="28" y="99"/>
                </a:lnTo>
                <a:lnTo>
                  <a:pt x="11" y="50"/>
                </a:lnTo>
                <a:lnTo>
                  <a:pt x="7" y="0"/>
                </a:lnTo>
                <a:lnTo>
                  <a:pt x="14" y="3"/>
                </a:lnTo>
                <a:lnTo>
                  <a:pt x="23" y="10"/>
                </a:lnTo>
                <a:lnTo>
                  <a:pt x="32" y="17"/>
                </a:lnTo>
                <a:lnTo>
                  <a:pt x="39" y="22"/>
                </a:lnTo>
                <a:lnTo>
                  <a:pt x="49" y="29"/>
                </a:lnTo>
                <a:lnTo>
                  <a:pt x="60" y="36"/>
                </a:lnTo>
                <a:lnTo>
                  <a:pt x="70" y="43"/>
                </a:lnTo>
                <a:lnTo>
                  <a:pt x="81" y="48"/>
                </a:lnTo>
                <a:lnTo>
                  <a:pt x="90" y="48"/>
                </a:lnTo>
                <a:lnTo>
                  <a:pt x="96" y="43"/>
                </a:lnTo>
                <a:lnTo>
                  <a:pt x="103" y="37"/>
                </a:lnTo>
                <a:lnTo>
                  <a:pt x="110" y="34"/>
                </a:lnTo>
                <a:lnTo>
                  <a:pt x="107" y="61"/>
                </a:lnTo>
                <a:lnTo>
                  <a:pt x="114" y="86"/>
                </a:lnTo>
                <a:lnTo>
                  <a:pt x="120" y="96"/>
                </a:lnTo>
                <a:lnTo>
                  <a:pt x="128" y="103"/>
                </a:lnTo>
                <a:lnTo>
                  <a:pt x="132" y="116"/>
                </a:lnTo>
                <a:lnTo>
                  <a:pt x="130" y="131"/>
                </a:lnTo>
                <a:lnTo>
                  <a:pt x="132" y="147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8" name="Freeform 130"/>
          <xdr:cNvSpPr>
            <a:spLocks/>
          </xdr:cNvSpPr>
        </xdr:nvSpPr>
        <xdr:spPr bwMode="auto">
          <a:xfrm>
            <a:off x="13300465" y="1685925"/>
            <a:ext cx="33419" cy="95250"/>
          </a:xfrm>
          <a:custGeom>
            <a:avLst/>
            <a:gdLst>
              <a:gd name="T0" fmla="*/ 2147483647 w 94"/>
              <a:gd name="T1" fmla="*/ 2147483647 h 234"/>
              <a:gd name="T2" fmla="*/ 2147483647 w 94"/>
              <a:gd name="T3" fmla="*/ 2147483647 h 234"/>
              <a:gd name="T4" fmla="*/ 2147483647 w 94"/>
              <a:gd name="T5" fmla="*/ 2147483647 h 234"/>
              <a:gd name="T6" fmla="*/ 2147483647 w 94"/>
              <a:gd name="T7" fmla="*/ 2147483647 h 234"/>
              <a:gd name="T8" fmla="*/ 2147483647 w 94"/>
              <a:gd name="T9" fmla="*/ 0 h 234"/>
              <a:gd name="T10" fmla="*/ 0 w 94"/>
              <a:gd name="T11" fmla="*/ 2147483647 h 234"/>
              <a:gd name="T12" fmla="*/ 2147483647 w 94"/>
              <a:gd name="T13" fmla="*/ 2147483647 h 234"/>
              <a:gd name="T14" fmla="*/ 2147483647 w 94"/>
              <a:gd name="T15" fmla="*/ 2147483647 h 234"/>
              <a:gd name="T16" fmla="*/ 2147483647 w 94"/>
              <a:gd name="T17" fmla="*/ 2147483647 h 234"/>
              <a:gd name="T18" fmla="*/ 2147483647 w 94"/>
              <a:gd name="T19" fmla="*/ 2147483647 h 234"/>
              <a:gd name="T20" fmla="*/ 2147483647 w 94"/>
              <a:gd name="T21" fmla="*/ 2147483647 h 234"/>
              <a:gd name="T22" fmla="*/ 2147483647 w 94"/>
              <a:gd name="T23" fmla="*/ 2147483647 h 234"/>
              <a:gd name="T24" fmla="*/ 2147483647 w 94"/>
              <a:gd name="T25" fmla="*/ 2147483647 h 234"/>
              <a:gd name="T26" fmla="*/ 2147483647 w 94"/>
              <a:gd name="T27" fmla="*/ 2147483647 h 234"/>
              <a:gd name="T28" fmla="*/ 2147483647 w 94"/>
              <a:gd name="T29" fmla="*/ 2147483647 h 234"/>
              <a:gd name="T30" fmla="*/ 2147483647 w 94"/>
              <a:gd name="T31" fmla="*/ 2147483647 h 234"/>
              <a:gd name="T32" fmla="*/ 2147483647 w 94"/>
              <a:gd name="T33" fmla="*/ 2147483647 h 234"/>
              <a:gd name="T34" fmla="*/ 2147483647 w 94"/>
              <a:gd name="T35" fmla="*/ 2147483647 h 234"/>
              <a:gd name="T36" fmla="*/ 2147483647 w 94"/>
              <a:gd name="T37" fmla="*/ 2147483647 h 234"/>
              <a:gd name="T38" fmla="*/ 2147483647 w 94"/>
              <a:gd name="T39" fmla="*/ 2147483647 h 234"/>
              <a:gd name="T40" fmla="*/ 2147483647 w 94"/>
              <a:gd name="T41" fmla="*/ 2147483647 h 234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94"/>
              <a:gd name="T64" fmla="*/ 0 h 234"/>
              <a:gd name="T65" fmla="*/ 94 w 94"/>
              <a:gd name="T66" fmla="*/ 234 h 234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94" h="234">
                <a:moveTo>
                  <a:pt x="81" y="106"/>
                </a:moveTo>
                <a:lnTo>
                  <a:pt x="68" y="73"/>
                </a:lnTo>
                <a:lnTo>
                  <a:pt x="60" y="40"/>
                </a:lnTo>
                <a:lnTo>
                  <a:pt x="49" y="3"/>
                </a:lnTo>
                <a:lnTo>
                  <a:pt x="18" y="0"/>
                </a:lnTo>
                <a:lnTo>
                  <a:pt x="0" y="27"/>
                </a:lnTo>
                <a:lnTo>
                  <a:pt x="6" y="63"/>
                </a:lnTo>
                <a:lnTo>
                  <a:pt x="7" y="77"/>
                </a:lnTo>
                <a:lnTo>
                  <a:pt x="5" y="91"/>
                </a:lnTo>
                <a:lnTo>
                  <a:pt x="2" y="102"/>
                </a:lnTo>
                <a:lnTo>
                  <a:pt x="2" y="115"/>
                </a:lnTo>
                <a:lnTo>
                  <a:pt x="7" y="134"/>
                </a:lnTo>
                <a:lnTo>
                  <a:pt x="14" y="154"/>
                </a:lnTo>
                <a:lnTo>
                  <a:pt x="53" y="197"/>
                </a:lnTo>
                <a:lnTo>
                  <a:pt x="94" y="234"/>
                </a:lnTo>
                <a:lnTo>
                  <a:pt x="93" y="227"/>
                </a:lnTo>
                <a:lnTo>
                  <a:pt x="90" y="220"/>
                </a:lnTo>
                <a:lnTo>
                  <a:pt x="87" y="211"/>
                </a:lnTo>
                <a:lnTo>
                  <a:pt x="85" y="204"/>
                </a:lnTo>
                <a:lnTo>
                  <a:pt x="84" y="125"/>
                </a:lnTo>
                <a:lnTo>
                  <a:pt x="81" y="10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09" name="Japan"/>
          <xdr:cNvSpPr>
            <a:spLocks noEditPoints="1"/>
          </xdr:cNvSpPr>
        </xdr:nvSpPr>
        <xdr:spPr bwMode="auto">
          <a:xfrm>
            <a:off x="13283756" y="1047750"/>
            <a:ext cx="192160" cy="438150"/>
          </a:xfrm>
          <a:custGeom>
            <a:avLst/>
            <a:gdLst>
              <a:gd name="T0" fmla="*/ 2147483647 w 525"/>
              <a:gd name="T1" fmla="*/ 2147483647 h 1063"/>
              <a:gd name="T2" fmla="*/ 2147483647 w 525"/>
              <a:gd name="T3" fmla="*/ 2147483647 h 1063"/>
              <a:gd name="T4" fmla="*/ 2147483647 w 525"/>
              <a:gd name="T5" fmla="*/ 2147483647 h 1063"/>
              <a:gd name="T6" fmla="*/ 2147483647 w 525"/>
              <a:gd name="T7" fmla="*/ 2147483647 h 1063"/>
              <a:gd name="T8" fmla="*/ 2147483647 w 525"/>
              <a:gd name="T9" fmla="*/ 2147483647 h 1063"/>
              <a:gd name="T10" fmla="*/ 2147483647 w 525"/>
              <a:gd name="T11" fmla="*/ 2147483647 h 1063"/>
              <a:gd name="T12" fmla="*/ 2147483647 w 525"/>
              <a:gd name="T13" fmla="*/ 2147483647 h 1063"/>
              <a:gd name="T14" fmla="*/ 2147483647 w 525"/>
              <a:gd name="T15" fmla="*/ 2147483647 h 1063"/>
              <a:gd name="T16" fmla="*/ 2147483647 w 525"/>
              <a:gd name="T17" fmla="*/ 2147483647 h 1063"/>
              <a:gd name="T18" fmla="*/ 2147483647 w 525"/>
              <a:gd name="T19" fmla="*/ 2147483647 h 1063"/>
              <a:gd name="T20" fmla="*/ 2147483647 w 525"/>
              <a:gd name="T21" fmla="*/ 2147483647 h 1063"/>
              <a:gd name="T22" fmla="*/ 2147483647 w 525"/>
              <a:gd name="T23" fmla="*/ 2147483647 h 1063"/>
              <a:gd name="T24" fmla="*/ 2147483647 w 525"/>
              <a:gd name="T25" fmla="*/ 2147483647 h 1063"/>
              <a:gd name="T26" fmla="*/ 2147483647 w 525"/>
              <a:gd name="T27" fmla="*/ 2147483647 h 1063"/>
              <a:gd name="T28" fmla="*/ 2147483647 w 525"/>
              <a:gd name="T29" fmla="*/ 2147483647 h 1063"/>
              <a:gd name="T30" fmla="*/ 2147483647 w 525"/>
              <a:gd name="T31" fmla="*/ 2147483647 h 1063"/>
              <a:gd name="T32" fmla="*/ 2147483647 w 525"/>
              <a:gd name="T33" fmla="*/ 2147483647 h 1063"/>
              <a:gd name="T34" fmla="*/ 2147483647 w 525"/>
              <a:gd name="T35" fmla="*/ 2147483647 h 1063"/>
              <a:gd name="T36" fmla="*/ 2147483647 w 525"/>
              <a:gd name="T37" fmla="*/ 2147483647 h 1063"/>
              <a:gd name="T38" fmla="*/ 2147483647 w 525"/>
              <a:gd name="T39" fmla="*/ 2147483647 h 1063"/>
              <a:gd name="T40" fmla="*/ 2147483647 w 525"/>
              <a:gd name="T41" fmla="*/ 2147483647 h 1063"/>
              <a:gd name="T42" fmla="*/ 2147483647 w 525"/>
              <a:gd name="T43" fmla="*/ 2147483647 h 1063"/>
              <a:gd name="T44" fmla="*/ 2147483647 w 525"/>
              <a:gd name="T45" fmla="*/ 2147483647 h 1063"/>
              <a:gd name="T46" fmla="*/ 2147483647 w 525"/>
              <a:gd name="T47" fmla="*/ 2147483647 h 1063"/>
              <a:gd name="T48" fmla="*/ 2147483647 w 525"/>
              <a:gd name="T49" fmla="*/ 2147483647 h 1063"/>
              <a:gd name="T50" fmla="*/ 2147483647 w 525"/>
              <a:gd name="T51" fmla="*/ 2147483647 h 1063"/>
              <a:gd name="T52" fmla="*/ 2147483647 w 525"/>
              <a:gd name="T53" fmla="*/ 2147483647 h 1063"/>
              <a:gd name="T54" fmla="*/ 2147483647 w 525"/>
              <a:gd name="T55" fmla="*/ 2147483647 h 1063"/>
              <a:gd name="T56" fmla="*/ 2147483647 w 525"/>
              <a:gd name="T57" fmla="*/ 2147483647 h 1063"/>
              <a:gd name="T58" fmla="*/ 2147483647 w 525"/>
              <a:gd name="T59" fmla="*/ 2147483647 h 1063"/>
              <a:gd name="T60" fmla="*/ 2147483647 w 525"/>
              <a:gd name="T61" fmla="*/ 2147483647 h 1063"/>
              <a:gd name="T62" fmla="*/ 2147483647 w 525"/>
              <a:gd name="T63" fmla="*/ 2147483647 h 1063"/>
              <a:gd name="T64" fmla="*/ 2147483647 w 525"/>
              <a:gd name="T65" fmla="*/ 2147483647 h 1063"/>
              <a:gd name="T66" fmla="*/ 2147483647 w 525"/>
              <a:gd name="T67" fmla="*/ 2147483647 h 1063"/>
              <a:gd name="T68" fmla="*/ 2147483647 w 525"/>
              <a:gd name="T69" fmla="*/ 2147483647 h 1063"/>
              <a:gd name="T70" fmla="*/ 2147483647 w 525"/>
              <a:gd name="T71" fmla="*/ 2147483647 h 1063"/>
              <a:gd name="T72" fmla="*/ 2147483647 w 525"/>
              <a:gd name="T73" fmla="*/ 2147483647 h 1063"/>
              <a:gd name="T74" fmla="*/ 2147483647 w 525"/>
              <a:gd name="T75" fmla="*/ 2147483647 h 1063"/>
              <a:gd name="T76" fmla="*/ 2147483647 w 525"/>
              <a:gd name="T77" fmla="*/ 2147483647 h 1063"/>
              <a:gd name="T78" fmla="*/ 2147483647 w 525"/>
              <a:gd name="T79" fmla="*/ 2147483647 h 1063"/>
              <a:gd name="T80" fmla="*/ 2147483647 w 525"/>
              <a:gd name="T81" fmla="*/ 2147483647 h 1063"/>
              <a:gd name="T82" fmla="*/ 2147483647 w 525"/>
              <a:gd name="T83" fmla="*/ 2147483647 h 1063"/>
              <a:gd name="T84" fmla="*/ 2147483647 w 525"/>
              <a:gd name="T85" fmla="*/ 2147483647 h 1063"/>
              <a:gd name="T86" fmla="*/ 2147483647 w 525"/>
              <a:gd name="T87" fmla="*/ 2147483647 h 1063"/>
              <a:gd name="T88" fmla="*/ 2147483647 w 525"/>
              <a:gd name="T89" fmla="*/ 2147483647 h 1063"/>
              <a:gd name="T90" fmla="*/ 2147483647 w 525"/>
              <a:gd name="T91" fmla="*/ 2147483647 h 1063"/>
              <a:gd name="T92" fmla="*/ 2147483647 w 525"/>
              <a:gd name="T93" fmla="*/ 2147483647 h 1063"/>
              <a:gd name="T94" fmla="*/ 2147483647 w 525"/>
              <a:gd name="T95" fmla="*/ 2147483647 h 1063"/>
              <a:gd name="T96" fmla="*/ 2147483647 w 525"/>
              <a:gd name="T97" fmla="*/ 2147483647 h 1063"/>
              <a:gd name="T98" fmla="*/ 2147483647 w 525"/>
              <a:gd name="T99" fmla="*/ 2147483647 h 1063"/>
              <a:gd name="T100" fmla="*/ 2147483647 w 525"/>
              <a:gd name="T101" fmla="*/ 2147483647 h 1063"/>
              <a:gd name="T102" fmla="*/ 2147483647 w 525"/>
              <a:gd name="T103" fmla="*/ 2147483647 h 1063"/>
              <a:gd name="T104" fmla="*/ 2147483647 w 525"/>
              <a:gd name="T105" fmla="*/ 2147483647 h 1063"/>
              <a:gd name="T106" fmla="*/ 2147483647 w 525"/>
              <a:gd name="T107" fmla="*/ 2147483647 h 1063"/>
              <a:gd name="T108" fmla="*/ 2147483647 w 525"/>
              <a:gd name="T109" fmla="*/ 2147483647 h 1063"/>
              <a:gd name="T110" fmla="*/ 2147483647 w 525"/>
              <a:gd name="T111" fmla="*/ 2147483647 h 1063"/>
              <a:gd name="T112" fmla="*/ 2147483647 w 525"/>
              <a:gd name="T113" fmla="*/ 2147483647 h 1063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w 525"/>
              <a:gd name="T172" fmla="*/ 0 h 1063"/>
              <a:gd name="T173" fmla="*/ 525 w 525"/>
              <a:gd name="T174" fmla="*/ 1063 h 1063"/>
            </a:gdLst>
            <a:ahLst/>
            <a:cxnLst>
              <a:cxn ang="T114">
                <a:pos x="T0" y="T1"/>
              </a:cxn>
              <a:cxn ang="T115">
                <a:pos x="T2" y="T3"/>
              </a:cxn>
              <a:cxn ang="T116">
                <a:pos x="T4" y="T5"/>
              </a:cxn>
              <a:cxn ang="T117">
                <a:pos x="T6" y="T7"/>
              </a:cxn>
              <a:cxn ang="T118">
                <a:pos x="T8" y="T9"/>
              </a:cxn>
              <a:cxn ang="T119">
                <a:pos x="T10" y="T11"/>
              </a:cxn>
              <a:cxn ang="T120">
                <a:pos x="T12" y="T13"/>
              </a:cxn>
              <a:cxn ang="T121">
                <a:pos x="T14" y="T15"/>
              </a:cxn>
              <a:cxn ang="T122">
                <a:pos x="T16" y="T17"/>
              </a:cxn>
              <a:cxn ang="T123">
                <a:pos x="T18" y="T19"/>
              </a:cxn>
              <a:cxn ang="T124">
                <a:pos x="T20" y="T21"/>
              </a:cxn>
              <a:cxn ang="T125">
                <a:pos x="T22" y="T23"/>
              </a:cxn>
              <a:cxn ang="T126">
                <a:pos x="T24" y="T25"/>
              </a:cxn>
              <a:cxn ang="T127">
                <a:pos x="T26" y="T27"/>
              </a:cxn>
              <a:cxn ang="T128">
                <a:pos x="T28" y="T29"/>
              </a:cxn>
              <a:cxn ang="T129">
                <a:pos x="T30" y="T31"/>
              </a:cxn>
              <a:cxn ang="T130">
                <a:pos x="T32" y="T33"/>
              </a:cxn>
              <a:cxn ang="T131">
                <a:pos x="T34" y="T35"/>
              </a:cxn>
              <a:cxn ang="T132">
                <a:pos x="T36" y="T37"/>
              </a:cxn>
              <a:cxn ang="T133">
                <a:pos x="T38" y="T39"/>
              </a:cxn>
              <a:cxn ang="T134">
                <a:pos x="T40" y="T41"/>
              </a:cxn>
              <a:cxn ang="T135">
                <a:pos x="T42" y="T43"/>
              </a:cxn>
              <a:cxn ang="T136">
                <a:pos x="T44" y="T45"/>
              </a:cxn>
              <a:cxn ang="T137">
                <a:pos x="T46" y="T47"/>
              </a:cxn>
              <a:cxn ang="T138">
                <a:pos x="T48" y="T49"/>
              </a:cxn>
              <a:cxn ang="T139">
                <a:pos x="T50" y="T51"/>
              </a:cxn>
              <a:cxn ang="T140">
                <a:pos x="T52" y="T53"/>
              </a:cxn>
              <a:cxn ang="T141">
                <a:pos x="T54" y="T55"/>
              </a:cxn>
              <a:cxn ang="T142">
                <a:pos x="T56" y="T57"/>
              </a:cxn>
              <a:cxn ang="T143">
                <a:pos x="T58" y="T59"/>
              </a:cxn>
              <a:cxn ang="T144">
                <a:pos x="T60" y="T61"/>
              </a:cxn>
              <a:cxn ang="T145">
                <a:pos x="T62" y="T63"/>
              </a:cxn>
              <a:cxn ang="T146">
                <a:pos x="T64" y="T65"/>
              </a:cxn>
              <a:cxn ang="T147">
                <a:pos x="T66" y="T67"/>
              </a:cxn>
              <a:cxn ang="T148">
                <a:pos x="T68" y="T69"/>
              </a:cxn>
              <a:cxn ang="T149">
                <a:pos x="T70" y="T71"/>
              </a:cxn>
              <a:cxn ang="T150">
                <a:pos x="T72" y="T73"/>
              </a:cxn>
              <a:cxn ang="T151">
                <a:pos x="T74" y="T75"/>
              </a:cxn>
              <a:cxn ang="T152">
                <a:pos x="T76" y="T77"/>
              </a:cxn>
              <a:cxn ang="T153">
                <a:pos x="T78" y="T79"/>
              </a:cxn>
              <a:cxn ang="T154">
                <a:pos x="T80" y="T81"/>
              </a:cxn>
              <a:cxn ang="T155">
                <a:pos x="T82" y="T83"/>
              </a:cxn>
              <a:cxn ang="T156">
                <a:pos x="T84" y="T85"/>
              </a:cxn>
              <a:cxn ang="T157">
                <a:pos x="T86" y="T87"/>
              </a:cxn>
              <a:cxn ang="T158">
                <a:pos x="T88" y="T89"/>
              </a:cxn>
              <a:cxn ang="T159">
                <a:pos x="T90" y="T91"/>
              </a:cxn>
              <a:cxn ang="T160">
                <a:pos x="T92" y="T93"/>
              </a:cxn>
              <a:cxn ang="T161">
                <a:pos x="T94" y="T95"/>
              </a:cxn>
              <a:cxn ang="T162">
                <a:pos x="T96" y="T97"/>
              </a:cxn>
              <a:cxn ang="T163">
                <a:pos x="T98" y="T99"/>
              </a:cxn>
              <a:cxn ang="T164">
                <a:pos x="T100" y="T101"/>
              </a:cxn>
              <a:cxn ang="T165">
                <a:pos x="T102" y="T103"/>
              </a:cxn>
              <a:cxn ang="T166">
                <a:pos x="T104" y="T105"/>
              </a:cxn>
              <a:cxn ang="T167">
                <a:pos x="T106" y="T107"/>
              </a:cxn>
              <a:cxn ang="T168">
                <a:pos x="T108" y="T109"/>
              </a:cxn>
              <a:cxn ang="T169">
                <a:pos x="T110" y="T111"/>
              </a:cxn>
              <a:cxn ang="T170">
                <a:pos x="T112" y="T113"/>
              </a:cxn>
            </a:cxnLst>
            <a:rect l="T171" t="T172" r="T173" b="T174"/>
            <a:pathLst>
              <a:path w="525" h="1063">
                <a:moveTo>
                  <a:pt x="259" y="909"/>
                </a:moveTo>
                <a:lnTo>
                  <a:pt x="249" y="896"/>
                </a:lnTo>
                <a:lnTo>
                  <a:pt x="235" y="893"/>
                </a:lnTo>
                <a:lnTo>
                  <a:pt x="231" y="889"/>
                </a:lnTo>
                <a:lnTo>
                  <a:pt x="226" y="883"/>
                </a:lnTo>
                <a:lnTo>
                  <a:pt x="222" y="877"/>
                </a:lnTo>
                <a:lnTo>
                  <a:pt x="217" y="874"/>
                </a:lnTo>
                <a:lnTo>
                  <a:pt x="207" y="874"/>
                </a:lnTo>
                <a:lnTo>
                  <a:pt x="195" y="872"/>
                </a:lnTo>
                <a:lnTo>
                  <a:pt x="184" y="871"/>
                </a:lnTo>
                <a:lnTo>
                  <a:pt x="174" y="872"/>
                </a:lnTo>
                <a:lnTo>
                  <a:pt x="164" y="884"/>
                </a:lnTo>
                <a:lnTo>
                  <a:pt x="152" y="899"/>
                </a:lnTo>
                <a:lnTo>
                  <a:pt x="152" y="911"/>
                </a:lnTo>
                <a:lnTo>
                  <a:pt x="161" y="920"/>
                </a:lnTo>
                <a:lnTo>
                  <a:pt x="161" y="928"/>
                </a:lnTo>
                <a:lnTo>
                  <a:pt x="161" y="934"/>
                </a:lnTo>
                <a:lnTo>
                  <a:pt x="165" y="939"/>
                </a:lnTo>
                <a:lnTo>
                  <a:pt x="170" y="945"/>
                </a:lnTo>
                <a:lnTo>
                  <a:pt x="175" y="950"/>
                </a:lnTo>
                <a:lnTo>
                  <a:pt x="180" y="956"/>
                </a:lnTo>
                <a:lnTo>
                  <a:pt x="187" y="963"/>
                </a:lnTo>
                <a:lnTo>
                  <a:pt x="201" y="962"/>
                </a:lnTo>
                <a:lnTo>
                  <a:pt x="199" y="956"/>
                </a:lnTo>
                <a:lnTo>
                  <a:pt x="194" y="950"/>
                </a:lnTo>
                <a:lnTo>
                  <a:pt x="189" y="945"/>
                </a:lnTo>
                <a:lnTo>
                  <a:pt x="186" y="938"/>
                </a:lnTo>
                <a:lnTo>
                  <a:pt x="186" y="926"/>
                </a:lnTo>
                <a:lnTo>
                  <a:pt x="189" y="915"/>
                </a:lnTo>
                <a:lnTo>
                  <a:pt x="194" y="920"/>
                </a:lnTo>
                <a:lnTo>
                  <a:pt x="206" y="932"/>
                </a:lnTo>
                <a:lnTo>
                  <a:pt x="217" y="945"/>
                </a:lnTo>
                <a:lnTo>
                  <a:pt x="224" y="952"/>
                </a:lnTo>
                <a:lnTo>
                  <a:pt x="239" y="979"/>
                </a:lnTo>
                <a:lnTo>
                  <a:pt x="241" y="1009"/>
                </a:lnTo>
                <a:lnTo>
                  <a:pt x="252" y="1023"/>
                </a:lnTo>
                <a:lnTo>
                  <a:pt x="273" y="1016"/>
                </a:lnTo>
                <a:lnTo>
                  <a:pt x="273" y="1017"/>
                </a:lnTo>
                <a:lnTo>
                  <a:pt x="277" y="1022"/>
                </a:lnTo>
                <a:lnTo>
                  <a:pt x="282" y="1031"/>
                </a:lnTo>
                <a:lnTo>
                  <a:pt x="286" y="1043"/>
                </a:lnTo>
                <a:lnTo>
                  <a:pt x="290" y="1050"/>
                </a:lnTo>
                <a:lnTo>
                  <a:pt x="304" y="1063"/>
                </a:lnTo>
                <a:lnTo>
                  <a:pt x="308" y="1059"/>
                </a:lnTo>
                <a:lnTo>
                  <a:pt x="304" y="1044"/>
                </a:lnTo>
                <a:lnTo>
                  <a:pt x="307" y="1028"/>
                </a:lnTo>
                <a:lnTo>
                  <a:pt x="304" y="1016"/>
                </a:lnTo>
                <a:lnTo>
                  <a:pt x="296" y="1003"/>
                </a:lnTo>
                <a:lnTo>
                  <a:pt x="289" y="989"/>
                </a:lnTo>
                <a:lnTo>
                  <a:pt x="285" y="976"/>
                </a:lnTo>
                <a:lnTo>
                  <a:pt x="280" y="950"/>
                </a:lnTo>
                <a:lnTo>
                  <a:pt x="273" y="928"/>
                </a:lnTo>
                <a:lnTo>
                  <a:pt x="273" y="926"/>
                </a:lnTo>
                <a:lnTo>
                  <a:pt x="271" y="926"/>
                </a:lnTo>
                <a:lnTo>
                  <a:pt x="259" y="909"/>
                </a:lnTo>
                <a:close/>
                <a:moveTo>
                  <a:pt x="346" y="845"/>
                </a:moveTo>
                <a:lnTo>
                  <a:pt x="342" y="841"/>
                </a:lnTo>
                <a:lnTo>
                  <a:pt x="338" y="837"/>
                </a:lnTo>
                <a:lnTo>
                  <a:pt x="335" y="834"/>
                </a:lnTo>
                <a:lnTo>
                  <a:pt x="329" y="831"/>
                </a:lnTo>
                <a:lnTo>
                  <a:pt x="318" y="825"/>
                </a:lnTo>
                <a:lnTo>
                  <a:pt x="307" y="818"/>
                </a:lnTo>
                <a:lnTo>
                  <a:pt x="296" y="814"/>
                </a:lnTo>
                <a:lnTo>
                  <a:pt x="287" y="817"/>
                </a:lnTo>
                <a:lnTo>
                  <a:pt x="286" y="825"/>
                </a:lnTo>
                <a:lnTo>
                  <a:pt x="290" y="835"/>
                </a:lnTo>
                <a:lnTo>
                  <a:pt x="286" y="844"/>
                </a:lnTo>
                <a:lnTo>
                  <a:pt x="275" y="840"/>
                </a:lnTo>
                <a:lnTo>
                  <a:pt x="261" y="831"/>
                </a:lnTo>
                <a:lnTo>
                  <a:pt x="251" y="826"/>
                </a:lnTo>
                <a:lnTo>
                  <a:pt x="253" y="836"/>
                </a:lnTo>
                <a:lnTo>
                  <a:pt x="256" y="846"/>
                </a:lnTo>
                <a:lnTo>
                  <a:pt x="257" y="853"/>
                </a:lnTo>
                <a:lnTo>
                  <a:pt x="257" y="863"/>
                </a:lnTo>
                <a:lnTo>
                  <a:pt x="257" y="872"/>
                </a:lnTo>
                <a:lnTo>
                  <a:pt x="260" y="878"/>
                </a:lnTo>
                <a:lnTo>
                  <a:pt x="272" y="879"/>
                </a:lnTo>
                <a:lnTo>
                  <a:pt x="277" y="886"/>
                </a:lnTo>
                <a:lnTo>
                  <a:pt x="276" y="902"/>
                </a:lnTo>
                <a:lnTo>
                  <a:pt x="287" y="912"/>
                </a:lnTo>
                <a:lnTo>
                  <a:pt x="294" y="917"/>
                </a:lnTo>
                <a:lnTo>
                  <a:pt x="302" y="924"/>
                </a:lnTo>
                <a:lnTo>
                  <a:pt x="308" y="929"/>
                </a:lnTo>
                <a:lnTo>
                  <a:pt x="316" y="930"/>
                </a:lnTo>
                <a:lnTo>
                  <a:pt x="317" y="922"/>
                </a:lnTo>
                <a:lnTo>
                  <a:pt x="317" y="913"/>
                </a:lnTo>
                <a:lnTo>
                  <a:pt x="317" y="902"/>
                </a:lnTo>
                <a:lnTo>
                  <a:pt x="320" y="894"/>
                </a:lnTo>
                <a:lnTo>
                  <a:pt x="328" y="896"/>
                </a:lnTo>
                <a:lnTo>
                  <a:pt x="337" y="896"/>
                </a:lnTo>
                <a:lnTo>
                  <a:pt x="342" y="891"/>
                </a:lnTo>
                <a:lnTo>
                  <a:pt x="345" y="883"/>
                </a:lnTo>
                <a:lnTo>
                  <a:pt x="349" y="875"/>
                </a:lnTo>
                <a:lnTo>
                  <a:pt x="352" y="867"/>
                </a:lnTo>
                <a:lnTo>
                  <a:pt x="346" y="845"/>
                </a:lnTo>
                <a:close/>
                <a:moveTo>
                  <a:pt x="472" y="606"/>
                </a:moveTo>
                <a:lnTo>
                  <a:pt x="476" y="623"/>
                </a:lnTo>
                <a:lnTo>
                  <a:pt x="487" y="639"/>
                </a:lnTo>
                <a:lnTo>
                  <a:pt x="500" y="653"/>
                </a:lnTo>
                <a:lnTo>
                  <a:pt x="510" y="666"/>
                </a:lnTo>
                <a:lnTo>
                  <a:pt x="520" y="686"/>
                </a:lnTo>
                <a:lnTo>
                  <a:pt x="525" y="707"/>
                </a:lnTo>
                <a:lnTo>
                  <a:pt x="520" y="722"/>
                </a:lnTo>
                <a:lnTo>
                  <a:pt x="510" y="735"/>
                </a:lnTo>
                <a:lnTo>
                  <a:pt x="501" y="748"/>
                </a:lnTo>
                <a:lnTo>
                  <a:pt x="498" y="759"/>
                </a:lnTo>
                <a:lnTo>
                  <a:pt x="504" y="768"/>
                </a:lnTo>
                <a:lnTo>
                  <a:pt x="510" y="778"/>
                </a:lnTo>
                <a:lnTo>
                  <a:pt x="507" y="782"/>
                </a:lnTo>
                <a:lnTo>
                  <a:pt x="495" y="777"/>
                </a:lnTo>
                <a:lnTo>
                  <a:pt x="486" y="767"/>
                </a:lnTo>
                <a:lnTo>
                  <a:pt x="479" y="758"/>
                </a:lnTo>
                <a:lnTo>
                  <a:pt x="473" y="745"/>
                </a:lnTo>
                <a:lnTo>
                  <a:pt x="458" y="745"/>
                </a:lnTo>
                <a:lnTo>
                  <a:pt x="468" y="761"/>
                </a:lnTo>
                <a:lnTo>
                  <a:pt x="474" y="782"/>
                </a:lnTo>
                <a:lnTo>
                  <a:pt x="460" y="790"/>
                </a:lnTo>
                <a:lnTo>
                  <a:pt x="437" y="792"/>
                </a:lnTo>
                <a:lnTo>
                  <a:pt x="435" y="789"/>
                </a:lnTo>
                <a:lnTo>
                  <a:pt x="437" y="781"/>
                </a:lnTo>
                <a:lnTo>
                  <a:pt x="436" y="771"/>
                </a:lnTo>
                <a:lnTo>
                  <a:pt x="424" y="766"/>
                </a:lnTo>
                <a:lnTo>
                  <a:pt x="417" y="767"/>
                </a:lnTo>
                <a:lnTo>
                  <a:pt x="413" y="770"/>
                </a:lnTo>
                <a:lnTo>
                  <a:pt x="411" y="774"/>
                </a:lnTo>
                <a:lnTo>
                  <a:pt x="407" y="778"/>
                </a:lnTo>
                <a:lnTo>
                  <a:pt x="397" y="768"/>
                </a:lnTo>
                <a:lnTo>
                  <a:pt x="394" y="751"/>
                </a:lnTo>
                <a:lnTo>
                  <a:pt x="387" y="750"/>
                </a:lnTo>
                <a:lnTo>
                  <a:pt x="382" y="757"/>
                </a:lnTo>
                <a:lnTo>
                  <a:pt x="390" y="783"/>
                </a:lnTo>
                <a:lnTo>
                  <a:pt x="411" y="798"/>
                </a:lnTo>
                <a:lnTo>
                  <a:pt x="414" y="808"/>
                </a:lnTo>
                <a:lnTo>
                  <a:pt x="412" y="824"/>
                </a:lnTo>
                <a:lnTo>
                  <a:pt x="413" y="845"/>
                </a:lnTo>
                <a:lnTo>
                  <a:pt x="422" y="864"/>
                </a:lnTo>
                <a:lnTo>
                  <a:pt x="376" y="844"/>
                </a:lnTo>
                <a:lnTo>
                  <a:pt x="346" y="801"/>
                </a:lnTo>
                <a:lnTo>
                  <a:pt x="305" y="783"/>
                </a:lnTo>
                <a:lnTo>
                  <a:pt x="258" y="798"/>
                </a:lnTo>
                <a:lnTo>
                  <a:pt x="233" y="816"/>
                </a:lnTo>
                <a:lnTo>
                  <a:pt x="222" y="843"/>
                </a:lnTo>
                <a:lnTo>
                  <a:pt x="216" y="855"/>
                </a:lnTo>
                <a:lnTo>
                  <a:pt x="198" y="855"/>
                </a:lnTo>
                <a:lnTo>
                  <a:pt x="179" y="856"/>
                </a:lnTo>
                <a:lnTo>
                  <a:pt x="167" y="847"/>
                </a:lnTo>
                <a:lnTo>
                  <a:pt x="152" y="832"/>
                </a:lnTo>
                <a:lnTo>
                  <a:pt x="156" y="818"/>
                </a:lnTo>
                <a:lnTo>
                  <a:pt x="169" y="800"/>
                </a:lnTo>
                <a:lnTo>
                  <a:pt x="174" y="779"/>
                </a:lnTo>
                <a:lnTo>
                  <a:pt x="180" y="746"/>
                </a:lnTo>
                <a:lnTo>
                  <a:pt x="210" y="741"/>
                </a:lnTo>
                <a:lnTo>
                  <a:pt x="231" y="738"/>
                </a:lnTo>
                <a:lnTo>
                  <a:pt x="253" y="726"/>
                </a:lnTo>
                <a:lnTo>
                  <a:pt x="273" y="714"/>
                </a:lnTo>
                <a:lnTo>
                  <a:pt x="285" y="712"/>
                </a:lnTo>
                <a:lnTo>
                  <a:pt x="294" y="720"/>
                </a:lnTo>
                <a:lnTo>
                  <a:pt x="298" y="727"/>
                </a:lnTo>
                <a:lnTo>
                  <a:pt x="302" y="727"/>
                </a:lnTo>
                <a:lnTo>
                  <a:pt x="315" y="720"/>
                </a:lnTo>
                <a:lnTo>
                  <a:pt x="321" y="701"/>
                </a:lnTo>
                <a:lnTo>
                  <a:pt x="309" y="681"/>
                </a:lnTo>
                <a:lnTo>
                  <a:pt x="304" y="659"/>
                </a:lnTo>
                <a:lnTo>
                  <a:pt x="292" y="641"/>
                </a:lnTo>
                <a:lnTo>
                  <a:pt x="281" y="624"/>
                </a:lnTo>
                <a:lnTo>
                  <a:pt x="276" y="609"/>
                </a:lnTo>
                <a:lnTo>
                  <a:pt x="320" y="631"/>
                </a:lnTo>
                <a:lnTo>
                  <a:pt x="342" y="586"/>
                </a:lnTo>
                <a:lnTo>
                  <a:pt x="333" y="522"/>
                </a:lnTo>
                <a:lnTo>
                  <a:pt x="308" y="462"/>
                </a:lnTo>
                <a:lnTo>
                  <a:pt x="293" y="444"/>
                </a:lnTo>
                <a:lnTo>
                  <a:pt x="278" y="426"/>
                </a:lnTo>
                <a:lnTo>
                  <a:pt x="276" y="423"/>
                </a:lnTo>
                <a:lnTo>
                  <a:pt x="274" y="419"/>
                </a:lnTo>
                <a:lnTo>
                  <a:pt x="271" y="414"/>
                </a:lnTo>
                <a:lnTo>
                  <a:pt x="268" y="408"/>
                </a:lnTo>
                <a:lnTo>
                  <a:pt x="260" y="397"/>
                </a:lnTo>
                <a:lnTo>
                  <a:pt x="255" y="393"/>
                </a:lnTo>
                <a:lnTo>
                  <a:pt x="232" y="377"/>
                </a:lnTo>
                <a:lnTo>
                  <a:pt x="207" y="344"/>
                </a:lnTo>
                <a:lnTo>
                  <a:pt x="199" y="328"/>
                </a:lnTo>
                <a:lnTo>
                  <a:pt x="189" y="314"/>
                </a:lnTo>
                <a:lnTo>
                  <a:pt x="188" y="307"/>
                </a:lnTo>
                <a:lnTo>
                  <a:pt x="203" y="310"/>
                </a:lnTo>
                <a:lnTo>
                  <a:pt x="219" y="310"/>
                </a:lnTo>
                <a:lnTo>
                  <a:pt x="229" y="298"/>
                </a:lnTo>
                <a:lnTo>
                  <a:pt x="250" y="293"/>
                </a:lnTo>
                <a:lnTo>
                  <a:pt x="276" y="339"/>
                </a:lnTo>
                <a:lnTo>
                  <a:pt x="279" y="339"/>
                </a:lnTo>
                <a:lnTo>
                  <a:pt x="282" y="332"/>
                </a:lnTo>
                <a:lnTo>
                  <a:pt x="287" y="327"/>
                </a:lnTo>
                <a:lnTo>
                  <a:pt x="299" y="333"/>
                </a:lnTo>
                <a:lnTo>
                  <a:pt x="367" y="406"/>
                </a:lnTo>
                <a:lnTo>
                  <a:pt x="425" y="486"/>
                </a:lnTo>
                <a:lnTo>
                  <a:pt x="436" y="500"/>
                </a:lnTo>
                <a:lnTo>
                  <a:pt x="429" y="506"/>
                </a:lnTo>
                <a:lnTo>
                  <a:pt x="413" y="512"/>
                </a:lnTo>
                <a:lnTo>
                  <a:pt x="428" y="536"/>
                </a:lnTo>
                <a:lnTo>
                  <a:pt x="454" y="567"/>
                </a:lnTo>
                <a:lnTo>
                  <a:pt x="469" y="592"/>
                </a:lnTo>
                <a:lnTo>
                  <a:pt x="472" y="606"/>
                </a:lnTo>
                <a:close/>
                <a:moveTo>
                  <a:pt x="195" y="205"/>
                </a:moveTo>
                <a:lnTo>
                  <a:pt x="186" y="202"/>
                </a:lnTo>
                <a:lnTo>
                  <a:pt x="179" y="196"/>
                </a:lnTo>
                <a:lnTo>
                  <a:pt x="172" y="190"/>
                </a:lnTo>
                <a:lnTo>
                  <a:pt x="166" y="187"/>
                </a:lnTo>
                <a:lnTo>
                  <a:pt x="164" y="195"/>
                </a:lnTo>
                <a:lnTo>
                  <a:pt x="162" y="208"/>
                </a:lnTo>
                <a:lnTo>
                  <a:pt x="161" y="208"/>
                </a:lnTo>
                <a:lnTo>
                  <a:pt x="161" y="209"/>
                </a:lnTo>
                <a:lnTo>
                  <a:pt x="154" y="208"/>
                </a:lnTo>
                <a:lnTo>
                  <a:pt x="149" y="206"/>
                </a:lnTo>
                <a:lnTo>
                  <a:pt x="145" y="202"/>
                </a:lnTo>
                <a:lnTo>
                  <a:pt x="140" y="201"/>
                </a:lnTo>
                <a:lnTo>
                  <a:pt x="138" y="200"/>
                </a:lnTo>
                <a:lnTo>
                  <a:pt x="135" y="201"/>
                </a:lnTo>
                <a:lnTo>
                  <a:pt x="145" y="227"/>
                </a:lnTo>
                <a:lnTo>
                  <a:pt x="176" y="243"/>
                </a:lnTo>
                <a:lnTo>
                  <a:pt x="191" y="257"/>
                </a:lnTo>
                <a:lnTo>
                  <a:pt x="181" y="283"/>
                </a:lnTo>
                <a:lnTo>
                  <a:pt x="178" y="284"/>
                </a:lnTo>
                <a:lnTo>
                  <a:pt x="176" y="286"/>
                </a:lnTo>
                <a:lnTo>
                  <a:pt x="173" y="288"/>
                </a:lnTo>
                <a:lnTo>
                  <a:pt x="171" y="290"/>
                </a:lnTo>
                <a:lnTo>
                  <a:pt x="155" y="277"/>
                </a:lnTo>
                <a:lnTo>
                  <a:pt x="144" y="258"/>
                </a:lnTo>
                <a:lnTo>
                  <a:pt x="137" y="250"/>
                </a:lnTo>
                <a:lnTo>
                  <a:pt x="125" y="243"/>
                </a:lnTo>
                <a:lnTo>
                  <a:pt x="113" y="237"/>
                </a:lnTo>
                <a:lnTo>
                  <a:pt x="104" y="227"/>
                </a:lnTo>
                <a:lnTo>
                  <a:pt x="97" y="204"/>
                </a:lnTo>
                <a:lnTo>
                  <a:pt x="103" y="180"/>
                </a:lnTo>
                <a:lnTo>
                  <a:pt x="87" y="175"/>
                </a:lnTo>
                <a:lnTo>
                  <a:pt x="77" y="168"/>
                </a:lnTo>
                <a:lnTo>
                  <a:pt x="79" y="163"/>
                </a:lnTo>
                <a:lnTo>
                  <a:pt x="99" y="161"/>
                </a:lnTo>
                <a:lnTo>
                  <a:pt x="120" y="157"/>
                </a:lnTo>
                <a:lnTo>
                  <a:pt x="119" y="148"/>
                </a:lnTo>
                <a:lnTo>
                  <a:pt x="106" y="139"/>
                </a:lnTo>
                <a:lnTo>
                  <a:pt x="87" y="131"/>
                </a:lnTo>
                <a:lnTo>
                  <a:pt x="86" y="129"/>
                </a:lnTo>
                <a:lnTo>
                  <a:pt x="84" y="127"/>
                </a:lnTo>
                <a:lnTo>
                  <a:pt x="85" y="113"/>
                </a:lnTo>
                <a:lnTo>
                  <a:pt x="84" y="99"/>
                </a:lnTo>
                <a:lnTo>
                  <a:pt x="83" y="98"/>
                </a:lnTo>
                <a:lnTo>
                  <a:pt x="66" y="88"/>
                </a:lnTo>
                <a:lnTo>
                  <a:pt x="55" y="75"/>
                </a:lnTo>
                <a:lnTo>
                  <a:pt x="49" y="61"/>
                </a:lnTo>
                <a:lnTo>
                  <a:pt x="44" y="54"/>
                </a:lnTo>
                <a:lnTo>
                  <a:pt x="36" y="42"/>
                </a:lnTo>
                <a:lnTo>
                  <a:pt x="21" y="34"/>
                </a:lnTo>
                <a:lnTo>
                  <a:pt x="20" y="32"/>
                </a:lnTo>
                <a:lnTo>
                  <a:pt x="18" y="31"/>
                </a:lnTo>
                <a:lnTo>
                  <a:pt x="7" y="18"/>
                </a:lnTo>
                <a:lnTo>
                  <a:pt x="0" y="1"/>
                </a:lnTo>
                <a:lnTo>
                  <a:pt x="1" y="1"/>
                </a:lnTo>
                <a:lnTo>
                  <a:pt x="1" y="0"/>
                </a:lnTo>
                <a:lnTo>
                  <a:pt x="11" y="5"/>
                </a:lnTo>
                <a:lnTo>
                  <a:pt x="21" y="12"/>
                </a:lnTo>
                <a:lnTo>
                  <a:pt x="32" y="21"/>
                </a:lnTo>
                <a:lnTo>
                  <a:pt x="42" y="27"/>
                </a:lnTo>
                <a:lnTo>
                  <a:pt x="134" y="70"/>
                </a:lnTo>
                <a:lnTo>
                  <a:pt x="152" y="77"/>
                </a:lnTo>
                <a:lnTo>
                  <a:pt x="171" y="83"/>
                </a:lnTo>
                <a:lnTo>
                  <a:pt x="190" y="88"/>
                </a:lnTo>
                <a:lnTo>
                  <a:pt x="209" y="95"/>
                </a:lnTo>
                <a:lnTo>
                  <a:pt x="221" y="96"/>
                </a:lnTo>
                <a:lnTo>
                  <a:pt x="229" y="90"/>
                </a:lnTo>
                <a:lnTo>
                  <a:pt x="236" y="85"/>
                </a:lnTo>
                <a:lnTo>
                  <a:pt x="240" y="88"/>
                </a:lnTo>
                <a:lnTo>
                  <a:pt x="252" y="111"/>
                </a:lnTo>
                <a:lnTo>
                  <a:pt x="275" y="123"/>
                </a:lnTo>
                <a:lnTo>
                  <a:pt x="294" y="139"/>
                </a:lnTo>
                <a:lnTo>
                  <a:pt x="287" y="155"/>
                </a:lnTo>
                <a:lnTo>
                  <a:pt x="283" y="158"/>
                </a:lnTo>
                <a:lnTo>
                  <a:pt x="275" y="163"/>
                </a:lnTo>
                <a:lnTo>
                  <a:pt x="267" y="167"/>
                </a:lnTo>
                <a:lnTo>
                  <a:pt x="260" y="173"/>
                </a:lnTo>
                <a:lnTo>
                  <a:pt x="259" y="182"/>
                </a:lnTo>
                <a:lnTo>
                  <a:pt x="265" y="196"/>
                </a:lnTo>
                <a:lnTo>
                  <a:pt x="272" y="212"/>
                </a:lnTo>
                <a:lnTo>
                  <a:pt x="276" y="224"/>
                </a:lnTo>
                <a:lnTo>
                  <a:pt x="269" y="231"/>
                </a:lnTo>
                <a:lnTo>
                  <a:pt x="251" y="227"/>
                </a:lnTo>
                <a:lnTo>
                  <a:pt x="232" y="219"/>
                </a:lnTo>
                <a:lnTo>
                  <a:pt x="217" y="215"/>
                </a:lnTo>
                <a:lnTo>
                  <a:pt x="195" y="205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0" name="Freeform 132"/>
          <xdr:cNvSpPr>
            <a:spLocks noEditPoints="1"/>
          </xdr:cNvSpPr>
        </xdr:nvSpPr>
        <xdr:spPr bwMode="auto">
          <a:xfrm>
            <a:off x="13208562" y="1276350"/>
            <a:ext cx="83548" cy="152400"/>
          </a:xfrm>
          <a:custGeom>
            <a:avLst/>
            <a:gdLst>
              <a:gd name="T0" fmla="*/ 2147483647 w 222"/>
              <a:gd name="T1" fmla="*/ 2147483647 h 384"/>
              <a:gd name="T2" fmla="*/ 2147483647 w 222"/>
              <a:gd name="T3" fmla="*/ 2147483647 h 384"/>
              <a:gd name="T4" fmla="*/ 2147483647 w 222"/>
              <a:gd name="T5" fmla="*/ 2147483647 h 384"/>
              <a:gd name="T6" fmla="*/ 2147483647 w 222"/>
              <a:gd name="T7" fmla="*/ 2147483647 h 384"/>
              <a:gd name="T8" fmla="*/ 2147483647 w 222"/>
              <a:gd name="T9" fmla="*/ 2147483647 h 384"/>
              <a:gd name="T10" fmla="*/ 2147483647 w 222"/>
              <a:gd name="T11" fmla="*/ 2147483647 h 384"/>
              <a:gd name="T12" fmla="*/ 2147483647 w 222"/>
              <a:gd name="T13" fmla="*/ 2147483647 h 384"/>
              <a:gd name="T14" fmla="*/ 2147483647 w 222"/>
              <a:gd name="T15" fmla="*/ 2147483647 h 384"/>
              <a:gd name="T16" fmla="*/ 2147483647 w 222"/>
              <a:gd name="T17" fmla="*/ 2147483647 h 384"/>
              <a:gd name="T18" fmla="*/ 2147483647 w 222"/>
              <a:gd name="T19" fmla="*/ 2147483647 h 384"/>
              <a:gd name="T20" fmla="*/ 2147483647 w 222"/>
              <a:gd name="T21" fmla="*/ 2147483647 h 384"/>
              <a:gd name="T22" fmla="*/ 2147483647 w 222"/>
              <a:gd name="T23" fmla="*/ 2147483647 h 384"/>
              <a:gd name="T24" fmla="*/ 2147483647 w 222"/>
              <a:gd name="T25" fmla="*/ 2147483647 h 384"/>
              <a:gd name="T26" fmla="*/ 2147483647 w 222"/>
              <a:gd name="T27" fmla="*/ 2147483647 h 384"/>
              <a:gd name="T28" fmla="*/ 2147483647 w 222"/>
              <a:gd name="T29" fmla="*/ 2147483647 h 384"/>
              <a:gd name="T30" fmla="*/ 2147483647 w 222"/>
              <a:gd name="T31" fmla="*/ 2147483647 h 384"/>
              <a:gd name="T32" fmla="*/ 2147483647 w 222"/>
              <a:gd name="T33" fmla="*/ 2147483647 h 384"/>
              <a:gd name="T34" fmla="*/ 2147483647 w 222"/>
              <a:gd name="T35" fmla="*/ 2147483647 h 384"/>
              <a:gd name="T36" fmla="*/ 2147483647 w 222"/>
              <a:gd name="T37" fmla="*/ 2147483647 h 384"/>
              <a:gd name="T38" fmla="*/ 2147483647 w 222"/>
              <a:gd name="T39" fmla="*/ 2147483647 h 384"/>
              <a:gd name="T40" fmla="*/ 2147483647 w 222"/>
              <a:gd name="T41" fmla="*/ 2147483647 h 384"/>
              <a:gd name="T42" fmla="*/ 2147483647 w 222"/>
              <a:gd name="T43" fmla="*/ 2147483647 h 384"/>
              <a:gd name="T44" fmla="*/ 2147483647 w 222"/>
              <a:gd name="T45" fmla="*/ 2147483647 h 384"/>
              <a:gd name="T46" fmla="*/ 2147483647 w 222"/>
              <a:gd name="T47" fmla="*/ 2147483647 h 384"/>
              <a:gd name="T48" fmla="*/ 0 w 222"/>
              <a:gd name="T49" fmla="*/ 2147483647 h 384"/>
              <a:gd name="T50" fmla="*/ 2147483647 w 222"/>
              <a:gd name="T51" fmla="*/ 2147483647 h 384"/>
              <a:gd name="T52" fmla="*/ 2147483647 w 222"/>
              <a:gd name="T53" fmla="*/ 2147483647 h 384"/>
              <a:gd name="T54" fmla="*/ 2147483647 w 222"/>
              <a:gd name="T55" fmla="*/ 2147483647 h 384"/>
              <a:gd name="T56" fmla="*/ 2147483647 w 222"/>
              <a:gd name="T57" fmla="*/ 2147483647 h 384"/>
              <a:gd name="T58" fmla="*/ 2147483647 w 222"/>
              <a:gd name="T59" fmla="*/ 2147483647 h 384"/>
              <a:gd name="T60" fmla="*/ 2147483647 w 222"/>
              <a:gd name="T61" fmla="*/ 2147483647 h 384"/>
              <a:gd name="T62" fmla="*/ 2147483647 w 222"/>
              <a:gd name="T63" fmla="*/ 0 h 384"/>
              <a:gd name="T64" fmla="*/ 2147483647 w 222"/>
              <a:gd name="T65" fmla="*/ 0 h 384"/>
              <a:gd name="T66" fmla="*/ 2147483647 w 222"/>
              <a:gd name="T67" fmla="*/ 2147483647 h 384"/>
              <a:gd name="T68" fmla="*/ 2147483647 w 222"/>
              <a:gd name="T69" fmla="*/ 2147483647 h 384"/>
              <a:gd name="T70" fmla="*/ 2147483647 w 222"/>
              <a:gd name="T71" fmla="*/ 2147483647 h 384"/>
              <a:gd name="T72" fmla="*/ 2147483647 w 222"/>
              <a:gd name="T73" fmla="*/ 2147483647 h 384"/>
              <a:gd name="T74" fmla="*/ 2147483647 w 222"/>
              <a:gd name="T75" fmla="*/ 2147483647 h 384"/>
              <a:gd name="T76" fmla="*/ 2147483647 w 222"/>
              <a:gd name="T77" fmla="*/ 2147483647 h 384"/>
              <a:gd name="T78" fmla="*/ 2147483647 w 222"/>
              <a:gd name="T79" fmla="*/ 2147483647 h 384"/>
              <a:gd name="T80" fmla="*/ 2147483647 w 222"/>
              <a:gd name="T81" fmla="*/ 2147483647 h 384"/>
              <a:gd name="T82" fmla="*/ 2147483647 w 222"/>
              <a:gd name="T83" fmla="*/ 2147483647 h 384"/>
              <a:gd name="T84" fmla="*/ 2147483647 w 222"/>
              <a:gd name="T85" fmla="*/ 2147483647 h 384"/>
              <a:gd name="T86" fmla="*/ 2147483647 w 222"/>
              <a:gd name="T87" fmla="*/ 2147483647 h 384"/>
              <a:gd name="T88" fmla="*/ 2147483647 w 222"/>
              <a:gd name="T89" fmla="*/ 2147483647 h 384"/>
              <a:gd name="T90" fmla="*/ 2147483647 w 222"/>
              <a:gd name="T91" fmla="*/ 2147483647 h 384"/>
              <a:gd name="T92" fmla="*/ 2147483647 w 222"/>
              <a:gd name="T93" fmla="*/ 2147483647 h 384"/>
              <a:gd name="T94" fmla="*/ 2147483647 w 222"/>
              <a:gd name="T95" fmla="*/ 2147483647 h 384"/>
              <a:gd name="T96" fmla="*/ 2147483647 w 222"/>
              <a:gd name="T97" fmla="*/ 2147483647 h 384"/>
              <a:gd name="T98" fmla="*/ 2147483647 w 222"/>
              <a:gd name="T99" fmla="*/ 2147483647 h 384"/>
              <a:gd name="T100" fmla="*/ 2147483647 w 222"/>
              <a:gd name="T101" fmla="*/ 2147483647 h 384"/>
              <a:gd name="T102" fmla="*/ 2147483647 w 222"/>
              <a:gd name="T103" fmla="*/ 2147483647 h 384"/>
              <a:gd name="T104" fmla="*/ 2147483647 w 222"/>
              <a:gd name="T105" fmla="*/ 2147483647 h 384"/>
              <a:gd name="T106" fmla="*/ 2147483647 w 222"/>
              <a:gd name="T107" fmla="*/ 2147483647 h 384"/>
              <a:gd name="T108" fmla="*/ 2147483647 w 222"/>
              <a:gd name="T109" fmla="*/ 2147483647 h 384"/>
              <a:gd name="T110" fmla="*/ 2147483647 w 222"/>
              <a:gd name="T111" fmla="*/ 2147483647 h 384"/>
              <a:gd name="T112" fmla="*/ 2147483647 w 222"/>
              <a:gd name="T113" fmla="*/ 2147483647 h 384"/>
              <a:gd name="T114" fmla="*/ 2147483647 w 222"/>
              <a:gd name="T115" fmla="*/ 2147483647 h 384"/>
              <a:gd name="T116" fmla="*/ 2147483647 w 222"/>
              <a:gd name="T117" fmla="*/ 2147483647 h 384"/>
              <a:gd name="T118" fmla="*/ 2147483647 w 222"/>
              <a:gd name="T119" fmla="*/ 2147483647 h 384"/>
              <a:gd name="T120" fmla="*/ 2147483647 w 222"/>
              <a:gd name="T121" fmla="*/ 2147483647 h 384"/>
              <a:gd name="T122" fmla="*/ 2147483647 w 222"/>
              <a:gd name="T123" fmla="*/ 2147483647 h 384"/>
              <a:gd name="T124" fmla="*/ 0 w 222"/>
              <a:gd name="T125" fmla="*/ 2147483647 h 384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222"/>
              <a:gd name="T190" fmla="*/ 0 h 384"/>
              <a:gd name="T191" fmla="*/ 222 w 222"/>
              <a:gd name="T192" fmla="*/ 384 h 384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222" h="384">
                <a:moveTo>
                  <a:pt x="198" y="363"/>
                </a:moveTo>
                <a:lnTo>
                  <a:pt x="194" y="364"/>
                </a:lnTo>
                <a:lnTo>
                  <a:pt x="191" y="366"/>
                </a:lnTo>
                <a:lnTo>
                  <a:pt x="189" y="367"/>
                </a:lnTo>
                <a:lnTo>
                  <a:pt x="186" y="368"/>
                </a:lnTo>
                <a:lnTo>
                  <a:pt x="185" y="368"/>
                </a:lnTo>
                <a:lnTo>
                  <a:pt x="184" y="369"/>
                </a:lnTo>
                <a:lnTo>
                  <a:pt x="183" y="370"/>
                </a:lnTo>
                <a:lnTo>
                  <a:pt x="181" y="371"/>
                </a:lnTo>
                <a:lnTo>
                  <a:pt x="179" y="375"/>
                </a:lnTo>
                <a:lnTo>
                  <a:pt x="179" y="379"/>
                </a:lnTo>
                <a:lnTo>
                  <a:pt x="179" y="382"/>
                </a:lnTo>
                <a:lnTo>
                  <a:pt x="181" y="383"/>
                </a:lnTo>
                <a:lnTo>
                  <a:pt x="186" y="384"/>
                </a:lnTo>
                <a:lnTo>
                  <a:pt x="193" y="382"/>
                </a:lnTo>
                <a:lnTo>
                  <a:pt x="194" y="381"/>
                </a:lnTo>
                <a:lnTo>
                  <a:pt x="195" y="381"/>
                </a:lnTo>
                <a:lnTo>
                  <a:pt x="196" y="380"/>
                </a:lnTo>
                <a:lnTo>
                  <a:pt x="197" y="379"/>
                </a:lnTo>
                <a:lnTo>
                  <a:pt x="199" y="377"/>
                </a:lnTo>
                <a:lnTo>
                  <a:pt x="201" y="374"/>
                </a:lnTo>
                <a:lnTo>
                  <a:pt x="202" y="372"/>
                </a:lnTo>
                <a:lnTo>
                  <a:pt x="204" y="369"/>
                </a:lnTo>
                <a:lnTo>
                  <a:pt x="198" y="363"/>
                </a:lnTo>
                <a:close/>
                <a:moveTo>
                  <a:pt x="0" y="71"/>
                </a:moveTo>
                <a:lnTo>
                  <a:pt x="6" y="56"/>
                </a:lnTo>
                <a:lnTo>
                  <a:pt x="12" y="49"/>
                </a:lnTo>
                <a:lnTo>
                  <a:pt x="21" y="46"/>
                </a:lnTo>
                <a:lnTo>
                  <a:pt x="31" y="45"/>
                </a:lnTo>
                <a:lnTo>
                  <a:pt x="36" y="37"/>
                </a:lnTo>
                <a:lnTo>
                  <a:pt x="36" y="18"/>
                </a:lnTo>
                <a:lnTo>
                  <a:pt x="39" y="0"/>
                </a:lnTo>
                <a:lnTo>
                  <a:pt x="48" y="16"/>
                </a:lnTo>
                <a:lnTo>
                  <a:pt x="58" y="27"/>
                </a:lnTo>
                <a:lnTo>
                  <a:pt x="85" y="46"/>
                </a:lnTo>
                <a:lnTo>
                  <a:pt x="112" y="69"/>
                </a:lnTo>
                <a:lnTo>
                  <a:pt x="183" y="146"/>
                </a:lnTo>
                <a:lnTo>
                  <a:pt x="222" y="222"/>
                </a:lnTo>
                <a:lnTo>
                  <a:pt x="212" y="227"/>
                </a:lnTo>
                <a:lnTo>
                  <a:pt x="208" y="236"/>
                </a:lnTo>
                <a:lnTo>
                  <a:pt x="206" y="256"/>
                </a:lnTo>
                <a:lnTo>
                  <a:pt x="189" y="256"/>
                </a:lnTo>
                <a:lnTo>
                  <a:pt x="169" y="271"/>
                </a:lnTo>
                <a:lnTo>
                  <a:pt x="148" y="288"/>
                </a:lnTo>
                <a:lnTo>
                  <a:pt x="132" y="291"/>
                </a:lnTo>
                <a:lnTo>
                  <a:pt x="115" y="284"/>
                </a:lnTo>
                <a:lnTo>
                  <a:pt x="114" y="280"/>
                </a:lnTo>
                <a:lnTo>
                  <a:pt x="115" y="272"/>
                </a:lnTo>
                <a:lnTo>
                  <a:pt x="116" y="262"/>
                </a:lnTo>
                <a:lnTo>
                  <a:pt x="116" y="256"/>
                </a:lnTo>
                <a:lnTo>
                  <a:pt x="90" y="234"/>
                </a:lnTo>
                <a:lnTo>
                  <a:pt x="83" y="195"/>
                </a:lnTo>
                <a:lnTo>
                  <a:pt x="68" y="168"/>
                </a:lnTo>
                <a:lnTo>
                  <a:pt x="50" y="141"/>
                </a:lnTo>
                <a:lnTo>
                  <a:pt x="27" y="132"/>
                </a:lnTo>
                <a:lnTo>
                  <a:pt x="11" y="110"/>
                </a:lnTo>
                <a:lnTo>
                  <a:pt x="9" y="102"/>
                </a:lnTo>
                <a:lnTo>
                  <a:pt x="6" y="94"/>
                </a:lnTo>
                <a:lnTo>
                  <a:pt x="4" y="86"/>
                </a:lnTo>
                <a:lnTo>
                  <a:pt x="2" y="78"/>
                </a:lnTo>
                <a:lnTo>
                  <a:pt x="1" y="74"/>
                </a:lnTo>
                <a:lnTo>
                  <a:pt x="0" y="71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1" name="Finland"/>
          <xdr:cNvSpPr>
            <a:spLocks/>
          </xdr:cNvSpPr>
        </xdr:nvSpPr>
        <xdr:spPr bwMode="auto">
          <a:xfrm>
            <a:off x="11203414" y="600075"/>
            <a:ext cx="175451" cy="200025"/>
          </a:xfrm>
          <a:custGeom>
            <a:avLst/>
            <a:gdLst>
              <a:gd name="T0" fmla="*/ 2147483647 w 482"/>
              <a:gd name="T1" fmla="*/ 2147483647 h 481"/>
              <a:gd name="T2" fmla="*/ 2147483647 w 482"/>
              <a:gd name="T3" fmla="*/ 2147483647 h 481"/>
              <a:gd name="T4" fmla="*/ 2147483647 w 482"/>
              <a:gd name="T5" fmla="*/ 2147483647 h 481"/>
              <a:gd name="T6" fmla="*/ 2147483647 w 482"/>
              <a:gd name="T7" fmla="*/ 2147483647 h 481"/>
              <a:gd name="T8" fmla="*/ 2147483647 w 482"/>
              <a:gd name="T9" fmla="*/ 2147483647 h 481"/>
              <a:gd name="T10" fmla="*/ 2147483647 w 482"/>
              <a:gd name="T11" fmla="*/ 2147483647 h 481"/>
              <a:gd name="T12" fmla="*/ 2147483647 w 482"/>
              <a:gd name="T13" fmla="*/ 2147483647 h 481"/>
              <a:gd name="T14" fmla="*/ 2147483647 w 482"/>
              <a:gd name="T15" fmla="*/ 2147483647 h 481"/>
              <a:gd name="T16" fmla="*/ 2147483647 w 482"/>
              <a:gd name="T17" fmla="*/ 2147483647 h 481"/>
              <a:gd name="T18" fmla="*/ 2147483647 w 482"/>
              <a:gd name="T19" fmla="*/ 2147483647 h 481"/>
              <a:gd name="T20" fmla="*/ 2147483647 w 482"/>
              <a:gd name="T21" fmla="*/ 2147483647 h 481"/>
              <a:gd name="T22" fmla="*/ 2147483647 w 482"/>
              <a:gd name="T23" fmla="*/ 2147483647 h 481"/>
              <a:gd name="T24" fmla="*/ 2147483647 w 482"/>
              <a:gd name="T25" fmla="*/ 2147483647 h 481"/>
              <a:gd name="T26" fmla="*/ 2147483647 w 482"/>
              <a:gd name="T27" fmla="*/ 2147483647 h 481"/>
              <a:gd name="T28" fmla="*/ 2147483647 w 482"/>
              <a:gd name="T29" fmla="*/ 2147483647 h 481"/>
              <a:gd name="T30" fmla="*/ 2147483647 w 482"/>
              <a:gd name="T31" fmla="*/ 2147483647 h 481"/>
              <a:gd name="T32" fmla="*/ 2147483647 w 482"/>
              <a:gd name="T33" fmla="*/ 2147483647 h 481"/>
              <a:gd name="T34" fmla="*/ 2147483647 w 482"/>
              <a:gd name="T35" fmla="*/ 2147483647 h 481"/>
              <a:gd name="T36" fmla="*/ 2147483647 w 482"/>
              <a:gd name="T37" fmla="*/ 2147483647 h 481"/>
              <a:gd name="T38" fmla="*/ 2147483647 w 482"/>
              <a:gd name="T39" fmla="*/ 2147483647 h 481"/>
              <a:gd name="T40" fmla="*/ 2147483647 w 482"/>
              <a:gd name="T41" fmla="*/ 2147483647 h 481"/>
              <a:gd name="T42" fmla="*/ 2147483647 w 482"/>
              <a:gd name="T43" fmla="*/ 2147483647 h 481"/>
              <a:gd name="T44" fmla="*/ 2147483647 w 482"/>
              <a:gd name="T45" fmla="*/ 2147483647 h 481"/>
              <a:gd name="T46" fmla="*/ 2147483647 w 482"/>
              <a:gd name="T47" fmla="*/ 2147483647 h 481"/>
              <a:gd name="T48" fmla="*/ 2147483647 w 482"/>
              <a:gd name="T49" fmla="*/ 2147483647 h 481"/>
              <a:gd name="T50" fmla="*/ 2147483647 w 482"/>
              <a:gd name="T51" fmla="*/ 2147483647 h 481"/>
              <a:gd name="T52" fmla="*/ 2147483647 w 482"/>
              <a:gd name="T53" fmla="*/ 2147483647 h 481"/>
              <a:gd name="T54" fmla="*/ 2147483647 w 482"/>
              <a:gd name="T55" fmla="*/ 2147483647 h 481"/>
              <a:gd name="T56" fmla="*/ 0 w 482"/>
              <a:gd name="T57" fmla="*/ 2147483647 h 481"/>
              <a:gd name="T58" fmla="*/ 2147483647 w 482"/>
              <a:gd name="T59" fmla="*/ 2147483647 h 481"/>
              <a:gd name="T60" fmla="*/ 2147483647 w 482"/>
              <a:gd name="T61" fmla="*/ 2147483647 h 481"/>
              <a:gd name="T62" fmla="*/ 2147483647 w 482"/>
              <a:gd name="T63" fmla="*/ 2147483647 h 481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482"/>
              <a:gd name="T97" fmla="*/ 0 h 481"/>
              <a:gd name="T98" fmla="*/ 482 w 482"/>
              <a:gd name="T99" fmla="*/ 481 h 481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482" h="481">
                <a:moveTo>
                  <a:pt x="297" y="31"/>
                </a:moveTo>
                <a:lnTo>
                  <a:pt x="298" y="81"/>
                </a:lnTo>
                <a:lnTo>
                  <a:pt x="327" y="93"/>
                </a:lnTo>
                <a:lnTo>
                  <a:pt x="359" y="96"/>
                </a:lnTo>
                <a:lnTo>
                  <a:pt x="359" y="104"/>
                </a:lnTo>
                <a:lnTo>
                  <a:pt x="357" y="115"/>
                </a:lnTo>
                <a:lnTo>
                  <a:pt x="354" y="125"/>
                </a:lnTo>
                <a:lnTo>
                  <a:pt x="352" y="134"/>
                </a:lnTo>
                <a:lnTo>
                  <a:pt x="356" y="150"/>
                </a:lnTo>
                <a:lnTo>
                  <a:pt x="364" y="159"/>
                </a:lnTo>
                <a:lnTo>
                  <a:pt x="373" y="165"/>
                </a:lnTo>
                <a:lnTo>
                  <a:pt x="378" y="171"/>
                </a:lnTo>
                <a:lnTo>
                  <a:pt x="391" y="189"/>
                </a:lnTo>
                <a:lnTo>
                  <a:pt x="395" y="213"/>
                </a:lnTo>
                <a:lnTo>
                  <a:pt x="399" y="229"/>
                </a:lnTo>
                <a:lnTo>
                  <a:pt x="409" y="245"/>
                </a:lnTo>
                <a:lnTo>
                  <a:pt x="419" y="261"/>
                </a:lnTo>
                <a:lnTo>
                  <a:pt x="427" y="278"/>
                </a:lnTo>
                <a:lnTo>
                  <a:pt x="450" y="297"/>
                </a:lnTo>
                <a:lnTo>
                  <a:pt x="482" y="303"/>
                </a:lnTo>
                <a:lnTo>
                  <a:pt x="445" y="385"/>
                </a:lnTo>
                <a:lnTo>
                  <a:pt x="376" y="445"/>
                </a:lnTo>
                <a:lnTo>
                  <a:pt x="357" y="442"/>
                </a:lnTo>
                <a:lnTo>
                  <a:pt x="341" y="442"/>
                </a:lnTo>
                <a:lnTo>
                  <a:pt x="244" y="468"/>
                </a:lnTo>
                <a:lnTo>
                  <a:pt x="209" y="481"/>
                </a:lnTo>
                <a:lnTo>
                  <a:pt x="188" y="462"/>
                </a:lnTo>
                <a:lnTo>
                  <a:pt x="167" y="444"/>
                </a:lnTo>
                <a:lnTo>
                  <a:pt x="144" y="439"/>
                </a:lnTo>
                <a:lnTo>
                  <a:pt x="128" y="433"/>
                </a:lnTo>
                <a:lnTo>
                  <a:pt x="129" y="404"/>
                </a:lnTo>
                <a:lnTo>
                  <a:pt x="125" y="386"/>
                </a:lnTo>
                <a:lnTo>
                  <a:pt x="115" y="365"/>
                </a:lnTo>
                <a:lnTo>
                  <a:pt x="111" y="343"/>
                </a:lnTo>
                <a:lnTo>
                  <a:pt x="127" y="313"/>
                </a:lnTo>
                <a:lnTo>
                  <a:pt x="195" y="258"/>
                </a:lnTo>
                <a:lnTo>
                  <a:pt x="217" y="197"/>
                </a:lnTo>
                <a:lnTo>
                  <a:pt x="196" y="194"/>
                </a:lnTo>
                <a:lnTo>
                  <a:pt x="168" y="196"/>
                </a:lnTo>
                <a:lnTo>
                  <a:pt x="163" y="184"/>
                </a:lnTo>
                <a:lnTo>
                  <a:pt x="160" y="167"/>
                </a:lnTo>
                <a:lnTo>
                  <a:pt x="156" y="152"/>
                </a:lnTo>
                <a:lnTo>
                  <a:pt x="153" y="140"/>
                </a:lnTo>
                <a:lnTo>
                  <a:pt x="147" y="131"/>
                </a:lnTo>
                <a:lnTo>
                  <a:pt x="139" y="127"/>
                </a:lnTo>
                <a:lnTo>
                  <a:pt x="129" y="122"/>
                </a:lnTo>
                <a:lnTo>
                  <a:pt x="122" y="116"/>
                </a:lnTo>
                <a:lnTo>
                  <a:pt x="119" y="109"/>
                </a:lnTo>
                <a:lnTo>
                  <a:pt x="118" y="103"/>
                </a:lnTo>
                <a:lnTo>
                  <a:pt x="117" y="97"/>
                </a:lnTo>
                <a:lnTo>
                  <a:pt x="116" y="91"/>
                </a:lnTo>
                <a:lnTo>
                  <a:pt x="97" y="80"/>
                </a:lnTo>
                <a:lnTo>
                  <a:pt x="74" y="78"/>
                </a:lnTo>
                <a:lnTo>
                  <a:pt x="35" y="68"/>
                </a:lnTo>
                <a:lnTo>
                  <a:pt x="0" y="48"/>
                </a:lnTo>
                <a:lnTo>
                  <a:pt x="35" y="39"/>
                </a:lnTo>
                <a:lnTo>
                  <a:pt x="116" y="59"/>
                </a:lnTo>
                <a:lnTo>
                  <a:pt x="179" y="36"/>
                </a:lnTo>
                <a:lnTo>
                  <a:pt x="201" y="13"/>
                </a:lnTo>
                <a:lnTo>
                  <a:pt x="234" y="0"/>
                </a:lnTo>
                <a:lnTo>
                  <a:pt x="268" y="10"/>
                </a:lnTo>
                <a:lnTo>
                  <a:pt x="297" y="31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2" name="Russia"/>
          <xdr:cNvSpPr>
            <a:spLocks noEditPoints="1"/>
          </xdr:cNvSpPr>
        </xdr:nvSpPr>
        <xdr:spPr bwMode="auto">
          <a:xfrm>
            <a:off x="11245188" y="381000"/>
            <a:ext cx="2147180" cy="885825"/>
          </a:xfrm>
          <a:custGeom>
            <a:avLst/>
            <a:gdLst>
              <a:gd name="T0" fmla="*/ 2147483647 w 5894"/>
              <a:gd name="T1" fmla="*/ 2147483647 h 2118"/>
              <a:gd name="T2" fmla="*/ 2147483647 w 5894"/>
              <a:gd name="T3" fmla="*/ 2147483647 h 2118"/>
              <a:gd name="T4" fmla="*/ 2147483647 w 5894"/>
              <a:gd name="T5" fmla="*/ 2147483647 h 2118"/>
              <a:gd name="T6" fmla="*/ 2147483647 w 5894"/>
              <a:gd name="T7" fmla="*/ 2147483647 h 2118"/>
              <a:gd name="T8" fmla="*/ 2147483647 w 5894"/>
              <a:gd name="T9" fmla="*/ 2147483647 h 2118"/>
              <a:gd name="T10" fmla="*/ 2147483647 w 5894"/>
              <a:gd name="T11" fmla="*/ 2147483647 h 2118"/>
              <a:gd name="T12" fmla="*/ 2147483647 w 5894"/>
              <a:gd name="T13" fmla="*/ 2147483647 h 2118"/>
              <a:gd name="T14" fmla="*/ 2147483647 w 5894"/>
              <a:gd name="T15" fmla="*/ 2147483647 h 2118"/>
              <a:gd name="T16" fmla="*/ 2147483647 w 5894"/>
              <a:gd name="T17" fmla="*/ 2147483647 h 2118"/>
              <a:gd name="T18" fmla="*/ 2147483647 w 5894"/>
              <a:gd name="T19" fmla="*/ 2147483647 h 2118"/>
              <a:gd name="T20" fmla="*/ 2147483647 w 5894"/>
              <a:gd name="T21" fmla="*/ 2147483647 h 2118"/>
              <a:gd name="T22" fmla="*/ 2147483647 w 5894"/>
              <a:gd name="T23" fmla="*/ 2147483647 h 2118"/>
              <a:gd name="T24" fmla="*/ 2147483647 w 5894"/>
              <a:gd name="T25" fmla="*/ 2147483647 h 2118"/>
              <a:gd name="T26" fmla="*/ 2147483647 w 5894"/>
              <a:gd name="T27" fmla="*/ 2147483647 h 2118"/>
              <a:gd name="T28" fmla="*/ 2147483647 w 5894"/>
              <a:gd name="T29" fmla="*/ 2147483647 h 2118"/>
              <a:gd name="T30" fmla="*/ 2147483647 w 5894"/>
              <a:gd name="T31" fmla="*/ 2147483647 h 2118"/>
              <a:gd name="T32" fmla="*/ 2147483647 w 5894"/>
              <a:gd name="T33" fmla="*/ 2147483647 h 2118"/>
              <a:gd name="T34" fmla="*/ 2147483647 w 5894"/>
              <a:gd name="T35" fmla="*/ 2147483647 h 2118"/>
              <a:gd name="T36" fmla="*/ 2147483647 w 5894"/>
              <a:gd name="T37" fmla="*/ 2147483647 h 2118"/>
              <a:gd name="T38" fmla="*/ 2147483647 w 5894"/>
              <a:gd name="T39" fmla="*/ 2147483647 h 2118"/>
              <a:gd name="T40" fmla="*/ 2147483647 w 5894"/>
              <a:gd name="T41" fmla="*/ 2147483647 h 2118"/>
              <a:gd name="T42" fmla="*/ 2147483647 w 5894"/>
              <a:gd name="T43" fmla="*/ 2147483647 h 2118"/>
              <a:gd name="T44" fmla="*/ 2147483647 w 5894"/>
              <a:gd name="T45" fmla="*/ 2147483647 h 2118"/>
              <a:gd name="T46" fmla="*/ 2147483647 w 5894"/>
              <a:gd name="T47" fmla="*/ 2147483647 h 2118"/>
              <a:gd name="T48" fmla="*/ 2147483647 w 5894"/>
              <a:gd name="T49" fmla="*/ 2147483647 h 2118"/>
              <a:gd name="T50" fmla="*/ 2147483647 w 5894"/>
              <a:gd name="T51" fmla="*/ 2147483647 h 2118"/>
              <a:gd name="T52" fmla="*/ 2147483647 w 5894"/>
              <a:gd name="T53" fmla="*/ 2147483647 h 2118"/>
              <a:gd name="T54" fmla="*/ 2147483647 w 5894"/>
              <a:gd name="T55" fmla="*/ 2147483647 h 2118"/>
              <a:gd name="T56" fmla="*/ 2147483647 w 5894"/>
              <a:gd name="T57" fmla="*/ 2147483647 h 2118"/>
              <a:gd name="T58" fmla="*/ 2147483647 w 5894"/>
              <a:gd name="T59" fmla="*/ 2147483647 h 2118"/>
              <a:gd name="T60" fmla="*/ 2147483647 w 5894"/>
              <a:gd name="T61" fmla="*/ 2147483647 h 2118"/>
              <a:gd name="T62" fmla="*/ 2147483647 w 5894"/>
              <a:gd name="T63" fmla="*/ 2147483647 h 2118"/>
              <a:gd name="T64" fmla="*/ 2147483647 w 5894"/>
              <a:gd name="T65" fmla="*/ 2147483647 h 2118"/>
              <a:gd name="T66" fmla="*/ 2147483647 w 5894"/>
              <a:gd name="T67" fmla="*/ 2147483647 h 2118"/>
              <a:gd name="T68" fmla="*/ 2147483647 w 5894"/>
              <a:gd name="T69" fmla="*/ 2147483647 h 2118"/>
              <a:gd name="T70" fmla="*/ 2147483647 w 5894"/>
              <a:gd name="T71" fmla="*/ 2147483647 h 2118"/>
              <a:gd name="T72" fmla="*/ 2147483647 w 5894"/>
              <a:gd name="T73" fmla="*/ 2147483647 h 2118"/>
              <a:gd name="T74" fmla="*/ 2147483647 w 5894"/>
              <a:gd name="T75" fmla="*/ 2147483647 h 2118"/>
              <a:gd name="T76" fmla="*/ 2147483647 w 5894"/>
              <a:gd name="T77" fmla="*/ 2147483647 h 2118"/>
              <a:gd name="T78" fmla="*/ 2147483647 w 5894"/>
              <a:gd name="T79" fmla="*/ 2147483647 h 2118"/>
              <a:gd name="T80" fmla="*/ 2147483647 w 5894"/>
              <a:gd name="T81" fmla="*/ 2147483647 h 2118"/>
              <a:gd name="T82" fmla="*/ 2147483647 w 5894"/>
              <a:gd name="T83" fmla="*/ 2147483647 h 2118"/>
              <a:gd name="T84" fmla="*/ 2147483647 w 5894"/>
              <a:gd name="T85" fmla="*/ 2147483647 h 2118"/>
              <a:gd name="T86" fmla="*/ 2147483647 w 5894"/>
              <a:gd name="T87" fmla="*/ 2147483647 h 2118"/>
              <a:gd name="T88" fmla="*/ 2147483647 w 5894"/>
              <a:gd name="T89" fmla="*/ 2147483647 h 2118"/>
              <a:gd name="T90" fmla="*/ 2147483647 w 5894"/>
              <a:gd name="T91" fmla="*/ 2147483647 h 2118"/>
              <a:gd name="T92" fmla="*/ 2147483647 w 5894"/>
              <a:gd name="T93" fmla="*/ 2147483647 h 2118"/>
              <a:gd name="T94" fmla="*/ 2147483647 w 5894"/>
              <a:gd name="T95" fmla="*/ 2147483647 h 2118"/>
              <a:gd name="T96" fmla="*/ 2147483647 w 5894"/>
              <a:gd name="T97" fmla="*/ 2147483647 h 2118"/>
              <a:gd name="T98" fmla="*/ 2147483647 w 5894"/>
              <a:gd name="T99" fmla="*/ 2147483647 h 2118"/>
              <a:gd name="T100" fmla="*/ 2147483647 w 5894"/>
              <a:gd name="T101" fmla="*/ 2147483647 h 2118"/>
              <a:gd name="T102" fmla="*/ 2147483647 w 5894"/>
              <a:gd name="T103" fmla="*/ 2147483647 h 2118"/>
              <a:gd name="T104" fmla="*/ 2147483647 w 5894"/>
              <a:gd name="T105" fmla="*/ 2147483647 h 2118"/>
              <a:gd name="T106" fmla="*/ 2147483647 w 5894"/>
              <a:gd name="T107" fmla="*/ 2147483647 h 2118"/>
              <a:gd name="T108" fmla="*/ 2147483647 w 5894"/>
              <a:gd name="T109" fmla="*/ 2147483647 h 2118"/>
              <a:gd name="T110" fmla="*/ 2147483647 w 5894"/>
              <a:gd name="T111" fmla="*/ 2147483647 h 2118"/>
              <a:gd name="T112" fmla="*/ 2147483647 w 5894"/>
              <a:gd name="T113" fmla="*/ 2147483647 h 2118"/>
              <a:gd name="T114" fmla="*/ 2147483647 w 5894"/>
              <a:gd name="T115" fmla="*/ 2147483647 h 2118"/>
              <a:gd name="T116" fmla="*/ 2147483647 w 5894"/>
              <a:gd name="T117" fmla="*/ 2147483647 h 2118"/>
              <a:gd name="T118" fmla="*/ 2147483647 w 5894"/>
              <a:gd name="T119" fmla="*/ 2147483647 h 2118"/>
              <a:gd name="T120" fmla="*/ 2147483647 w 5894"/>
              <a:gd name="T121" fmla="*/ 2147483647 h 2118"/>
              <a:gd name="T122" fmla="*/ 2147483647 w 5894"/>
              <a:gd name="T123" fmla="*/ 2147483647 h 2118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5894"/>
              <a:gd name="T187" fmla="*/ 0 h 2118"/>
              <a:gd name="T188" fmla="*/ 5894 w 5894"/>
              <a:gd name="T189" fmla="*/ 2118 h 2118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5894" h="2118">
                <a:moveTo>
                  <a:pt x="5876" y="1615"/>
                </a:moveTo>
                <a:lnTo>
                  <a:pt x="5876" y="1605"/>
                </a:lnTo>
                <a:lnTo>
                  <a:pt x="5876" y="1595"/>
                </a:lnTo>
                <a:lnTo>
                  <a:pt x="5876" y="1586"/>
                </a:lnTo>
                <a:lnTo>
                  <a:pt x="5876" y="1576"/>
                </a:lnTo>
                <a:lnTo>
                  <a:pt x="5875" y="1567"/>
                </a:lnTo>
                <a:lnTo>
                  <a:pt x="5875" y="1565"/>
                </a:lnTo>
                <a:lnTo>
                  <a:pt x="5873" y="1574"/>
                </a:lnTo>
                <a:lnTo>
                  <a:pt x="5870" y="1580"/>
                </a:lnTo>
                <a:lnTo>
                  <a:pt x="5865" y="1579"/>
                </a:lnTo>
                <a:lnTo>
                  <a:pt x="5861" y="1576"/>
                </a:lnTo>
                <a:lnTo>
                  <a:pt x="5855" y="1573"/>
                </a:lnTo>
                <a:lnTo>
                  <a:pt x="5849" y="1572"/>
                </a:lnTo>
                <a:lnTo>
                  <a:pt x="5854" y="1591"/>
                </a:lnTo>
                <a:lnTo>
                  <a:pt x="5861" y="1610"/>
                </a:lnTo>
                <a:lnTo>
                  <a:pt x="5864" y="1618"/>
                </a:lnTo>
                <a:lnTo>
                  <a:pt x="5865" y="1627"/>
                </a:lnTo>
                <a:lnTo>
                  <a:pt x="5866" y="1631"/>
                </a:lnTo>
                <a:lnTo>
                  <a:pt x="5867" y="1635"/>
                </a:lnTo>
                <a:lnTo>
                  <a:pt x="5870" y="1634"/>
                </a:lnTo>
                <a:lnTo>
                  <a:pt x="5873" y="1630"/>
                </a:lnTo>
                <a:lnTo>
                  <a:pt x="5876" y="1615"/>
                </a:lnTo>
                <a:close/>
                <a:moveTo>
                  <a:pt x="5894" y="1530"/>
                </a:moveTo>
                <a:lnTo>
                  <a:pt x="5894" y="1523"/>
                </a:lnTo>
                <a:lnTo>
                  <a:pt x="5894" y="1516"/>
                </a:lnTo>
                <a:lnTo>
                  <a:pt x="5894" y="1507"/>
                </a:lnTo>
                <a:lnTo>
                  <a:pt x="5889" y="1498"/>
                </a:lnTo>
                <a:lnTo>
                  <a:pt x="5884" y="1506"/>
                </a:lnTo>
                <a:lnTo>
                  <a:pt x="5883" y="1518"/>
                </a:lnTo>
                <a:lnTo>
                  <a:pt x="5883" y="1527"/>
                </a:lnTo>
                <a:lnTo>
                  <a:pt x="5883" y="1535"/>
                </a:lnTo>
                <a:lnTo>
                  <a:pt x="5884" y="1542"/>
                </a:lnTo>
                <a:lnTo>
                  <a:pt x="5888" y="1546"/>
                </a:lnTo>
                <a:lnTo>
                  <a:pt x="5894" y="1530"/>
                </a:lnTo>
                <a:close/>
                <a:moveTo>
                  <a:pt x="5374" y="1301"/>
                </a:moveTo>
                <a:lnTo>
                  <a:pt x="5337" y="1270"/>
                </a:lnTo>
                <a:lnTo>
                  <a:pt x="5297" y="1244"/>
                </a:lnTo>
                <a:lnTo>
                  <a:pt x="5262" y="1222"/>
                </a:lnTo>
                <a:lnTo>
                  <a:pt x="5225" y="1204"/>
                </a:lnTo>
                <a:lnTo>
                  <a:pt x="5203" y="1188"/>
                </a:lnTo>
                <a:lnTo>
                  <a:pt x="5185" y="1170"/>
                </a:lnTo>
                <a:lnTo>
                  <a:pt x="5170" y="1156"/>
                </a:lnTo>
                <a:lnTo>
                  <a:pt x="5155" y="1143"/>
                </a:lnTo>
                <a:lnTo>
                  <a:pt x="5143" y="1132"/>
                </a:lnTo>
                <a:lnTo>
                  <a:pt x="5127" y="1122"/>
                </a:lnTo>
                <a:lnTo>
                  <a:pt x="5112" y="1112"/>
                </a:lnTo>
                <a:lnTo>
                  <a:pt x="5105" y="1104"/>
                </a:lnTo>
                <a:lnTo>
                  <a:pt x="5111" y="1103"/>
                </a:lnTo>
                <a:lnTo>
                  <a:pt x="5112" y="1099"/>
                </a:lnTo>
                <a:lnTo>
                  <a:pt x="5107" y="1095"/>
                </a:lnTo>
                <a:lnTo>
                  <a:pt x="5099" y="1091"/>
                </a:lnTo>
                <a:lnTo>
                  <a:pt x="5079" y="1080"/>
                </a:lnTo>
                <a:lnTo>
                  <a:pt x="5066" y="1072"/>
                </a:lnTo>
                <a:lnTo>
                  <a:pt x="5036" y="1048"/>
                </a:lnTo>
                <a:lnTo>
                  <a:pt x="5003" y="1036"/>
                </a:lnTo>
                <a:lnTo>
                  <a:pt x="5023" y="1056"/>
                </a:lnTo>
                <a:lnTo>
                  <a:pt x="5047" y="1076"/>
                </a:lnTo>
                <a:lnTo>
                  <a:pt x="5065" y="1088"/>
                </a:lnTo>
                <a:lnTo>
                  <a:pt x="5066" y="1102"/>
                </a:lnTo>
                <a:lnTo>
                  <a:pt x="5077" y="1123"/>
                </a:lnTo>
                <a:lnTo>
                  <a:pt x="5115" y="1147"/>
                </a:lnTo>
                <a:lnTo>
                  <a:pt x="5140" y="1172"/>
                </a:lnTo>
                <a:lnTo>
                  <a:pt x="5163" y="1198"/>
                </a:lnTo>
                <a:lnTo>
                  <a:pt x="5180" y="1211"/>
                </a:lnTo>
                <a:lnTo>
                  <a:pt x="5200" y="1217"/>
                </a:lnTo>
                <a:lnTo>
                  <a:pt x="5217" y="1225"/>
                </a:lnTo>
                <a:lnTo>
                  <a:pt x="5234" y="1244"/>
                </a:lnTo>
                <a:lnTo>
                  <a:pt x="5242" y="1263"/>
                </a:lnTo>
                <a:lnTo>
                  <a:pt x="5257" y="1279"/>
                </a:lnTo>
                <a:lnTo>
                  <a:pt x="5303" y="1305"/>
                </a:lnTo>
                <a:lnTo>
                  <a:pt x="5327" y="1333"/>
                </a:lnTo>
                <a:lnTo>
                  <a:pt x="5356" y="1359"/>
                </a:lnTo>
                <a:lnTo>
                  <a:pt x="5364" y="1370"/>
                </a:lnTo>
                <a:lnTo>
                  <a:pt x="5373" y="1384"/>
                </a:lnTo>
                <a:lnTo>
                  <a:pt x="5381" y="1396"/>
                </a:lnTo>
                <a:lnTo>
                  <a:pt x="5391" y="1404"/>
                </a:lnTo>
                <a:lnTo>
                  <a:pt x="5438" y="1423"/>
                </a:lnTo>
                <a:lnTo>
                  <a:pt x="5465" y="1467"/>
                </a:lnTo>
                <a:lnTo>
                  <a:pt x="5476" y="1486"/>
                </a:lnTo>
                <a:lnTo>
                  <a:pt x="5490" y="1498"/>
                </a:lnTo>
                <a:lnTo>
                  <a:pt x="5503" y="1510"/>
                </a:lnTo>
                <a:lnTo>
                  <a:pt x="5517" y="1524"/>
                </a:lnTo>
                <a:lnTo>
                  <a:pt x="5531" y="1544"/>
                </a:lnTo>
                <a:lnTo>
                  <a:pt x="5546" y="1558"/>
                </a:lnTo>
                <a:lnTo>
                  <a:pt x="5555" y="1562"/>
                </a:lnTo>
                <a:lnTo>
                  <a:pt x="5560" y="1563"/>
                </a:lnTo>
                <a:lnTo>
                  <a:pt x="5559" y="1559"/>
                </a:lnTo>
                <a:lnTo>
                  <a:pt x="5552" y="1552"/>
                </a:lnTo>
                <a:lnTo>
                  <a:pt x="5539" y="1523"/>
                </a:lnTo>
                <a:lnTo>
                  <a:pt x="5565" y="1515"/>
                </a:lnTo>
                <a:lnTo>
                  <a:pt x="5575" y="1520"/>
                </a:lnTo>
                <a:lnTo>
                  <a:pt x="5585" y="1529"/>
                </a:lnTo>
                <a:lnTo>
                  <a:pt x="5596" y="1539"/>
                </a:lnTo>
                <a:lnTo>
                  <a:pt x="5608" y="1545"/>
                </a:lnTo>
                <a:lnTo>
                  <a:pt x="5595" y="1524"/>
                </a:lnTo>
                <a:lnTo>
                  <a:pt x="5578" y="1507"/>
                </a:lnTo>
                <a:lnTo>
                  <a:pt x="5555" y="1498"/>
                </a:lnTo>
                <a:lnTo>
                  <a:pt x="5538" y="1487"/>
                </a:lnTo>
                <a:lnTo>
                  <a:pt x="5521" y="1476"/>
                </a:lnTo>
                <a:lnTo>
                  <a:pt x="5503" y="1463"/>
                </a:lnTo>
                <a:lnTo>
                  <a:pt x="5450" y="1425"/>
                </a:lnTo>
                <a:lnTo>
                  <a:pt x="5407" y="1377"/>
                </a:lnTo>
                <a:lnTo>
                  <a:pt x="5401" y="1361"/>
                </a:lnTo>
                <a:lnTo>
                  <a:pt x="5406" y="1355"/>
                </a:lnTo>
                <a:lnTo>
                  <a:pt x="5419" y="1356"/>
                </a:lnTo>
                <a:lnTo>
                  <a:pt x="5435" y="1363"/>
                </a:lnTo>
                <a:lnTo>
                  <a:pt x="5461" y="1377"/>
                </a:lnTo>
                <a:lnTo>
                  <a:pt x="5490" y="1383"/>
                </a:lnTo>
                <a:lnTo>
                  <a:pt x="5468" y="1364"/>
                </a:lnTo>
                <a:lnTo>
                  <a:pt x="5445" y="1350"/>
                </a:lnTo>
                <a:lnTo>
                  <a:pt x="5414" y="1337"/>
                </a:lnTo>
                <a:lnTo>
                  <a:pt x="5389" y="1317"/>
                </a:lnTo>
                <a:lnTo>
                  <a:pt x="5374" y="1301"/>
                </a:lnTo>
                <a:close/>
                <a:moveTo>
                  <a:pt x="4787" y="1017"/>
                </a:moveTo>
                <a:lnTo>
                  <a:pt x="4783" y="1011"/>
                </a:lnTo>
                <a:lnTo>
                  <a:pt x="4777" y="1007"/>
                </a:lnTo>
                <a:lnTo>
                  <a:pt x="4773" y="1005"/>
                </a:lnTo>
                <a:lnTo>
                  <a:pt x="4769" y="1004"/>
                </a:lnTo>
                <a:lnTo>
                  <a:pt x="4768" y="1004"/>
                </a:lnTo>
                <a:lnTo>
                  <a:pt x="4766" y="1005"/>
                </a:lnTo>
                <a:lnTo>
                  <a:pt x="4767" y="1012"/>
                </a:lnTo>
                <a:lnTo>
                  <a:pt x="4772" y="1019"/>
                </a:lnTo>
                <a:lnTo>
                  <a:pt x="4774" y="1021"/>
                </a:lnTo>
                <a:lnTo>
                  <a:pt x="4776" y="1024"/>
                </a:lnTo>
                <a:lnTo>
                  <a:pt x="4779" y="1027"/>
                </a:lnTo>
                <a:lnTo>
                  <a:pt x="4781" y="1032"/>
                </a:lnTo>
                <a:lnTo>
                  <a:pt x="4785" y="1037"/>
                </a:lnTo>
                <a:lnTo>
                  <a:pt x="4789" y="1035"/>
                </a:lnTo>
                <a:lnTo>
                  <a:pt x="4787" y="1017"/>
                </a:lnTo>
                <a:close/>
                <a:moveTo>
                  <a:pt x="5819" y="887"/>
                </a:moveTo>
                <a:lnTo>
                  <a:pt x="5812" y="888"/>
                </a:lnTo>
                <a:lnTo>
                  <a:pt x="5805" y="886"/>
                </a:lnTo>
                <a:lnTo>
                  <a:pt x="5796" y="883"/>
                </a:lnTo>
                <a:lnTo>
                  <a:pt x="5787" y="878"/>
                </a:lnTo>
                <a:lnTo>
                  <a:pt x="5783" y="875"/>
                </a:lnTo>
                <a:lnTo>
                  <a:pt x="5779" y="874"/>
                </a:lnTo>
                <a:lnTo>
                  <a:pt x="5777" y="874"/>
                </a:lnTo>
                <a:lnTo>
                  <a:pt x="5775" y="874"/>
                </a:lnTo>
                <a:lnTo>
                  <a:pt x="5773" y="875"/>
                </a:lnTo>
                <a:lnTo>
                  <a:pt x="5772" y="877"/>
                </a:lnTo>
                <a:lnTo>
                  <a:pt x="5772" y="879"/>
                </a:lnTo>
                <a:lnTo>
                  <a:pt x="5772" y="881"/>
                </a:lnTo>
                <a:lnTo>
                  <a:pt x="5778" y="883"/>
                </a:lnTo>
                <a:lnTo>
                  <a:pt x="5783" y="886"/>
                </a:lnTo>
                <a:lnTo>
                  <a:pt x="5788" y="888"/>
                </a:lnTo>
                <a:lnTo>
                  <a:pt x="5794" y="890"/>
                </a:lnTo>
                <a:lnTo>
                  <a:pt x="5810" y="899"/>
                </a:lnTo>
                <a:lnTo>
                  <a:pt x="5823" y="894"/>
                </a:lnTo>
                <a:lnTo>
                  <a:pt x="5819" y="887"/>
                </a:lnTo>
                <a:close/>
                <a:moveTo>
                  <a:pt x="3645" y="109"/>
                </a:moveTo>
                <a:lnTo>
                  <a:pt x="3634" y="109"/>
                </a:lnTo>
                <a:lnTo>
                  <a:pt x="3623" y="107"/>
                </a:lnTo>
                <a:lnTo>
                  <a:pt x="3612" y="105"/>
                </a:lnTo>
                <a:lnTo>
                  <a:pt x="3601" y="106"/>
                </a:lnTo>
                <a:lnTo>
                  <a:pt x="3593" y="109"/>
                </a:lnTo>
                <a:lnTo>
                  <a:pt x="3586" y="113"/>
                </a:lnTo>
                <a:lnTo>
                  <a:pt x="3583" y="118"/>
                </a:lnTo>
                <a:lnTo>
                  <a:pt x="3581" y="124"/>
                </a:lnTo>
                <a:lnTo>
                  <a:pt x="3592" y="128"/>
                </a:lnTo>
                <a:lnTo>
                  <a:pt x="3607" y="129"/>
                </a:lnTo>
                <a:lnTo>
                  <a:pt x="3617" y="129"/>
                </a:lnTo>
                <a:lnTo>
                  <a:pt x="3628" y="128"/>
                </a:lnTo>
                <a:lnTo>
                  <a:pt x="3639" y="127"/>
                </a:lnTo>
                <a:lnTo>
                  <a:pt x="3649" y="126"/>
                </a:lnTo>
                <a:lnTo>
                  <a:pt x="3658" y="126"/>
                </a:lnTo>
                <a:lnTo>
                  <a:pt x="3668" y="124"/>
                </a:lnTo>
                <a:lnTo>
                  <a:pt x="3666" y="118"/>
                </a:lnTo>
                <a:lnTo>
                  <a:pt x="3655" y="114"/>
                </a:lnTo>
                <a:lnTo>
                  <a:pt x="3645" y="109"/>
                </a:lnTo>
                <a:close/>
                <a:moveTo>
                  <a:pt x="3759" y="26"/>
                </a:moveTo>
                <a:lnTo>
                  <a:pt x="3739" y="30"/>
                </a:lnTo>
                <a:lnTo>
                  <a:pt x="3718" y="28"/>
                </a:lnTo>
                <a:lnTo>
                  <a:pt x="3710" y="27"/>
                </a:lnTo>
                <a:lnTo>
                  <a:pt x="3700" y="31"/>
                </a:lnTo>
                <a:lnTo>
                  <a:pt x="3691" y="34"/>
                </a:lnTo>
                <a:lnTo>
                  <a:pt x="3682" y="36"/>
                </a:lnTo>
                <a:lnTo>
                  <a:pt x="3696" y="42"/>
                </a:lnTo>
                <a:lnTo>
                  <a:pt x="3714" y="46"/>
                </a:lnTo>
                <a:lnTo>
                  <a:pt x="3734" y="50"/>
                </a:lnTo>
                <a:lnTo>
                  <a:pt x="3756" y="53"/>
                </a:lnTo>
                <a:lnTo>
                  <a:pt x="3766" y="52"/>
                </a:lnTo>
                <a:lnTo>
                  <a:pt x="3777" y="50"/>
                </a:lnTo>
                <a:lnTo>
                  <a:pt x="3785" y="49"/>
                </a:lnTo>
                <a:lnTo>
                  <a:pt x="3792" y="48"/>
                </a:lnTo>
                <a:lnTo>
                  <a:pt x="3787" y="33"/>
                </a:lnTo>
                <a:lnTo>
                  <a:pt x="3771" y="25"/>
                </a:lnTo>
                <a:lnTo>
                  <a:pt x="3759" y="26"/>
                </a:lnTo>
                <a:close/>
                <a:moveTo>
                  <a:pt x="3557" y="30"/>
                </a:moveTo>
                <a:lnTo>
                  <a:pt x="3535" y="41"/>
                </a:lnTo>
                <a:lnTo>
                  <a:pt x="3512" y="38"/>
                </a:lnTo>
                <a:lnTo>
                  <a:pt x="3490" y="27"/>
                </a:lnTo>
                <a:lnTo>
                  <a:pt x="3468" y="21"/>
                </a:lnTo>
                <a:lnTo>
                  <a:pt x="3473" y="42"/>
                </a:lnTo>
                <a:lnTo>
                  <a:pt x="3457" y="53"/>
                </a:lnTo>
                <a:lnTo>
                  <a:pt x="3441" y="55"/>
                </a:lnTo>
                <a:lnTo>
                  <a:pt x="3428" y="50"/>
                </a:lnTo>
                <a:lnTo>
                  <a:pt x="3420" y="40"/>
                </a:lnTo>
                <a:lnTo>
                  <a:pt x="3406" y="43"/>
                </a:lnTo>
                <a:lnTo>
                  <a:pt x="3390" y="46"/>
                </a:lnTo>
                <a:lnTo>
                  <a:pt x="3387" y="57"/>
                </a:lnTo>
                <a:lnTo>
                  <a:pt x="3416" y="83"/>
                </a:lnTo>
                <a:lnTo>
                  <a:pt x="3447" y="103"/>
                </a:lnTo>
                <a:lnTo>
                  <a:pt x="3454" y="101"/>
                </a:lnTo>
                <a:lnTo>
                  <a:pt x="3462" y="98"/>
                </a:lnTo>
                <a:lnTo>
                  <a:pt x="3470" y="93"/>
                </a:lnTo>
                <a:lnTo>
                  <a:pt x="3478" y="90"/>
                </a:lnTo>
                <a:lnTo>
                  <a:pt x="3507" y="84"/>
                </a:lnTo>
                <a:lnTo>
                  <a:pt x="3536" y="81"/>
                </a:lnTo>
                <a:lnTo>
                  <a:pt x="3555" y="79"/>
                </a:lnTo>
                <a:lnTo>
                  <a:pt x="3573" y="75"/>
                </a:lnTo>
                <a:lnTo>
                  <a:pt x="3577" y="72"/>
                </a:lnTo>
                <a:lnTo>
                  <a:pt x="3577" y="69"/>
                </a:lnTo>
                <a:lnTo>
                  <a:pt x="3574" y="66"/>
                </a:lnTo>
                <a:lnTo>
                  <a:pt x="3574" y="64"/>
                </a:lnTo>
                <a:lnTo>
                  <a:pt x="3578" y="62"/>
                </a:lnTo>
                <a:lnTo>
                  <a:pt x="3588" y="61"/>
                </a:lnTo>
                <a:lnTo>
                  <a:pt x="3598" y="58"/>
                </a:lnTo>
                <a:lnTo>
                  <a:pt x="3607" y="51"/>
                </a:lnTo>
                <a:lnTo>
                  <a:pt x="3599" y="36"/>
                </a:lnTo>
                <a:lnTo>
                  <a:pt x="3579" y="30"/>
                </a:lnTo>
                <a:lnTo>
                  <a:pt x="3557" y="30"/>
                </a:lnTo>
                <a:close/>
                <a:moveTo>
                  <a:pt x="4794" y="1"/>
                </a:moveTo>
                <a:lnTo>
                  <a:pt x="4787" y="0"/>
                </a:lnTo>
                <a:lnTo>
                  <a:pt x="4780" y="0"/>
                </a:lnTo>
                <a:lnTo>
                  <a:pt x="4775" y="0"/>
                </a:lnTo>
                <a:lnTo>
                  <a:pt x="4768" y="0"/>
                </a:lnTo>
                <a:lnTo>
                  <a:pt x="4758" y="2"/>
                </a:lnTo>
                <a:lnTo>
                  <a:pt x="4750" y="9"/>
                </a:lnTo>
                <a:lnTo>
                  <a:pt x="4745" y="11"/>
                </a:lnTo>
                <a:lnTo>
                  <a:pt x="4740" y="13"/>
                </a:lnTo>
                <a:lnTo>
                  <a:pt x="4733" y="19"/>
                </a:lnTo>
                <a:lnTo>
                  <a:pt x="4736" y="27"/>
                </a:lnTo>
                <a:lnTo>
                  <a:pt x="4742" y="36"/>
                </a:lnTo>
                <a:lnTo>
                  <a:pt x="4750" y="42"/>
                </a:lnTo>
                <a:lnTo>
                  <a:pt x="4766" y="41"/>
                </a:lnTo>
                <a:lnTo>
                  <a:pt x="4781" y="36"/>
                </a:lnTo>
                <a:lnTo>
                  <a:pt x="4798" y="27"/>
                </a:lnTo>
                <a:lnTo>
                  <a:pt x="4807" y="12"/>
                </a:lnTo>
                <a:lnTo>
                  <a:pt x="4794" y="1"/>
                </a:lnTo>
                <a:close/>
                <a:moveTo>
                  <a:pt x="2032" y="45"/>
                </a:moveTo>
                <a:lnTo>
                  <a:pt x="2017" y="47"/>
                </a:lnTo>
                <a:lnTo>
                  <a:pt x="2002" y="47"/>
                </a:lnTo>
                <a:lnTo>
                  <a:pt x="1986" y="46"/>
                </a:lnTo>
                <a:lnTo>
                  <a:pt x="1972" y="47"/>
                </a:lnTo>
                <a:lnTo>
                  <a:pt x="1963" y="50"/>
                </a:lnTo>
                <a:lnTo>
                  <a:pt x="1953" y="54"/>
                </a:lnTo>
                <a:lnTo>
                  <a:pt x="1944" y="58"/>
                </a:lnTo>
                <a:lnTo>
                  <a:pt x="1938" y="60"/>
                </a:lnTo>
                <a:lnTo>
                  <a:pt x="1934" y="62"/>
                </a:lnTo>
                <a:lnTo>
                  <a:pt x="1935" y="66"/>
                </a:lnTo>
                <a:lnTo>
                  <a:pt x="1964" y="66"/>
                </a:lnTo>
                <a:lnTo>
                  <a:pt x="1987" y="74"/>
                </a:lnTo>
                <a:lnTo>
                  <a:pt x="1983" y="81"/>
                </a:lnTo>
                <a:lnTo>
                  <a:pt x="1979" y="89"/>
                </a:lnTo>
                <a:lnTo>
                  <a:pt x="2017" y="99"/>
                </a:lnTo>
                <a:lnTo>
                  <a:pt x="2066" y="100"/>
                </a:lnTo>
                <a:lnTo>
                  <a:pt x="2088" y="99"/>
                </a:lnTo>
                <a:lnTo>
                  <a:pt x="2112" y="97"/>
                </a:lnTo>
                <a:lnTo>
                  <a:pt x="2135" y="94"/>
                </a:lnTo>
                <a:lnTo>
                  <a:pt x="2158" y="93"/>
                </a:lnTo>
                <a:lnTo>
                  <a:pt x="2149" y="88"/>
                </a:lnTo>
                <a:lnTo>
                  <a:pt x="2141" y="83"/>
                </a:lnTo>
                <a:lnTo>
                  <a:pt x="2144" y="78"/>
                </a:lnTo>
                <a:lnTo>
                  <a:pt x="2148" y="71"/>
                </a:lnTo>
                <a:lnTo>
                  <a:pt x="2143" y="58"/>
                </a:lnTo>
                <a:lnTo>
                  <a:pt x="2134" y="48"/>
                </a:lnTo>
                <a:lnTo>
                  <a:pt x="2125" y="48"/>
                </a:lnTo>
                <a:lnTo>
                  <a:pt x="2117" y="56"/>
                </a:lnTo>
                <a:lnTo>
                  <a:pt x="2110" y="65"/>
                </a:lnTo>
                <a:lnTo>
                  <a:pt x="2099" y="67"/>
                </a:lnTo>
                <a:lnTo>
                  <a:pt x="2095" y="64"/>
                </a:lnTo>
                <a:lnTo>
                  <a:pt x="2091" y="59"/>
                </a:lnTo>
                <a:lnTo>
                  <a:pt x="2087" y="55"/>
                </a:lnTo>
                <a:lnTo>
                  <a:pt x="2083" y="53"/>
                </a:lnTo>
                <a:lnTo>
                  <a:pt x="2068" y="48"/>
                </a:lnTo>
                <a:lnTo>
                  <a:pt x="2052" y="45"/>
                </a:lnTo>
                <a:lnTo>
                  <a:pt x="2032" y="45"/>
                </a:lnTo>
                <a:close/>
                <a:moveTo>
                  <a:pt x="2306" y="72"/>
                </a:moveTo>
                <a:lnTo>
                  <a:pt x="2289" y="75"/>
                </a:lnTo>
                <a:lnTo>
                  <a:pt x="2274" y="67"/>
                </a:lnTo>
                <a:lnTo>
                  <a:pt x="2248" y="66"/>
                </a:lnTo>
                <a:lnTo>
                  <a:pt x="2223" y="79"/>
                </a:lnTo>
                <a:lnTo>
                  <a:pt x="2212" y="98"/>
                </a:lnTo>
                <a:lnTo>
                  <a:pt x="2208" y="120"/>
                </a:lnTo>
                <a:lnTo>
                  <a:pt x="2244" y="125"/>
                </a:lnTo>
                <a:lnTo>
                  <a:pt x="2288" y="113"/>
                </a:lnTo>
                <a:lnTo>
                  <a:pt x="2298" y="112"/>
                </a:lnTo>
                <a:lnTo>
                  <a:pt x="2307" y="110"/>
                </a:lnTo>
                <a:lnTo>
                  <a:pt x="2316" y="109"/>
                </a:lnTo>
                <a:lnTo>
                  <a:pt x="2324" y="107"/>
                </a:lnTo>
                <a:lnTo>
                  <a:pt x="2333" y="105"/>
                </a:lnTo>
                <a:lnTo>
                  <a:pt x="2340" y="102"/>
                </a:lnTo>
                <a:lnTo>
                  <a:pt x="2348" y="100"/>
                </a:lnTo>
                <a:lnTo>
                  <a:pt x="2355" y="98"/>
                </a:lnTo>
                <a:lnTo>
                  <a:pt x="2350" y="92"/>
                </a:lnTo>
                <a:lnTo>
                  <a:pt x="2338" y="86"/>
                </a:lnTo>
                <a:lnTo>
                  <a:pt x="2326" y="79"/>
                </a:lnTo>
                <a:lnTo>
                  <a:pt x="2317" y="74"/>
                </a:lnTo>
                <a:lnTo>
                  <a:pt x="2306" y="72"/>
                </a:lnTo>
                <a:close/>
                <a:moveTo>
                  <a:pt x="851" y="475"/>
                </a:moveTo>
                <a:lnTo>
                  <a:pt x="842" y="475"/>
                </a:lnTo>
                <a:lnTo>
                  <a:pt x="835" y="475"/>
                </a:lnTo>
                <a:lnTo>
                  <a:pt x="827" y="475"/>
                </a:lnTo>
                <a:lnTo>
                  <a:pt x="820" y="475"/>
                </a:lnTo>
                <a:lnTo>
                  <a:pt x="818" y="481"/>
                </a:lnTo>
                <a:lnTo>
                  <a:pt x="822" y="489"/>
                </a:lnTo>
                <a:lnTo>
                  <a:pt x="825" y="496"/>
                </a:lnTo>
                <a:lnTo>
                  <a:pt x="826" y="505"/>
                </a:lnTo>
                <a:lnTo>
                  <a:pt x="847" y="511"/>
                </a:lnTo>
                <a:lnTo>
                  <a:pt x="857" y="489"/>
                </a:lnTo>
                <a:lnTo>
                  <a:pt x="851" y="475"/>
                </a:lnTo>
                <a:close/>
                <a:moveTo>
                  <a:pt x="944" y="341"/>
                </a:moveTo>
                <a:lnTo>
                  <a:pt x="935" y="343"/>
                </a:lnTo>
                <a:lnTo>
                  <a:pt x="925" y="344"/>
                </a:lnTo>
                <a:lnTo>
                  <a:pt x="916" y="345"/>
                </a:lnTo>
                <a:lnTo>
                  <a:pt x="906" y="348"/>
                </a:lnTo>
                <a:lnTo>
                  <a:pt x="899" y="351"/>
                </a:lnTo>
                <a:lnTo>
                  <a:pt x="892" y="354"/>
                </a:lnTo>
                <a:lnTo>
                  <a:pt x="885" y="357"/>
                </a:lnTo>
                <a:lnTo>
                  <a:pt x="879" y="359"/>
                </a:lnTo>
                <a:lnTo>
                  <a:pt x="885" y="363"/>
                </a:lnTo>
                <a:lnTo>
                  <a:pt x="892" y="367"/>
                </a:lnTo>
                <a:lnTo>
                  <a:pt x="892" y="373"/>
                </a:lnTo>
                <a:lnTo>
                  <a:pt x="886" y="378"/>
                </a:lnTo>
                <a:lnTo>
                  <a:pt x="879" y="382"/>
                </a:lnTo>
                <a:lnTo>
                  <a:pt x="873" y="388"/>
                </a:lnTo>
                <a:lnTo>
                  <a:pt x="876" y="404"/>
                </a:lnTo>
                <a:lnTo>
                  <a:pt x="895" y="404"/>
                </a:lnTo>
                <a:lnTo>
                  <a:pt x="930" y="405"/>
                </a:lnTo>
                <a:lnTo>
                  <a:pt x="957" y="426"/>
                </a:lnTo>
                <a:lnTo>
                  <a:pt x="983" y="435"/>
                </a:lnTo>
                <a:lnTo>
                  <a:pt x="1010" y="430"/>
                </a:lnTo>
                <a:lnTo>
                  <a:pt x="1020" y="432"/>
                </a:lnTo>
                <a:lnTo>
                  <a:pt x="1029" y="433"/>
                </a:lnTo>
                <a:lnTo>
                  <a:pt x="1039" y="434"/>
                </a:lnTo>
                <a:lnTo>
                  <a:pt x="1050" y="434"/>
                </a:lnTo>
                <a:lnTo>
                  <a:pt x="1062" y="433"/>
                </a:lnTo>
                <a:lnTo>
                  <a:pt x="1066" y="429"/>
                </a:lnTo>
                <a:lnTo>
                  <a:pt x="1064" y="426"/>
                </a:lnTo>
                <a:lnTo>
                  <a:pt x="1058" y="422"/>
                </a:lnTo>
                <a:lnTo>
                  <a:pt x="1049" y="418"/>
                </a:lnTo>
                <a:lnTo>
                  <a:pt x="1038" y="414"/>
                </a:lnTo>
                <a:lnTo>
                  <a:pt x="1030" y="410"/>
                </a:lnTo>
                <a:lnTo>
                  <a:pt x="1025" y="408"/>
                </a:lnTo>
                <a:lnTo>
                  <a:pt x="1000" y="390"/>
                </a:lnTo>
                <a:lnTo>
                  <a:pt x="987" y="366"/>
                </a:lnTo>
                <a:lnTo>
                  <a:pt x="978" y="362"/>
                </a:lnTo>
                <a:lnTo>
                  <a:pt x="969" y="357"/>
                </a:lnTo>
                <a:lnTo>
                  <a:pt x="960" y="352"/>
                </a:lnTo>
                <a:lnTo>
                  <a:pt x="952" y="348"/>
                </a:lnTo>
                <a:lnTo>
                  <a:pt x="944" y="341"/>
                </a:lnTo>
                <a:close/>
                <a:moveTo>
                  <a:pt x="1112" y="229"/>
                </a:moveTo>
                <a:lnTo>
                  <a:pt x="1069" y="236"/>
                </a:lnTo>
                <a:lnTo>
                  <a:pt x="1029" y="254"/>
                </a:lnTo>
                <a:lnTo>
                  <a:pt x="989" y="273"/>
                </a:lnTo>
                <a:lnTo>
                  <a:pt x="948" y="281"/>
                </a:lnTo>
                <a:lnTo>
                  <a:pt x="950" y="284"/>
                </a:lnTo>
                <a:lnTo>
                  <a:pt x="953" y="288"/>
                </a:lnTo>
                <a:lnTo>
                  <a:pt x="956" y="293"/>
                </a:lnTo>
                <a:lnTo>
                  <a:pt x="959" y="299"/>
                </a:lnTo>
                <a:lnTo>
                  <a:pt x="960" y="307"/>
                </a:lnTo>
                <a:lnTo>
                  <a:pt x="947" y="310"/>
                </a:lnTo>
                <a:lnTo>
                  <a:pt x="934" y="313"/>
                </a:lnTo>
                <a:lnTo>
                  <a:pt x="921" y="319"/>
                </a:lnTo>
                <a:lnTo>
                  <a:pt x="917" y="323"/>
                </a:lnTo>
                <a:lnTo>
                  <a:pt x="917" y="326"/>
                </a:lnTo>
                <a:lnTo>
                  <a:pt x="921" y="328"/>
                </a:lnTo>
                <a:lnTo>
                  <a:pt x="931" y="329"/>
                </a:lnTo>
                <a:lnTo>
                  <a:pt x="961" y="332"/>
                </a:lnTo>
                <a:lnTo>
                  <a:pt x="990" y="340"/>
                </a:lnTo>
                <a:lnTo>
                  <a:pt x="1009" y="337"/>
                </a:lnTo>
                <a:lnTo>
                  <a:pt x="1025" y="319"/>
                </a:lnTo>
                <a:lnTo>
                  <a:pt x="1142" y="256"/>
                </a:lnTo>
                <a:lnTo>
                  <a:pt x="1274" y="226"/>
                </a:lnTo>
                <a:lnTo>
                  <a:pt x="1293" y="224"/>
                </a:lnTo>
                <a:lnTo>
                  <a:pt x="1301" y="222"/>
                </a:lnTo>
                <a:lnTo>
                  <a:pt x="1302" y="219"/>
                </a:lnTo>
                <a:lnTo>
                  <a:pt x="1297" y="216"/>
                </a:lnTo>
                <a:lnTo>
                  <a:pt x="1275" y="211"/>
                </a:lnTo>
                <a:lnTo>
                  <a:pt x="1253" y="209"/>
                </a:lnTo>
                <a:lnTo>
                  <a:pt x="1225" y="214"/>
                </a:lnTo>
                <a:lnTo>
                  <a:pt x="1196" y="223"/>
                </a:lnTo>
                <a:lnTo>
                  <a:pt x="1182" y="226"/>
                </a:lnTo>
                <a:lnTo>
                  <a:pt x="1166" y="227"/>
                </a:lnTo>
                <a:lnTo>
                  <a:pt x="1152" y="227"/>
                </a:lnTo>
                <a:lnTo>
                  <a:pt x="1136" y="229"/>
                </a:lnTo>
                <a:lnTo>
                  <a:pt x="1112" y="229"/>
                </a:lnTo>
                <a:close/>
                <a:moveTo>
                  <a:pt x="1195" y="474"/>
                </a:moveTo>
                <a:lnTo>
                  <a:pt x="1189" y="471"/>
                </a:lnTo>
                <a:lnTo>
                  <a:pt x="1184" y="468"/>
                </a:lnTo>
                <a:lnTo>
                  <a:pt x="1177" y="466"/>
                </a:lnTo>
                <a:lnTo>
                  <a:pt x="1171" y="462"/>
                </a:lnTo>
                <a:lnTo>
                  <a:pt x="1159" y="459"/>
                </a:lnTo>
                <a:lnTo>
                  <a:pt x="1154" y="464"/>
                </a:lnTo>
                <a:lnTo>
                  <a:pt x="1161" y="472"/>
                </a:lnTo>
                <a:lnTo>
                  <a:pt x="1169" y="478"/>
                </a:lnTo>
                <a:lnTo>
                  <a:pt x="1173" y="481"/>
                </a:lnTo>
                <a:lnTo>
                  <a:pt x="1178" y="485"/>
                </a:lnTo>
                <a:lnTo>
                  <a:pt x="1188" y="489"/>
                </a:lnTo>
                <a:lnTo>
                  <a:pt x="1197" y="492"/>
                </a:lnTo>
                <a:lnTo>
                  <a:pt x="1205" y="493"/>
                </a:lnTo>
                <a:lnTo>
                  <a:pt x="1215" y="491"/>
                </a:lnTo>
                <a:lnTo>
                  <a:pt x="1213" y="483"/>
                </a:lnTo>
                <a:lnTo>
                  <a:pt x="1206" y="477"/>
                </a:lnTo>
                <a:lnTo>
                  <a:pt x="1195" y="474"/>
                </a:lnTo>
                <a:close/>
                <a:moveTo>
                  <a:pt x="9" y="1327"/>
                </a:moveTo>
                <a:lnTo>
                  <a:pt x="143" y="1337"/>
                </a:lnTo>
                <a:lnTo>
                  <a:pt x="113" y="1291"/>
                </a:lnTo>
                <a:lnTo>
                  <a:pt x="59" y="1273"/>
                </a:lnTo>
                <a:lnTo>
                  <a:pt x="59" y="1277"/>
                </a:lnTo>
                <a:lnTo>
                  <a:pt x="58" y="1282"/>
                </a:lnTo>
                <a:lnTo>
                  <a:pt x="50" y="1292"/>
                </a:lnTo>
                <a:lnTo>
                  <a:pt x="35" y="1295"/>
                </a:lnTo>
                <a:lnTo>
                  <a:pt x="20" y="1297"/>
                </a:lnTo>
                <a:lnTo>
                  <a:pt x="7" y="1300"/>
                </a:lnTo>
                <a:lnTo>
                  <a:pt x="0" y="1313"/>
                </a:lnTo>
                <a:lnTo>
                  <a:pt x="9" y="1327"/>
                </a:lnTo>
                <a:close/>
                <a:moveTo>
                  <a:pt x="4133" y="1442"/>
                </a:moveTo>
                <a:lnTo>
                  <a:pt x="4124" y="1398"/>
                </a:lnTo>
                <a:lnTo>
                  <a:pt x="4128" y="1396"/>
                </a:lnTo>
                <a:lnTo>
                  <a:pt x="4136" y="1389"/>
                </a:lnTo>
                <a:lnTo>
                  <a:pt x="4146" y="1382"/>
                </a:lnTo>
                <a:lnTo>
                  <a:pt x="4153" y="1379"/>
                </a:lnTo>
                <a:lnTo>
                  <a:pt x="4173" y="1376"/>
                </a:lnTo>
                <a:lnTo>
                  <a:pt x="4188" y="1364"/>
                </a:lnTo>
                <a:lnTo>
                  <a:pt x="4187" y="1363"/>
                </a:lnTo>
                <a:lnTo>
                  <a:pt x="4187" y="1362"/>
                </a:lnTo>
                <a:lnTo>
                  <a:pt x="4173" y="1355"/>
                </a:lnTo>
                <a:lnTo>
                  <a:pt x="4163" y="1345"/>
                </a:lnTo>
                <a:lnTo>
                  <a:pt x="4162" y="1345"/>
                </a:lnTo>
                <a:lnTo>
                  <a:pt x="4161" y="1344"/>
                </a:lnTo>
                <a:lnTo>
                  <a:pt x="4162" y="1339"/>
                </a:lnTo>
                <a:lnTo>
                  <a:pt x="4164" y="1334"/>
                </a:lnTo>
                <a:lnTo>
                  <a:pt x="4165" y="1329"/>
                </a:lnTo>
                <a:lnTo>
                  <a:pt x="4164" y="1323"/>
                </a:lnTo>
                <a:lnTo>
                  <a:pt x="4163" y="1323"/>
                </a:lnTo>
                <a:lnTo>
                  <a:pt x="4163" y="1322"/>
                </a:lnTo>
                <a:lnTo>
                  <a:pt x="4141" y="1309"/>
                </a:lnTo>
                <a:lnTo>
                  <a:pt x="4128" y="1288"/>
                </a:lnTo>
                <a:lnTo>
                  <a:pt x="4138" y="1288"/>
                </a:lnTo>
                <a:lnTo>
                  <a:pt x="4149" y="1290"/>
                </a:lnTo>
                <a:lnTo>
                  <a:pt x="4160" y="1290"/>
                </a:lnTo>
                <a:lnTo>
                  <a:pt x="4170" y="1286"/>
                </a:lnTo>
                <a:lnTo>
                  <a:pt x="4175" y="1279"/>
                </a:lnTo>
                <a:lnTo>
                  <a:pt x="4183" y="1268"/>
                </a:lnTo>
                <a:lnTo>
                  <a:pt x="4190" y="1260"/>
                </a:lnTo>
                <a:lnTo>
                  <a:pt x="4196" y="1255"/>
                </a:lnTo>
                <a:lnTo>
                  <a:pt x="4204" y="1204"/>
                </a:lnTo>
                <a:lnTo>
                  <a:pt x="4254" y="1180"/>
                </a:lnTo>
                <a:lnTo>
                  <a:pt x="4264" y="1181"/>
                </a:lnTo>
                <a:lnTo>
                  <a:pt x="4275" y="1184"/>
                </a:lnTo>
                <a:lnTo>
                  <a:pt x="4286" y="1185"/>
                </a:lnTo>
                <a:lnTo>
                  <a:pt x="4295" y="1182"/>
                </a:lnTo>
                <a:lnTo>
                  <a:pt x="4331" y="1175"/>
                </a:lnTo>
                <a:lnTo>
                  <a:pt x="4372" y="1181"/>
                </a:lnTo>
                <a:lnTo>
                  <a:pt x="4389" y="1183"/>
                </a:lnTo>
                <a:lnTo>
                  <a:pt x="4402" y="1185"/>
                </a:lnTo>
                <a:lnTo>
                  <a:pt x="4417" y="1187"/>
                </a:lnTo>
                <a:lnTo>
                  <a:pt x="4434" y="1187"/>
                </a:lnTo>
                <a:lnTo>
                  <a:pt x="4470" y="1197"/>
                </a:lnTo>
                <a:lnTo>
                  <a:pt x="4507" y="1224"/>
                </a:lnTo>
                <a:lnTo>
                  <a:pt x="4542" y="1250"/>
                </a:lnTo>
                <a:lnTo>
                  <a:pt x="4575" y="1262"/>
                </a:lnTo>
                <a:lnTo>
                  <a:pt x="4575" y="1263"/>
                </a:lnTo>
                <a:lnTo>
                  <a:pt x="4576" y="1263"/>
                </a:lnTo>
                <a:lnTo>
                  <a:pt x="4583" y="1281"/>
                </a:lnTo>
                <a:lnTo>
                  <a:pt x="4601" y="1286"/>
                </a:lnTo>
                <a:lnTo>
                  <a:pt x="4609" y="1290"/>
                </a:lnTo>
                <a:lnTo>
                  <a:pt x="4622" y="1299"/>
                </a:lnTo>
                <a:lnTo>
                  <a:pt x="4635" y="1311"/>
                </a:lnTo>
                <a:lnTo>
                  <a:pt x="4650" y="1318"/>
                </a:lnTo>
                <a:lnTo>
                  <a:pt x="4690" y="1338"/>
                </a:lnTo>
                <a:lnTo>
                  <a:pt x="4715" y="1372"/>
                </a:lnTo>
                <a:lnTo>
                  <a:pt x="4741" y="1394"/>
                </a:lnTo>
                <a:lnTo>
                  <a:pt x="4780" y="1398"/>
                </a:lnTo>
                <a:lnTo>
                  <a:pt x="4809" y="1396"/>
                </a:lnTo>
                <a:lnTo>
                  <a:pt x="4833" y="1404"/>
                </a:lnTo>
                <a:lnTo>
                  <a:pt x="4848" y="1416"/>
                </a:lnTo>
                <a:lnTo>
                  <a:pt x="4868" y="1421"/>
                </a:lnTo>
                <a:lnTo>
                  <a:pt x="4881" y="1425"/>
                </a:lnTo>
                <a:lnTo>
                  <a:pt x="4896" y="1431"/>
                </a:lnTo>
                <a:lnTo>
                  <a:pt x="4911" y="1440"/>
                </a:lnTo>
                <a:lnTo>
                  <a:pt x="4927" y="1445"/>
                </a:lnTo>
                <a:lnTo>
                  <a:pt x="4940" y="1452"/>
                </a:lnTo>
                <a:lnTo>
                  <a:pt x="4949" y="1463"/>
                </a:lnTo>
                <a:lnTo>
                  <a:pt x="4958" y="1475"/>
                </a:lnTo>
                <a:lnTo>
                  <a:pt x="4968" y="1486"/>
                </a:lnTo>
                <a:lnTo>
                  <a:pt x="4983" y="1501"/>
                </a:lnTo>
                <a:lnTo>
                  <a:pt x="5001" y="1507"/>
                </a:lnTo>
                <a:lnTo>
                  <a:pt x="5020" y="1497"/>
                </a:lnTo>
                <a:lnTo>
                  <a:pt x="5037" y="1498"/>
                </a:lnTo>
                <a:lnTo>
                  <a:pt x="5054" y="1497"/>
                </a:lnTo>
                <a:lnTo>
                  <a:pt x="5069" y="1486"/>
                </a:lnTo>
                <a:lnTo>
                  <a:pt x="5095" y="1464"/>
                </a:lnTo>
                <a:lnTo>
                  <a:pt x="5115" y="1450"/>
                </a:lnTo>
                <a:lnTo>
                  <a:pt x="5156" y="1480"/>
                </a:lnTo>
                <a:lnTo>
                  <a:pt x="5163" y="1488"/>
                </a:lnTo>
                <a:lnTo>
                  <a:pt x="5166" y="1497"/>
                </a:lnTo>
                <a:lnTo>
                  <a:pt x="5167" y="1507"/>
                </a:lnTo>
                <a:lnTo>
                  <a:pt x="5170" y="1516"/>
                </a:lnTo>
                <a:lnTo>
                  <a:pt x="5177" y="1525"/>
                </a:lnTo>
                <a:lnTo>
                  <a:pt x="5185" y="1532"/>
                </a:lnTo>
                <a:lnTo>
                  <a:pt x="5192" y="1542"/>
                </a:lnTo>
                <a:lnTo>
                  <a:pt x="5196" y="1552"/>
                </a:lnTo>
                <a:lnTo>
                  <a:pt x="5202" y="1573"/>
                </a:lnTo>
                <a:lnTo>
                  <a:pt x="5210" y="1587"/>
                </a:lnTo>
                <a:lnTo>
                  <a:pt x="5221" y="1602"/>
                </a:lnTo>
                <a:lnTo>
                  <a:pt x="5230" y="1620"/>
                </a:lnTo>
                <a:lnTo>
                  <a:pt x="5242" y="1645"/>
                </a:lnTo>
                <a:lnTo>
                  <a:pt x="5235" y="1653"/>
                </a:lnTo>
                <a:lnTo>
                  <a:pt x="5193" y="1658"/>
                </a:lnTo>
                <a:lnTo>
                  <a:pt x="5200" y="1699"/>
                </a:lnTo>
                <a:lnTo>
                  <a:pt x="5243" y="1742"/>
                </a:lnTo>
                <a:lnTo>
                  <a:pt x="5281" y="1790"/>
                </a:lnTo>
                <a:lnTo>
                  <a:pt x="5292" y="1808"/>
                </a:lnTo>
                <a:lnTo>
                  <a:pt x="5293" y="1827"/>
                </a:lnTo>
                <a:lnTo>
                  <a:pt x="5290" y="1835"/>
                </a:lnTo>
                <a:lnTo>
                  <a:pt x="5288" y="1844"/>
                </a:lnTo>
                <a:lnTo>
                  <a:pt x="5290" y="1850"/>
                </a:lnTo>
                <a:lnTo>
                  <a:pt x="5295" y="1857"/>
                </a:lnTo>
                <a:lnTo>
                  <a:pt x="5299" y="1864"/>
                </a:lnTo>
                <a:lnTo>
                  <a:pt x="5301" y="1870"/>
                </a:lnTo>
                <a:lnTo>
                  <a:pt x="5307" y="1864"/>
                </a:lnTo>
                <a:lnTo>
                  <a:pt x="5310" y="1858"/>
                </a:lnTo>
                <a:lnTo>
                  <a:pt x="5308" y="1853"/>
                </a:lnTo>
                <a:lnTo>
                  <a:pt x="5305" y="1849"/>
                </a:lnTo>
                <a:lnTo>
                  <a:pt x="5305" y="1845"/>
                </a:lnTo>
                <a:lnTo>
                  <a:pt x="5312" y="1844"/>
                </a:lnTo>
                <a:lnTo>
                  <a:pt x="5321" y="1840"/>
                </a:lnTo>
                <a:lnTo>
                  <a:pt x="5321" y="1831"/>
                </a:lnTo>
                <a:lnTo>
                  <a:pt x="5316" y="1821"/>
                </a:lnTo>
                <a:lnTo>
                  <a:pt x="5317" y="1812"/>
                </a:lnTo>
                <a:lnTo>
                  <a:pt x="5323" y="1803"/>
                </a:lnTo>
                <a:lnTo>
                  <a:pt x="5324" y="1793"/>
                </a:lnTo>
                <a:lnTo>
                  <a:pt x="5328" y="1796"/>
                </a:lnTo>
                <a:lnTo>
                  <a:pt x="5332" y="1801"/>
                </a:lnTo>
                <a:lnTo>
                  <a:pt x="5337" y="1808"/>
                </a:lnTo>
                <a:lnTo>
                  <a:pt x="5341" y="1812"/>
                </a:lnTo>
                <a:lnTo>
                  <a:pt x="5347" y="1813"/>
                </a:lnTo>
                <a:lnTo>
                  <a:pt x="5357" y="1813"/>
                </a:lnTo>
                <a:lnTo>
                  <a:pt x="5364" y="1813"/>
                </a:lnTo>
                <a:lnTo>
                  <a:pt x="5370" y="1815"/>
                </a:lnTo>
                <a:lnTo>
                  <a:pt x="5395" y="1824"/>
                </a:lnTo>
                <a:lnTo>
                  <a:pt x="5416" y="1809"/>
                </a:lnTo>
                <a:lnTo>
                  <a:pt x="5426" y="1761"/>
                </a:lnTo>
                <a:lnTo>
                  <a:pt x="5410" y="1713"/>
                </a:lnTo>
                <a:lnTo>
                  <a:pt x="5405" y="1690"/>
                </a:lnTo>
                <a:lnTo>
                  <a:pt x="5404" y="1665"/>
                </a:lnTo>
                <a:lnTo>
                  <a:pt x="5402" y="1641"/>
                </a:lnTo>
                <a:lnTo>
                  <a:pt x="5396" y="1620"/>
                </a:lnTo>
                <a:lnTo>
                  <a:pt x="5384" y="1596"/>
                </a:lnTo>
                <a:lnTo>
                  <a:pt x="5375" y="1573"/>
                </a:lnTo>
                <a:lnTo>
                  <a:pt x="5366" y="1549"/>
                </a:lnTo>
                <a:lnTo>
                  <a:pt x="5355" y="1525"/>
                </a:lnTo>
                <a:lnTo>
                  <a:pt x="5327" y="1448"/>
                </a:lnTo>
                <a:lnTo>
                  <a:pt x="5302" y="1402"/>
                </a:lnTo>
                <a:lnTo>
                  <a:pt x="5271" y="1360"/>
                </a:lnTo>
                <a:lnTo>
                  <a:pt x="5236" y="1320"/>
                </a:lnTo>
                <a:lnTo>
                  <a:pt x="5196" y="1282"/>
                </a:lnTo>
                <a:lnTo>
                  <a:pt x="5159" y="1242"/>
                </a:lnTo>
                <a:lnTo>
                  <a:pt x="5131" y="1196"/>
                </a:lnTo>
                <a:lnTo>
                  <a:pt x="5126" y="1183"/>
                </a:lnTo>
                <a:lnTo>
                  <a:pt x="5121" y="1172"/>
                </a:lnTo>
                <a:lnTo>
                  <a:pt x="5120" y="1171"/>
                </a:lnTo>
                <a:lnTo>
                  <a:pt x="5119" y="1170"/>
                </a:lnTo>
                <a:lnTo>
                  <a:pt x="5048" y="1129"/>
                </a:lnTo>
                <a:lnTo>
                  <a:pt x="5044" y="1125"/>
                </a:lnTo>
                <a:lnTo>
                  <a:pt x="5041" y="1120"/>
                </a:lnTo>
                <a:lnTo>
                  <a:pt x="5039" y="1114"/>
                </a:lnTo>
                <a:lnTo>
                  <a:pt x="5034" y="1109"/>
                </a:lnTo>
                <a:lnTo>
                  <a:pt x="5008" y="1094"/>
                </a:lnTo>
                <a:lnTo>
                  <a:pt x="4974" y="1085"/>
                </a:lnTo>
                <a:lnTo>
                  <a:pt x="4941" y="1074"/>
                </a:lnTo>
                <a:lnTo>
                  <a:pt x="4913" y="1056"/>
                </a:lnTo>
                <a:lnTo>
                  <a:pt x="4906" y="1053"/>
                </a:lnTo>
                <a:lnTo>
                  <a:pt x="4898" y="1054"/>
                </a:lnTo>
                <a:lnTo>
                  <a:pt x="4889" y="1056"/>
                </a:lnTo>
                <a:lnTo>
                  <a:pt x="4878" y="1055"/>
                </a:lnTo>
                <a:lnTo>
                  <a:pt x="4870" y="1065"/>
                </a:lnTo>
                <a:lnTo>
                  <a:pt x="4887" y="1088"/>
                </a:lnTo>
                <a:lnTo>
                  <a:pt x="4892" y="1095"/>
                </a:lnTo>
                <a:lnTo>
                  <a:pt x="4892" y="1098"/>
                </a:lnTo>
                <a:lnTo>
                  <a:pt x="4889" y="1099"/>
                </a:lnTo>
                <a:lnTo>
                  <a:pt x="4882" y="1098"/>
                </a:lnTo>
                <a:lnTo>
                  <a:pt x="4876" y="1096"/>
                </a:lnTo>
                <a:lnTo>
                  <a:pt x="4869" y="1094"/>
                </a:lnTo>
                <a:lnTo>
                  <a:pt x="4864" y="1092"/>
                </a:lnTo>
                <a:lnTo>
                  <a:pt x="4861" y="1091"/>
                </a:lnTo>
                <a:lnTo>
                  <a:pt x="4854" y="1095"/>
                </a:lnTo>
                <a:lnTo>
                  <a:pt x="4844" y="1096"/>
                </a:lnTo>
                <a:lnTo>
                  <a:pt x="4834" y="1078"/>
                </a:lnTo>
                <a:lnTo>
                  <a:pt x="4820" y="1064"/>
                </a:lnTo>
                <a:lnTo>
                  <a:pt x="4804" y="1079"/>
                </a:lnTo>
                <a:lnTo>
                  <a:pt x="4785" y="1061"/>
                </a:lnTo>
                <a:lnTo>
                  <a:pt x="4755" y="1049"/>
                </a:lnTo>
                <a:lnTo>
                  <a:pt x="4726" y="1056"/>
                </a:lnTo>
                <a:lnTo>
                  <a:pt x="4726" y="1055"/>
                </a:lnTo>
                <a:lnTo>
                  <a:pt x="4724" y="1054"/>
                </a:lnTo>
                <a:lnTo>
                  <a:pt x="4710" y="1044"/>
                </a:lnTo>
                <a:lnTo>
                  <a:pt x="4693" y="1038"/>
                </a:lnTo>
                <a:lnTo>
                  <a:pt x="4695" y="1003"/>
                </a:lnTo>
                <a:lnTo>
                  <a:pt x="4699" y="966"/>
                </a:lnTo>
                <a:lnTo>
                  <a:pt x="4694" y="942"/>
                </a:lnTo>
                <a:lnTo>
                  <a:pt x="4685" y="912"/>
                </a:lnTo>
                <a:lnTo>
                  <a:pt x="4675" y="882"/>
                </a:lnTo>
                <a:lnTo>
                  <a:pt x="4675" y="856"/>
                </a:lnTo>
                <a:lnTo>
                  <a:pt x="4674" y="835"/>
                </a:lnTo>
                <a:lnTo>
                  <a:pt x="4668" y="807"/>
                </a:lnTo>
                <a:lnTo>
                  <a:pt x="4666" y="780"/>
                </a:lnTo>
                <a:lnTo>
                  <a:pt x="4677" y="762"/>
                </a:lnTo>
                <a:lnTo>
                  <a:pt x="4718" y="748"/>
                </a:lnTo>
                <a:lnTo>
                  <a:pt x="4759" y="745"/>
                </a:lnTo>
                <a:lnTo>
                  <a:pt x="4768" y="747"/>
                </a:lnTo>
                <a:lnTo>
                  <a:pt x="4774" y="749"/>
                </a:lnTo>
                <a:lnTo>
                  <a:pt x="4777" y="750"/>
                </a:lnTo>
                <a:lnTo>
                  <a:pt x="4779" y="751"/>
                </a:lnTo>
                <a:lnTo>
                  <a:pt x="4778" y="748"/>
                </a:lnTo>
                <a:lnTo>
                  <a:pt x="4777" y="737"/>
                </a:lnTo>
                <a:lnTo>
                  <a:pt x="4792" y="737"/>
                </a:lnTo>
                <a:lnTo>
                  <a:pt x="4806" y="739"/>
                </a:lnTo>
                <a:lnTo>
                  <a:pt x="4821" y="743"/>
                </a:lnTo>
                <a:lnTo>
                  <a:pt x="4835" y="744"/>
                </a:lnTo>
                <a:lnTo>
                  <a:pt x="4836" y="743"/>
                </a:lnTo>
                <a:lnTo>
                  <a:pt x="4837" y="743"/>
                </a:lnTo>
                <a:lnTo>
                  <a:pt x="4838" y="736"/>
                </a:lnTo>
                <a:lnTo>
                  <a:pt x="4837" y="731"/>
                </a:lnTo>
                <a:lnTo>
                  <a:pt x="4835" y="728"/>
                </a:lnTo>
                <a:lnTo>
                  <a:pt x="4834" y="722"/>
                </a:lnTo>
                <a:lnTo>
                  <a:pt x="4842" y="725"/>
                </a:lnTo>
                <a:lnTo>
                  <a:pt x="4851" y="730"/>
                </a:lnTo>
                <a:lnTo>
                  <a:pt x="4858" y="737"/>
                </a:lnTo>
                <a:lnTo>
                  <a:pt x="4864" y="738"/>
                </a:lnTo>
                <a:lnTo>
                  <a:pt x="4866" y="734"/>
                </a:lnTo>
                <a:lnTo>
                  <a:pt x="4862" y="725"/>
                </a:lnTo>
                <a:lnTo>
                  <a:pt x="4858" y="716"/>
                </a:lnTo>
                <a:lnTo>
                  <a:pt x="4856" y="710"/>
                </a:lnTo>
                <a:lnTo>
                  <a:pt x="4860" y="710"/>
                </a:lnTo>
                <a:lnTo>
                  <a:pt x="4866" y="709"/>
                </a:lnTo>
                <a:lnTo>
                  <a:pt x="4874" y="708"/>
                </a:lnTo>
                <a:lnTo>
                  <a:pt x="4884" y="707"/>
                </a:lnTo>
                <a:lnTo>
                  <a:pt x="4900" y="704"/>
                </a:lnTo>
                <a:lnTo>
                  <a:pt x="4907" y="701"/>
                </a:lnTo>
                <a:lnTo>
                  <a:pt x="4915" y="698"/>
                </a:lnTo>
                <a:lnTo>
                  <a:pt x="4920" y="694"/>
                </a:lnTo>
                <a:lnTo>
                  <a:pt x="4927" y="692"/>
                </a:lnTo>
                <a:lnTo>
                  <a:pt x="4938" y="696"/>
                </a:lnTo>
                <a:lnTo>
                  <a:pt x="4957" y="706"/>
                </a:lnTo>
                <a:lnTo>
                  <a:pt x="4978" y="709"/>
                </a:lnTo>
                <a:lnTo>
                  <a:pt x="4974" y="735"/>
                </a:lnTo>
                <a:lnTo>
                  <a:pt x="4992" y="741"/>
                </a:lnTo>
                <a:lnTo>
                  <a:pt x="5032" y="730"/>
                </a:lnTo>
                <a:lnTo>
                  <a:pt x="5035" y="727"/>
                </a:lnTo>
                <a:lnTo>
                  <a:pt x="5037" y="722"/>
                </a:lnTo>
                <a:lnTo>
                  <a:pt x="5039" y="717"/>
                </a:lnTo>
                <a:lnTo>
                  <a:pt x="5046" y="714"/>
                </a:lnTo>
                <a:lnTo>
                  <a:pt x="5055" y="713"/>
                </a:lnTo>
                <a:lnTo>
                  <a:pt x="5066" y="713"/>
                </a:lnTo>
                <a:lnTo>
                  <a:pt x="5076" y="712"/>
                </a:lnTo>
                <a:lnTo>
                  <a:pt x="5082" y="707"/>
                </a:lnTo>
                <a:lnTo>
                  <a:pt x="5068" y="697"/>
                </a:lnTo>
                <a:lnTo>
                  <a:pt x="5049" y="697"/>
                </a:lnTo>
                <a:lnTo>
                  <a:pt x="5026" y="691"/>
                </a:lnTo>
                <a:lnTo>
                  <a:pt x="5006" y="675"/>
                </a:lnTo>
                <a:lnTo>
                  <a:pt x="4963" y="585"/>
                </a:lnTo>
                <a:lnTo>
                  <a:pt x="4959" y="581"/>
                </a:lnTo>
                <a:lnTo>
                  <a:pt x="4952" y="579"/>
                </a:lnTo>
                <a:lnTo>
                  <a:pt x="4945" y="576"/>
                </a:lnTo>
                <a:lnTo>
                  <a:pt x="4944" y="569"/>
                </a:lnTo>
                <a:lnTo>
                  <a:pt x="4949" y="562"/>
                </a:lnTo>
                <a:lnTo>
                  <a:pt x="4957" y="560"/>
                </a:lnTo>
                <a:lnTo>
                  <a:pt x="4965" y="558"/>
                </a:lnTo>
                <a:lnTo>
                  <a:pt x="4973" y="555"/>
                </a:lnTo>
                <a:lnTo>
                  <a:pt x="5002" y="551"/>
                </a:lnTo>
                <a:lnTo>
                  <a:pt x="5020" y="539"/>
                </a:lnTo>
                <a:lnTo>
                  <a:pt x="5028" y="545"/>
                </a:lnTo>
                <a:lnTo>
                  <a:pt x="5041" y="558"/>
                </a:lnTo>
                <a:lnTo>
                  <a:pt x="5057" y="574"/>
                </a:lnTo>
                <a:lnTo>
                  <a:pt x="5069" y="583"/>
                </a:lnTo>
                <a:lnTo>
                  <a:pt x="5099" y="587"/>
                </a:lnTo>
                <a:lnTo>
                  <a:pt x="5114" y="610"/>
                </a:lnTo>
                <a:lnTo>
                  <a:pt x="5131" y="612"/>
                </a:lnTo>
                <a:lnTo>
                  <a:pt x="5153" y="610"/>
                </a:lnTo>
                <a:lnTo>
                  <a:pt x="5149" y="601"/>
                </a:lnTo>
                <a:lnTo>
                  <a:pt x="5141" y="589"/>
                </a:lnTo>
                <a:lnTo>
                  <a:pt x="5132" y="578"/>
                </a:lnTo>
                <a:lnTo>
                  <a:pt x="5125" y="569"/>
                </a:lnTo>
                <a:lnTo>
                  <a:pt x="5116" y="552"/>
                </a:lnTo>
                <a:lnTo>
                  <a:pt x="5114" y="545"/>
                </a:lnTo>
                <a:lnTo>
                  <a:pt x="5122" y="544"/>
                </a:lnTo>
                <a:lnTo>
                  <a:pt x="5139" y="545"/>
                </a:lnTo>
                <a:lnTo>
                  <a:pt x="5135" y="539"/>
                </a:lnTo>
                <a:lnTo>
                  <a:pt x="5125" y="529"/>
                </a:lnTo>
                <a:lnTo>
                  <a:pt x="5112" y="519"/>
                </a:lnTo>
                <a:lnTo>
                  <a:pt x="5101" y="509"/>
                </a:lnTo>
                <a:lnTo>
                  <a:pt x="5092" y="499"/>
                </a:lnTo>
                <a:lnTo>
                  <a:pt x="5088" y="490"/>
                </a:lnTo>
                <a:lnTo>
                  <a:pt x="5092" y="484"/>
                </a:lnTo>
                <a:lnTo>
                  <a:pt x="5107" y="482"/>
                </a:lnTo>
                <a:lnTo>
                  <a:pt x="5126" y="490"/>
                </a:lnTo>
                <a:lnTo>
                  <a:pt x="5141" y="509"/>
                </a:lnTo>
                <a:lnTo>
                  <a:pt x="5157" y="529"/>
                </a:lnTo>
                <a:lnTo>
                  <a:pt x="5174" y="543"/>
                </a:lnTo>
                <a:lnTo>
                  <a:pt x="5199" y="566"/>
                </a:lnTo>
                <a:lnTo>
                  <a:pt x="5211" y="597"/>
                </a:lnTo>
                <a:lnTo>
                  <a:pt x="5220" y="622"/>
                </a:lnTo>
                <a:lnTo>
                  <a:pt x="5229" y="656"/>
                </a:lnTo>
                <a:lnTo>
                  <a:pt x="5239" y="688"/>
                </a:lnTo>
                <a:lnTo>
                  <a:pt x="5248" y="704"/>
                </a:lnTo>
                <a:lnTo>
                  <a:pt x="5265" y="731"/>
                </a:lnTo>
                <a:lnTo>
                  <a:pt x="5271" y="767"/>
                </a:lnTo>
                <a:lnTo>
                  <a:pt x="5269" y="796"/>
                </a:lnTo>
                <a:lnTo>
                  <a:pt x="5291" y="814"/>
                </a:lnTo>
                <a:lnTo>
                  <a:pt x="5305" y="829"/>
                </a:lnTo>
                <a:lnTo>
                  <a:pt x="5318" y="848"/>
                </a:lnTo>
                <a:lnTo>
                  <a:pt x="5338" y="869"/>
                </a:lnTo>
                <a:lnTo>
                  <a:pt x="5363" y="886"/>
                </a:lnTo>
                <a:lnTo>
                  <a:pt x="5387" y="904"/>
                </a:lnTo>
                <a:lnTo>
                  <a:pt x="5407" y="926"/>
                </a:lnTo>
                <a:lnTo>
                  <a:pt x="5422" y="943"/>
                </a:lnTo>
                <a:lnTo>
                  <a:pt x="5441" y="953"/>
                </a:lnTo>
                <a:lnTo>
                  <a:pt x="5463" y="961"/>
                </a:lnTo>
                <a:lnTo>
                  <a:pt x="5482" y="972"/>
                </a:lnTo>
                <a:lnTo>
                  <a:pt x="5494" y="981"/>
                </a:lnTo>
                <a:lnTo>
                  <a:pt x="5505" y="991"/>
                </a:lnTo>
                <a:lnTo>
                  <a:pt x="5516" y="1002"/>
                </a:lnTo>
                <a:lnTo>
                  <a:pt x="5529" y="1011"/>
                </a:lnTo>
                <a:lnTo>
                  <a:pt x="5546" y="1023"/>
                </a:lnTo>
                <a:lnTo>
                  <a:pt x="5565" y="1033"/>
                </a:lnTo>
                <a:lnTo>
                  <a:pt x="5583" y="1044"/>
                </a:lnTo>
                <a:lnTo>
                  <a:pt x="5601" y="1056"/>
                </a:lnTo>
                <a:lnTo>
                  <a:pt x="5640" y="1086"/>
                </a:lnTo>
                <a:lnTo>
                  <a:pt x="5680" y="1111"/>
                </a:lnTo>
                <a:lnTo>
                  <a:pt x="5702" y="1125"/>
                </a:lnTo>
                <a:lnTo>
                  <a:pt x="5730" y="1148"/>
                </a:lnTo>
                <a:lnTo>
                  <a:pt x="5757" y="1169"/>
                </a:lnTo>
                <a:lnTo>
                  <a:pt x="5781" y="1178"/>
                </a:lnTo>
                <a:lnTo>
                  <a:pt x="5777" y="1145"/>
                </a:lnTo>
                <a:lnTo>
                  <a:pt x="5768" y="1113"/>
                </a:lnTo>
                <a:lnTo>
                  <a:pt x="5756" y="1100"/>
                </a:lnTo>
                <a:lnTo>
                  <a:pt x="5737" y="1088"/>
                </a:lnTo>
                <a:lnTo>
                  <a:pt x="5720" y="1076"/>
                </a:lnTo>
                <a:lnTo>
                  <a:pt x="5715" y="1063"/>
                </a:lnTo>
                <a:lnTo>
                  <a:pt x="5720" y="1055"/>
                </a:lnTo>
                <a:lnTo>
                  <a:pt x="5729" y="1046"/>
                </a:lnTo>
                <a:lnTo>
                  <a:pt x="5737" y="1039"/>
                </a:lnTo>
                <a:lnTo>
                  <a:pt x="5740" y="1035"/>
                </a:lnTo>
                <a:lnTo>
                  <a:pt x="5682" y="1004"/>
                </a:lnTo>
                <a:lnTo>
                  <a:pt x="5653" y="949"/>
                </a:lnTo>
                <a:lnTo>
                  <a:pt x="5664" y="941"/>
                </a:lnTo>
                <a:lnTo>
                  <a:pt x="5669" y="932"/>
                </a:lnTo>
                <a:lnTo>
                  <a:pt x="5669" y="931"/>
                </a:lnTo>
                <a:lnTo>
                  <a:pt x="5669" y="929"/>
                </a:lnTo>
                <a:lnTo>
                  <a:pt x="5654" y="923"/>
                </a:lnTo>
                <a:lnTo>
                  <a:pt x="5639" y="915"/>
                </a:lnTo>
                <a:lnTo>
                  <a:pt x="5624" y="906"/>
                </a:lnTo>
                <a:lnTo>
                  <a:pt x="5609" y="897"/>
                </a:lnTo>
                <a:lnTo>
                  <a:pt x="5597" y="886"/>
                </a:lnTo>
                <a:lnTo>
                  <a:pt x="5588" y="871"/>
                </a:lnTo>
                <a:lnTo>
                  <a:pt x="5581" y="853"/>
                </a:lnTo>
                <a:lnTo>
                  <a:pt x="5571" y="839"/>
                </a:lnTo>
                <a:lnTo>
                  <a:pt x="5566" y="836"/>
                </a:lnTo>
                <a:lnTo>
                  <a:pt x="5558" y="832"/>
                </a:lnTo>
                <a:lnTo>
                  <a:pt x="5551" y="828"/>
                </a:lnTo>
                <a:lnTo>
                  <a:pt x="5547" y="825"/>
                </a:lnTo>
                <a:lnTo>
                  <a:pt x="5548" y="825"/>
                </a:lnTo>
                <a:lnTo>
                  <a:pt x="5562" y="827"/>
                </a:lnTo>
                <a:lnTo>
                  <a:pt x="5572" y="832"/>
                </a:lnTo>
                <a:lnTo>
                  <a:pt x="5581" y="839"/>
                </a:lnTo>
                <a:lnTo>
                  <a:pt x="5593" y="841"/>
                </a:lnTo>
                <a:lnTo>
                  <a:pt x="5593" y="840"/>
                </a:lnTo>
                <a:lnTo>
                  <a:pt x="5582" y="819"/>
                </a:lnTo>
                <a:lnTo>
                  <a:pt x="5559" y="810"/>
                </a:lnTo>
                <a:lnTo>
                  <a:pt x="5531" y="806"/>
                </a:lnTo>
                <a:lnTo>
                  <a:pt x="5509" y="799"/>
                </a:lnTo>
                <a:lnTo>
                  <a:pt x="5468" y="757"/>
                </a:lnTo>
                <a:lnTo>
                  <a:pt x="5432" y="761"/>
                </a:lnTo>
                <a:lnTo>
                  <a:pt x="5415" y="751"/>
                </a:lnTo>
                <a:lnTo>
                  <a:pt x="5396" y="728"/>
                </a:lnTo>
                <a:lnTo>
                  <a:pt x="5376" y="703"/>
                </a:lnTo>
                <a:lnTo>
                  <a:pt x="5359" y="685"/>
                </a:lnTo>
                <a:lnTo>
                  <a:pt x="5316" y="650"/>
                </a:lnTo>
                <a:lnTo>
                  <a:pt x="5321" y="624"/>
                </a:lnTo>
                <a:lnTo>
                  <a:pt x="5326" y="626"/>
                </a:lnTo>
                <a:lnTo>
                  <a:pt x="5332" y="628"/>
                </a:lnTo>
                <a:lnTo>
                  <a:pt x="5338" y="629"/>
                </a:lnTo>
                <a:lnTo>
                  <a:pt x="5341" y="629"/>
                </a:lnTo>
                <a:lnTo>
                  <a:pt x="5345" y="624"/>
                </a:lnTo>
                <a:lnTo>
                  <a:pt x="5344" y="612"/>
                </a:lnTo>
                <a:lnTo>
                  <a:pt x="5341" y="600"/>
                </a:lnTo>
                <a:lnTo>
                  <a:pt x="5340" y="590"/>
                </a:lnTo>
                <a:lnTo>
                  <a:pt x="5355" y="596"/>
                </a:lnTo>
                <a:lnTo>
                  <a:pt x="5368" y="609"/>
                </a:lnTo>
                <a:lnTo>
                  <a:pt x="5379" y="620"/>
                </a:lnTo>
                <a:lnTo>
                  <a:pt x="5387" y="619"/>
                </a:lnTo>
                <a:lnTo>
                  <a:pt x="5390" y="606"/>
                </a:lnTo>
                <a:lnTo>
                  <a:pt x="5385" y="590"/>
                </a:lnTo>
                <a:lnTo>
                  <a:pt x="5385" y="579"/>
                </a:lnTo>
                <a:lnTo>
                  <a:pt x="5401" y="575"/>
                </a:lnTo>
                <a:lnTo>
                  <a:pt x="5431" y="579"/>
                </a:lnTo>
                <a:lnTo>
                  <a:pt x="5461" y="589"/>
                </a:lnTo>
                <a:lnTo>
                  <a:pt x="5491" y="597"/>
                </a:lnTo>
                <a:lnTo>
                  <a:pt x="5516" y="598"/>
                </a:lnTo>
                <a:lnTo>
                  <a:pt x="5516" y="596"/>
                </a:lnTo>
                <a:lnTo>
                  <a:pt x="5496" y="571"/>
                </a:lnTo>
                <a:lnTo>
                  <a:pt x="5483" y="537"/>
                </a:lnTo>
                <a:lnTo>
                  <a:pt x="5477" y="520"/>
                </a:lnTo>
                <a:lnTo>
                  <a:pt x="5467" y="507"/>
                </a:lnTo>
                <a:lnTo>
                  <a:pt x="5466" y="505"/>
                </a:lnTo>
                <a:lnTo>
                  <a:pt x="5466" y="503"/>
                </a:lnTo>
                <a:lnTo>
                  <a:pt x="5460" y="495"/>
                </a:lnTo>
                <a:lnTo>
                  <a:pt x="5456" y="487"/>
                </a:lnTo>
                <a:lnTo>
                  <a:pt x="5459" y="482"/>
                </a:lnTo>
                <a:lnTo>
                  <a:pt x="5464" y="480"/>
                </a:lnTo>
                <a:lnTo>
                  <a:pt x="5471" y="479"/>
                </a:lnTo>
                <a:lnTo>
                  <a:pt x="5475" y="475"/>
                </a:lnTo>
                <a:lnTo>
                  <a:pt x="5475" y="453"/>
                </a:lnTo>
                <a:lnTo>
                  <a:pt x="5472" y="433"/>
                </a:lnTo>
                <a:lnTo>
                  <a:pt x="5461" y="422"/>
                </a:lnTo>
                <a:lnTo>
                  <a:pt x="5457" y="413"/>
                </a:lnTo>
                <a:lnTo>
                  <a:pt x="5463" y="412"/>
                </a:lnTo>
                <a:lnTo>
                  <a:pt x="5475" y="415"/>
                </a:lnTo>
                <a:lnTo>
                  <a:pt x="5482" y="417"/>
                </a:lnTo>
                <a:lnTo>
                  <a:pt x="5488" y="419"/>
                </a:lnTo>
                <a:lnTo>
                  <a:pt x="5494" y="420"/>
                </a:lnTo>
                <a:lnTo>
                  <a:pt x="5498" y="421"/>
                </a:lnTo>
                <a:lnTo>
                  <a:pt x="5510" y="424"/>
                </a:lnTo>
                <a:lnTo>
                  <a:pt x="5521" y="427"/>
                </a:lnTo>
                <a:lnTo>
                  <a:pt x="5533" y="430"/>
                </a:lnTo>
                <a:lnTo>
                  <a:pt x="5545" y="432"/>
                </a:lnTo>
                <a:lnTo>
                  <a:pt x="5545" y="430"/>
                </a:lnTo>
                <a:lnTo>
                  <a:pt x="5520" y="406"/>
                </a:lnTo>
                <a:lnTo>
                  <a:pt x="5487" y="387"/>
                </a:lnTo>
                <a:lnTo>
                  <a:pt x="5481" y="384"/>
                </a:lnTo>
                <a:lnTo>
                  <a:pt x="5469" y="383"/>
                </a:lnTo>
                <a:lnTo>
                  <a:pt x="5454" y="381"/>
                </a:lnTo>
                <a:lnTo>
                  <a:pt x="5445" y="378"/>
                </a:lnTo>
                <a:lnTo>
                  <a:pt x="5428" y="369"/>
                </a:lnTo>
                <a:lnTo>
                  <a:pt x="5409" y="363"/>
                </a:lnTo>
                <a:lnTo>
                  <a:pt x="5401" y="348"/>
                </a:lnTo>
                <a:lnTo>
                  <a:pt x="5381" y="345"/>
                </a:lnTo>
                <a:lnTo>
                  <a:pt x="5371" y="348"/>
                </a:lnTo>
                <a:lnTo>
                  <a:pt x="5360" y="349"/>
                </a:lnTo>
                <a:lnTo>
                  <a:pt x="5359" y="348"/>
                </a:lnTo>
                <a:lnTo>
                  <a:pt x="5357" y="345"/>
                </a:lnTo>
                <a:lnTo>
                  <a:pt x="5356" y="342"/>
                </a:lnTo>
                <a:lnTo>
                  <a:pt x="5356" y="338"/>
                </a:lnTo>
                <a:lnTo>
                  <a:pt x="5355" y="332"/>
                </a:lnTo>
                <a:lnTo>
                  <a:pt x="5351" y="327"/>
                </a:lnTo>
                <a:lnTo>
                  <a:pt x="5341" y="326"/>
                </a:lnTo>
                <a:lnTo>
                  <a:pt x="5332" y="328"/>
                </a:lnTo>
                <a:lnTo>
                  <a:pt x="5324" y="330"/>
                </a:lnTo>
                <a:lnTo>
                  <a:pt x="5313" y="332"/>
                </a:lnTo>
                <a:lnTo>
                  <a:pt x="5301" y="332"/>
                </a:lnTo>
                <a:lnTo>
                  <a:pt x="5289" y="328"/>
                </a:lnTo>
                <a:lnTo>
                  <a:pt x="5266" y="334"/>
                </a:lnTo>
                <a:lnTo>
                  <a:pt x="5252" y="323"/>
                </a:lnTo>
                <a:lnTo>
                  <a:pt x="5256" y="309"/>
                </a:lnTo>
                <a:lnTo>
                  <a:pt x="5265" y="302"/>
                </a:lnTo>
                <a:lnTo>
                  <a:pt x="5293" y="304"/>
                </a:lnTo>
                <a:lnTo>
                  <a:pt x="5318" y="299"/>
                </a:lnTo>
                <a:lnTo>
                  <a:pt x="5327" y="296"/>
                </a:lnTo>
                <a:lnTo>
                  <a:pt x="5333" y="291"/>
                </a:lnTo>
                <a:lnTo>
                  <a:pt x="5337" y="287"/>
                </a:lnTo>
                <a:lnTo>
                  <a:pt x="5341" y="282"/>
                </a:lnTo>
                <a:lnTo>
                  <a:pt x="5343" y="273"/>
                </a:lnTo>
                <a:lnTo>
                  <a:pt x="5347" y="265"/>
                </a:lnTo>
                <a:lnTo>
                  <a:pt x="5350" y="256"/>
                </a:lnTo>
                <a:lnTo>
                  <a:pt x="5348" y="243"/>
                </a:lnTo>
                <a:lnTo>
                  <a:pt x="5340" y="219"/>
                </a:lnTo>
                <a:lnTo>
                  <a:pt x="5333" y="194"/>
                </a:lnTo>
                <a:lnTo>
                  <a:pt x="5332" y="194"/>
                </a:lnTo>
                <a:lnTo>
                  <a:pt x="5331" y="192"/>
                </a:lnTo>
                <a:lnTo>
                  <a:pt x="5254" y="162"/>
                </a:lnTo>
                <a:lnTo>
                  <a:pt x="5179" y="113"/>
                </a:lnTo>
                <a:lnTo>
                  <a:pt x="5079" y="92"/>
                </a:lnTo>
                <a:lnTo>
                  <a:pt x="4973" y="108"/>
                </a:lnTo>
                <a:lnTo>
                  <a:pt x="4957" y="106"/>
                </a:lnTo>
                <a:lnTo>
                  <a:pt x="4941" y="102"/>
                </a:lnTo>
                <a:lnTo>
                  <a:pt x="4927" y="98"/>
                </a:lnTo>
                <a:lnTo>
                  <a:pt x="4911" y="95"/>
                </a:lnTo>
                <a:lnTo>
                  <a:pt x="4894" y="93"/>
                </a:lnTo>
                <a:lnTo>
                  <a:pt x="4876" y="95"/>
                </a:lnTo>
                <a:lnTo>
                  <a:pt x="4859" y="97"/>
                </a:lnTo>
                <a:lnTo>
                  <a:pt x="4840" y="94"/>
                </a:lnTo>
                <a:lnTo>
                  <a:pt x="4816" y="91"/>
                </a:lnTo>
                <a:lnTo>
                  <a:pt x="4791" y="99"/>
                </a:lnTo>
                <a:lnTo>
                  <a:pt x="4783" y="103"/>
                </a:lnTo>
                <a:lnTo>
                  <a:pt x="4776" y="102"/>
                </a:lnTo>
                <a:lnTo>
                  <a:pt x="4770" y="99"/>
                </a:lnTo>
                <a:lnTo>
                  <a:pt x="4763" y="98"/>
                </a:lnTo>
                <a:lnTo>
                  <a:pt x="4751" y="99"/>
                </a:lnTo>
                <a:lnTo>
                  <a:pt x="4740" y="103"/>
                </a:lnTo>
                <a:lnTo>
                  <a:pt x="4731" y="107"/>
                </a:lnTo>
                <a:lnTo>
                  <a:pt x="4720" y="110"/>
                </a:lnTo>
                <a:lnTo>
                  <a:pt x="4702" y="110"/>
                </a:lnTo>
                <a:lnTo>
                  <a:pt x="4682" y="105"/>
                </a:lnTo>
                <a:lnTo>
                  <a:pt x="4661" y="102"/>
                </a:lnTo>
                <a:lnTo>
                  <a:pt x="4645" y="104"/>
                </a:lnTo>
                <a:lnTo>
                  <a:pt x="4654" y="120"/>
                </a:lnTo>
                <a:lnTo>
                  <a:pt x="4670" y="127"/>
                </a:lnTo>
                <a:lnTo>
                  <a:pt x="4679" y="129"/>
                </a:lnTo>
                <a:lnTo>
                  <a:pt x="4688" y="131"/>
                </a:lnTo>
                <a:lnTo>
                  <a:pt x="4693" y="132"/>
                </a:lnTo>
                <a:lnTo>
                  <a:pt x="4696" y="134"/>
                </a:lnTo>
                <a:lnTo>
                  <a:pt x="4706" y="148"/>
                </a:lnTo>
                <a:lnTo>
                  <a:pt x="4712" y="166"/>
                </a:lnTo>
                <a:lnTo>
                  <a:pt x="4694" y="170"/>
                </a:lnTo>
                <a:lnTo>
                  <a:pt x="4677" y="164"/>
                </a:lnTo>
                <a:lnTo>
                  <a:pt x="4660" y="156"/>
                </a:lnTo>
                <a:lnTo>
                  <a:pt x="4640" y="156"/>
                </a:lnTo>
                <a:lnTo>
                  <a:pt x="4624" y="155"/>
                </a:lnTo>
                <a:lnTo>
                  <a:pt x="4608" y="151"/>
                </a:lnTo>
                <a:lnTo>
                  <a:pt x="4595" y="148"/>
                </a:lnTo>
                <a:lnTo>
                  <a:pt x="4581" y="147"/>
                </a:lnTo>
                <a:lnTo>
                  <a:pt x="4569" y="149"/>
                </a:lnTo>
                <a:lnTo>
                  <a:pt x="4560" y="153"/>
                </a:lnTo>
                <a:lnTo>
                  <a:pt x="4551" y="156"/>
                </a:lnTo>
                <a:lnTo>
                  <a:pt x="4538" y="156"/>
                </a:lnTo>
                <a:lnTo>
                  <a:pt x="4511" y="153"/>
                </a:lnTo>
                <a:lnTo>
                  <a:pt x="4485" y="156"/>
                </a:lnTo>
                <a:lnTo>
                  <a:pt x="4459" y="160"/>
                </a:lnTo>
                <a:lnTo>
                  <a:pt x="4434" y="162"/>
                </a:lnTo>
                <a:lnTo>
                  <a:pt x="4433" y="181"/>
                </a:lnTo>
                <a:lnTo>
                  <a:pt x="4457" y="206"/>
                </a:lnTo>
                <a:lnTo>
                  <a:pt x="4441" y="199"/>
                </a:lnTo>
                <a:lnTo>
                  <a:pt x="4427" y="190"/>
                </a:lnTo>
                <a:lnTo>
                  <a:pt x="4413" y="182"/>
                </a:lnTo>
                <a:lnTo>
                  <a:pt x="4397" y="175"/>
                </a:lnTo>
                <a:lnTo>
                  <a:pt x="4375" y="171"/>
                </a:lnTo>
                <a:lnTo>
                  <a:pt x="4354" y="168"/>
                </a:lnTo>
                <a:lnTo>
                  <a:pt x="4332" y="162"/>
                </a:lnTo>
                <a:lnTo>
                  <a:pt x="4315" y="151"/>
                </a:lnTo>
                <a:lnTo>
                  <a:pt x="4287" y="136"/>
                </a:lnTo>
                <a:lnTo>
                  <a:pt x="4255" y="133"/>
                </a:lnTo>
                <a:lnTo>
                  <a:pt x="4227" y="133"/>
                </a:lnTo>
                <a:lnTo>
                  <a:pt x="4201" y="137"/>
                </a:lnTo>
                <a:lnTo>
                  <a:pt x="4177" y="141"/>
                </a:lnTo>
                <a:lnTo>
                  <a:pt x="4151" y="143"/>
                </a:lnTo>
                <a:lnTo>
                  <a:pt x="4100" y="159"/>
                </a:lnTo>
                <a:lnTo>
                  <a:pt x="4057" y="146"/>
                </a:lnTo>
                <a:lnTo>
                  <a:pt x="4044" y="145"/>
                </a:lnTo>
                <a:lnTo>
                  <a:pt x="4031" y="143"/>
                </a:lnTo>
                <a:lnTo>
                  <a:pt x="4023" y="141"/>
                </a:lnTo>
                <a:lnTo>
                  <a:pt x="4018" y="144"/>
                </a:lnTo>
                <a:lnTo>
                  <a:pt x="4013" y="149"/>
                </a:lnTo>
                <a:lnTo>
                  <a:pt x="4004" y="153"/>
                </a:lnTo>
                <a:lnTo>
                  <a:pt x="3996" y="149"/>
                </a:lnTo>
                <a:lnTo>
                  <a:pt x="3991" y="142"/>
                </a:lnTo>
                <a:lnTo>
                  <a:pt x="3990" y="141"/>
                </a:lnTo>
                <a:lnTo>
                  <a:pt x="3949" y="156"/>
                </a:lnTo>
                <a:lnTo>
                  <a:pt x="3933" y="131"/>
                </a:lnTo>
                <a:lnTo>
                  <a:pt x="3932" y="131"/>
                </a:lnTo>
                <a:lnTo>
                  <a:pt x="3932" y="129"/>
                </a:lnTo>
                <a:lnTo>
                  <a:pt x="3876" y="131"/>
                </a:lnTo>
                <a:lnTo>
                  <a:pt x="3862" y="138"/>
                </a:lnTo>
                <a:lnTo>
                  <a:pt x="3848" y="151"/>
                </a:lnTo>
                <a:lnTo>
                  <a:pt x="3833" y="160"/>
                </a:lnTo>
                <a:lnTo>
                  <a:pt x="3818" y="155"/>
                </a:lnTo>
                <a:lnTo>
                  <a:pt x="3826" y="145"/>
                </a:lnTo>
                <a:lnTo>
                  <a:pt x="3832" y="134"/>
                </a:lnTo>
                <a:lnTo>
                  <a:pt x="3831" y="134"/>
                </a:lnTo>
                <a:lnTo>
                  <a:pt x="3763" y="132"/>
                </a:lnTo>
                <a:lnTo>
                  <a:pt x="3695" y="139"/>
                </a:lnTo>
                <a:lnTo>
                  <a:pt x="3676" y="142"/>
                </a:lnTo>
                <a:lnTo>
                  <a:pt x="3657" y="141"/>
                </a:lnTo>
                <a:lnTo>
                  <a:pt x="3644" y="143"/>
                </a:lnTo>
                <a:lnTo>
                  <a:pt x="3641" y="154"/>
                </a:lnTo>
                <a:lnTo>
                  <a:pt x="3649" y="180"/>
                </a:lnTo>
                <a:lnTo>
                  <a:pt x="3675" y="191"/>
                </a:lnTo>
                <a:lnTo>
                  <a:pt x="3653" y="196"/>
                </a:lnTo>
                <a:lnTo>
                  <a:pt x="3634" y="206"/>
                </a:lnTo>
                <a:lnTo>
                  <a:pt x="3615" y="212"/>
                </a:lnTo>
                <a:lnTo>
                  <a:pt x="3588" y="204"/>
                </a:lnTo>
                <a:lnTo>
                  <a:pt x="3557" y="205"/>
                </a:lnTo>
                <a:lnTo>
                  <a:pt x="3524" y="212"/>
                </a:lnTo>
                <a:lnTo>
                  <a:pt x="3493" y="216"/>
                </a:lnTo>
                <a:lnTo>
                  <a:pt x="3464" y="205"/>
                </a:lnTo>
                <a:lnTo>
                  <a:pt x="3458" y="202"/>
                </a:lnTo>
                <a:lnTo>
                  <a:pt x="3457" y="203"/>
                </a:lnTo>
                <a:lnTo>
                  <a:pt x="3458" y="208"/>
                </a:lnTo>
                <a:lnTo>
                  <a:pt x="3462" y="216"/>
                </a:lnTo>
                <a:lnTo>
                  <a:pt x="3471" y="234"/>
                </a:lnTo>
                <a:lnTo>
                  <a:pt x="3475" y="245"/>
                </a:lnTo>
                <a:lnTo>
                  <a:pt x="3433" y="249"/>
                </a:lnTo>
                <a:lnTo>
                  <a:pt x="3383" y="239"/>
                </a:lnTo>
                <a:lnTo>
                  <a:pt x="3376" y="232"/>
                </a:lnTo>
                <a:lnTo>
                  <a:pt x="3370" y="224"/>
                </a:lnTo>
                <a:lnTo>
                  <a:pt x="3359" y="219"/>
                </a:lnTo>
                <a:lnTo>
                  <a:pt x="3351" y="213"/>
                </a:lnTo>
                <a:lnTo>
                  <a:pt x="3343" y="208"/>
                </a:lnTo>
                <a:lnTo>
                  <a:pt x="3333" y="202"/>
                </a:lnTo>
                <a:lnTo>
                  <a:pt x="3299" y="185"/>
                </a:lnTo>
                <a:lnTo>
                  <a:pt x="3263" y="175"/>
                </a:lnTo>
                <a:lnTo>
                  <a:pt x="3227" y="178"/>
                </a:lnTo>
                <a:lnTo>
                  <a:pt x="3192" y="185"/>
                </a:lnTo>
                <a:lnTo>
                  <a:pt x="3178" y="186"/>
                </a:lnTo>
                <a:lnTo>
                  <a:pt x="3169" y="185"/>
                </a:lnTo>
                <a:lnTo>
                  <a:pt x="3160" y="181"/>
                </a:lnTo>
                <a:lnTo>
                  <a:pt x="3149" y="179"/>
                </a:lnTo>
                <a:lnTo>
                  <a:pt x="3131" y="178"/>
                </a:lnTo>
                <a:lnTo>
                  <a:pt x="3126" y="181"/>
                </a:lnTo>
                <a:lnTo>
                  <a:pt x="3128" y="187"/>
                </a:lnTo>
                <a:lnTo>
                  <a:pt x="3136" y="194"/>
                </a:lnTo>
                <a:lnTo>
                  <a:pt x="3152" y="209"/>
                </a:lnTo>
                <a:lnTo>
                  <a:pt x="3149" y="214"/>
                </a:lnTo>
                <a:lnTo>
                  <a:pt x="3095" y="208"/>
                </a:lnTo>
                <a:lnTo>
                  <a:pt x="3035" y="208"/>
                </a:lnTo>
                <a:lnTo>
                  <a:pt x="2976" y="215"/>
                </a:lnTo>
                <a:lnTo>
                  <a:pt x="2965" y="214"/>
                </a:lnTo>
                <a:lnTo>
                  <a:pt x="2957" y="209"/>
                </a:lnTo>
                <a:lnTo>
                  <a:pt x="2950" y="203"/>
                </a:lnTo>
                <a:lnTo>
                  <a:pt x="2940" y="201"/>
                </a:lnTo>
                <a:lnTo>
                  <a:pt x="2861" y="209"/>
                </a:lnTo>
                <a:lnTo>
                  <a:pt x="2803" y="237"/>
                </a:lnTo>
                <a:lnTo>
                  <a:pt x="2798" y="235"/>
                </a:lnTo>
                <a:lnTo>
                  <a:pt x="2792" y="229"/>
                </a:lnTo>
                <a:lnTo>
                  <a:pt x="2786" y="224"/>
                </a:lnTo>
                <a:lnTo>
                  <a:pt x="2779" y="221"/>
                </a:lnTo>
                <a:lnTo>
                  <a:pt x="2766" y="222"/>
                </a:lnTo>
                <a:lnTo>
                  <a:pt x="2752" y="225"/>
                </a:lnTo>
                <a:lnTo>
                  <a:pt x="2738" y="227"/>
                </a:lnTo>
                <a:lnTo>
                  <a:pt x="2722" y="228"/>
                </a:lnTo>
                <a:lnTo>
                  <a:pt x="2710" y="228"/>
                </a:lnTo>
                <a:lnTo>
                  <a:pt x="2699" y="237"/>
                </a:lnTo>
                <a:lnTo>
                  <a:pt x="2646" y="256"/>
                </a:lnTo>
                <a:lnTo>
                  <a:pt x="2596" y="273"/>
                </a:lnTo>
                <a:lnTo>
                  <a:pt x="2610" y="252"/>
                </a:lnTo>
                <a:lnTo>
                  <a:pt x="2631" y="245"/>
                </a:lnTo>
                <a:lnTo>
                  <a:pt x="2652" y="238"/>
                </a:lnTo>
                <a:lnTo>
                  <a:pt x="2667" y="221"/>
                </a:lnTo>
                <a:lnTo>
                  <a:pt x="2687" y="199"/>
                </a:lnTo>
                <a:lnTo>
                  <a:pt x="2711" y="185"/>
                </a:lnTo>
                <a:lnTo>
                  <a:pt x="2719" y="180"/>
                </a:lnTo>
                <a:lnTo>
                  <a:pt x="2722" y="175"/>
                </a:lnTo>
                <a:lnTo>
                  <a:pt x="2717" y="168"/>
                </a:lnTo>
                <a:lnTo>
                  <a:pt x="2703" y="158"/>
                </a:lnTo>
                <a:lnTo>
                  <a:pt x="2679" y="137"/>
                </a:lnTo>
                <a:lnTo>
                  <a:pt x="2646" y="131"/>
                </a:lnTo>
                <a:lnTo>
                  <a:pt x="2617" y="134"/>
                </a:lnTo>
                <a:lnTo>
                  <a:pt x="2587" y="135"/>
                </a:lnTo>
                <a:lnTo>
                  <a:pt x="2558" y="137"/>
                </a:lnTo>
                <a:lnTo>
                  <a:pt x="2530" y="141"/>
                </a:lnTo>
                <a:lnTo>
                  <a:pt x="2503" y="154"/>
                </a:lnTo>
                <a:lnTo>
                  <a:pt x="2477" y="151"/>
                </a:lnTo>
                <a:lnTo>
                  <a:pt x="2464" y="139"/>
                </a:lnTo>
                <a:lnTo>
                  <a:pt x="2452" y="139"/>
                </a:lnTo>
                <a:lnTo>
                  <a:pt x="2442" y="142"/>
                </a:lnTo>
                <a:lnTo>
                  <a:pt x="2429" y="139"/>
                </a:lnTo>
                <a:lnTo>
                  <a:pt x="2403" y="128"/>
                </a:lnTo>
                <a:lnTo>
                  <a:pt x="2380" y="120"/>
                </a:lnTo>
                <a:lnTo>
                  <a:pt x="2366" y="123"/>
                </a:lnTo>
                <a:lnTo>
                  <a:pt x="2352" y="127"/>
                </a:lnTo>
                <a:lnTo>
                  <a:pt x="2338" y="132"/>
                </a:lnTo>
                <a:lnTo>
                  <a:pt x="2324" y="135"/>
                </a:lnTo>
                <a:lnTo>
                  <a:pt x="2297" y="144"/>
                </a:lnTo>
                <a:lnTo>
                  <a:pt x="2298" y="144"/>
                </a:lnTo>
                <a:lnTo>
                  <a:pt x="2312" y="156"/>
                </a:lnTo>
                <a:lnTo>
                  <a:pt x="2334" y="161"/>
                </a:lnTo>
                <a:lnTo>
                  <a:pt x="2347" y="161"/>
                </a:lnTo>
                <a:lnTo>
                  <a:pt x="2361" y="159"/>
                </a:lnTo>
                <a:lnTo>
                  <a:pt x="2374" y="159"/>
                </a:lnTo>
                <a:lnTo>
                  <a:pt x="2386" y="160"/>
                </a:lnTo>
                <a:lnTo>
                  <a:pt x="2343" y="176"/>
                </a:lnTo>
                <a:lnTo>
                  <a:pt x="2293" y="172"/>
                </a:lnTo>
                <a:lnTo>
                  <a:pt x="2296" y="180"/>
                </a:lnTo>
                <a:lnTo>
                  <a:pt x="2304" y="186"/>
                </a:lnTo>
                <a:lnTo>
                  <a:pt x="2312" y="191"/>
                </a:lnTo>
                <a:lnTo>
                  <a:pt x="2316" y="198"/>
                </a:lnTo>
                <a:lnTo>
                  <a:pt x="2158" y="205"/>
                </a:lnTo>
                <a:lnTo>
                  <a:pt x="2000" y="236"/>
                </a:lnTo>
                <a:lnTo>
                  <a:pt x="1958" y="241"/>
                </a:lnTo>
                <a:lnTo>
                  <a:pt x="1941" y="270"/>
                </a:lnTo>
                <a:lnTo>
                  <a:pt x="1946" y="278"/>
                </a:lnTo>
                <a:lnTo>
                  <a:pt x="1960" y="283"/>
                </a:lnTo>
                <a:lnTo>
                  <a:pt x="1974" y="287"/>
                </a:lnTo>
                <a:lnTo>
                  <a:pt x="1981" y="292"/>
                </a:lnTo>
                <a:lnTo>
                  <a:pt x="1889" y="310"/>
                </a:lnTo>
                <a:lnTo>
                  <a:pt x="1791" y="313"/>
                </a:lnTo>
                <a:lnTo>
                  <a:pt x="1802" y="329"/>
                </a:lnTo>
                <a:lnTo>
                  <a:pt x="1819" y="342"/>
                </a:lnTo>
                <a:lnTo>
                  <a:pt x="1899" y="360"/>
                </a:lnTo>
                <a:lnTo>
                  <a:pt x="1963" y="394"/>
                </a:lnTo>
                <a:lnTo>
                  <a:pt x="1970" y="405"/>
                </a:lnTo>
                <a:lnTo>
                  <a:pt x="1980" y="415"/>
                </a:lnTo>
                <a:lnTo>
                  <a:pt x="1990" y="425"/>
                </a:lnTo>
                <a:lnTo>
                  <a:pt x="1995" y="433"/>
                </a:lnTo>
                <a:lnTo>
                  <a:pt x="1966" y="427"/>
                </a:lnTo>
                <a:lnTo>
                  <a:pt x="1938" y="417"/>
                </a:lnTo>
                <a:lnTo>
                  <a:pt x="1926" y="404"/>
                </a:lnTo>
                <a:lnTo>
                  <a:pt x="1929" y="391"/>
                </a:lnTo>
                <a:lnTo>
                  <a:pt x="1931" y="386"/>
                </a:lnTo>
                <a:lnTo>
                  <a:pt x="1932" y="383"/>
                </a:lnTo>
                <a:lnTo>
                  <a:pt x="1928" y="381"/>
                </a:lnTo>
                <a:lnTo>
                  <a:pt x="1916" y="381"/>
                </a:lnTo>
                <a:lnTo>
                  <a:pt x="1879" y="378"/>
                </a:lnTo>
                <a:lnTo>
                  <a:pt x="1843" y="370"/>
                </a:lnTo>
                <a:lnTo>
                  <a:pt x="1808" y="363"/>
                </a:lnTo>
                <a:lnTo>
                  <a:pt x="1771" y="368"/>
                </a:lnTo>
                <a:lnTo>
                  <a:pt x="1765" y="372"/>
                </a:lnTo>
                <a:lnTo>
                  <a:pt x="1762" y="378"/>
                </a:lnTo>
                <a:lnTo>
                  <a:pt x="1758" y="383"/>
                </a:lnTo>
                <a:lnTo>
                  <a:pt x="1747" y="385"/>
                </a:lnTo>
                <a:lnTo>
                  <a:pt x="1735" y="383"/>
                </a:lnTo>
                <a:lnTo>
                  <a:pt x="1723" y="381"/>
                </a:lnTo>
                <a:lnTo>
                  <a:pt x="1709" y="379"/>
                </a:lnTo>
                <a:lnTo>
                  <a:pt x="1698" y="378"/>
                </a:lnTo>
                <a:lnTo>
                  <a:pt x="1715" y="395"/>
                </a:lnTo>
                <a:lnTo>
                  <a:pt x="1754" y="400"/>
                </a:lnTo>
                <a:lnTo>
                  <a:pt x="1796" y="402"/>
                </a:lnTo>
                <a:lnTo>
                  <a:pt x="1822" y="412"/>
                </a:lnTo>
                <a:lnTo>
                  <a:pt x="1800" y="415"/>
                </a:lnTo>
                <a:lnTo>
                  <a:pt x="1778" y="412"/>
                </a:lnTo>
                <a:lnTo>
                  <a:pt x="1757" y="410"/>
                </a:lnTo>
                <a:lnTo>
                  <a:pt x="1734" y="412"/>
                </a:lnTo>
                <a:lnTo>
                  <a:pt x="1691" y="403"/>
                </a:lnTo>
                <a:lnTo>
                  <a:pt x="1660" y="371"/>
                </a:lnTo>
                <a:lnTo>
                  <a:pt x="1650" y="350"/>
                </a:lnTo>
                <a:lnTo>
                  <a:pt x="1646" y="362"/>
                </a:lnTo>
                <a:lnTo>
                  <a:pt x="1636" y="377"/>
                </a:lnTo>
                <a:lnTo>
                  <a:pt x="1626" y="391"/>
                </a:lnTo>
                <a:lnTo>
                  <a:pt x="1622" y="397"/>
                </a:lnTo>
                <a:lnTo>
                  <a:pt x="1643" y="420"/>
                </a:lnTo>
                <a:lnTo>
                  <a:pt x="1673" y="436"/>
                </a:lnTo>
                <a:lnTo>
                  <a:pt x="1678" y="444"/>
                </a:lnTo>
                <a:lnTo>
                  <a:pt x="1679" y="455"/>
                </a:lnTo>
                <a:lnTo>
                  <a:pt x="1679" y="467"/>
                </a:lnTo>
                <a:lnTo>
                  <a:pt x="1685" y="477"/>
                </a:lnTo>
                <a:lnTo>
                  <a:pt x="1710" y="490"/>
                </a:lnTo>
                <a:lnTo>
                  <a:pt x="1731" y="499"/>
                </a:lnTo>
                <a:lnTo>
                  <a:pt x="1739" y="488"/>
                </a:lnTo>
                <a:lnTo>
                  <a:pt x="1758" y="492"/>
                </a:lnTo>
                <a:lnTo>
                  <a:pt x="1767" y="493"/>
                </a:lnTo>
                <a:lnTo>
                  <a:pt x="1774" y="489"/>
                </a:lnTo>
                <a:lnTo>
                  <a:pt x="1782" y="485"/>
                </a:lnTo>
                <a:lnTo>
                  <a:pt x="1792" y="482"/>
                </a:lnTo>
                <a:lnTo>
                  <a:pt x="1844" y="500"/>
                </a:lnTo>
                <a:lnTo>
                  <a:pt x="1885" y="530"/>
                </a:lnTo>
                <a:lnTo>
                  <a:pt x="1906" y="549"/>
                </a:lnTo>
                <a:lnTo>
                  <a:pt x="1936" y="552"/>
                </a:lnTo>
                <a:lnTo>
                  <a:pt x="1899" y="555"/>
                </a:lnTo>
                <a:lnTo>
                  <a:pt x="1862" y="526"/>
                </a:lnTo>
                <a:lnTo>
                  <a:pt x="1815" y="506"/>
                </a:lnTo>
                <a:lnTo>
                  <a:pt x="1763" y="512"/>
                </a:lnTo>
                <a:lnTo>
                  <a:pt x="1769" y="530"/>
                </a:lnTo>
                <a:lnTo>
                  <a:pt x="1782" y="537"/>
                </a:lnTo>
                <a:lnTo>
                  <a:pt x="1796" y="543"/>
                </a:lnTo>
                <a:lnTo>
                  <a:pt x="1801" y="560"/>
                </a:lnTo>
                <a:lnTo>
                  <a:pt x="1799" y="577"/>
                </a:lnTo>
                <a:lnTo>
                  <a:pt x="1794" y="592"/>
                </a:lnTo>
                <a:lnTo>
                  <a:pt x="1789" y="609"/>
                </a:lnTo>
                <a:lnTo>
                  <a:pt x="1788" y="627"/>
                </a:lnTo>
                <a:lnTo>
                  <a:pt x="1770" y="639"/>
                </a:lnTo>
                <a:lnTo>
                  <a:pt x="1743" y="636"/>
                </a:lnTo>
                <a:lnTo>
                  <a:pt x="1726" y="635"/>
                </a:lnTo>
                <a:lnTo>
                  <a:pt x="1703" y="636"/>
                </a:lnTo>
                <a:lnTo>
                  <a:pt x="1681" y="636"/>
                </a:lnTo>
                <a:lnTo>
                  <a:pt x="1668" y="634"/>
                </a:lnTo>
                <a:lnTo>
                  <a:pt x="1655" y="626"/>
                </a:lnTo>
                <a:lnTo>
                  <a:pt x="1633" y="626"/>
                </a:lnTo>
                <a:lnTo>
                  <a:pt x="1626" y="626"/>
                </a:lnTo>
                <a:lnTo>
                  <a:pt x="1622" y="624"/>
                </a:lnTo>
                <a:lnTo>
                  <a:pt x="1622" y="621"/>
                </a:lnTo>
                <a:lnTo>
                  <a:pt x="1625" y="618"/>
                </a:lnTo>
                <a:lnTo>
                  <a:pt x="1635" y="612"/>
                </a:lnTo>
                <a:lnTo>
                  <a:pt x="1645" y="609"/>
                </a:lnTo>
                <a:lnTo>
                  <a:pt x="1701" y="603"/>
                </a:lnTo>
                <a:lnTo>
                  <a:pt x="1727" y="588"/>
                </a:lnTo>
                <a:lnTo>
                  <a:pt x="1726" y="561"/>
                </a:lnTo>
                <a:lnTo>
                  <a:pt x="1721" y="530"/>
                </a:lnTo>
                <a:lnTo>
                  <a:pt x="1695" y="513"/>
                </a:lnTo>
                <a:lnTo>
                  <a:pt x="1665" y="495"/>
                </a:lnTo>
                <a:lnTo>
                  <a:pt x="1645" y="461"/>
                </a:lnTo>
                <a:lnTo>
                  <a:pt x="1632" y="438"/>
                </a:lnTo>
                <a:lnTo>
                  <a:pt x="1613" y="426"/>
                </a:lnTo>
                <a:lnTo>
                  <a:pt x="1595" y="420"/>
                </a:lnTo>
                <a:lnTo>
                  <a:pt x="1583" y="410"/>
                </a:lnTo>
                <a:lnTo>
                  <a:pt x="1571" y="371"/>
                </a:lnTo>
                <a:lnTo>
                  <a:pt x="1538" y="363"/>
                </a:lnTo>
                <a:lnTo>
                  <a:pt x="1506" y="373"/>
                </a:lnTo>
                <a:lnTo>
                  <a:pt x="1473" y="375"/>
                </a:lnTo>
                <a:lnTo>
                  <a:pt x="1455" y="376"/>
                </a:lnTo>
                <a:lnTo>
                  <a:pt x="1452" y="387"/>
                </a:lnTo>
                <a:lnTo>
                  <a:pt x="1452" y="404"/>
                </a:lnTo>
                <a:lnTo>
                  <a:pt x="1443" y="421"/>
                </a:lnTo>
                <a:lnTo>
                  <a:pt x="1427" y="430"/>
                </a:lnTo>
                <a:lnTo>
                  <a:pt x="1431" y="445"/>
                </a:lnTo>
                <a:lnTo>
                  <a:pt x="1449" y="454"/>
                </a:lnTo>
                <a:lnTo>
                  <a:pt x="1456" y="472"/>
                </a:lnTo>
                <a:lnTo>
                  <a:pt x="1471" y="484"/>
                </a:lnTo>
                <a:lnTo>
                  <a:pt x="1500" y="483"/>
                </a:lnTo>
                <a:lnTo>
                  <a:pt x="1510" y="488"/>
                </a:lnTo>
                <a:lnTo>
                  <a:pt x="1521" y="501"/>
                </a:lnTo>
                <a:lnTo>
                  <a:pt x="1532" y="513"/>
                </a:lnTo>
                <a:lnTo>
                  <a:pt x="1546" y="520"/>
                </a:lnTo>
                <a:lnTo>
                  <a:pt x="1555" y="519"/>
                </a:lnTo>
                <a:lnTo>
                  <a:pt x="1563" y="517"/>
                </a:lnTo>
                <a:lnTo>
                  <a:pt x="1570" y="516"/>
                </a:lnTo>
                <a:lnTo>
                  <a:pt x="1574" y="519"/>
                </a:lnTo>
                <a:lnTo>
                  <a:pt x="1575" y="526"/>
                </a:lnTo>
                <a:lnTo>
                  <a:pt x="1576" y="536"/>
                </a:lnTo>
                <a:lnTo>
                  <a:pt x="1577" y="544"/>
                </a:lnTo>
                <a:lnTo>
                  <a:pt x="1578" y="552"/>
                </a:lnTo>
                <a:lnTo>
                  <a:pt x="1567" y="549"/>
                </a:lnTo>
                <a:lnTo>
                  <a:pt x="1554" y="543"/>
                </a:lnTo>
                <a:lnTo>
                  <a:pt x="1540" y="537"/>
                </a:lnTo>
                <a:lnTo>
                  <a:pt x="1526" y="533"/>
                </a:lnTo>
                <a:lnTo>
                  <a:pt x="1509" y="530"/>
                </a:lnTo>
                <a:lnTo>
                  <a:pt x="1493" y="527"/>
                </a:lnTo>
                <a:lnTo>
                  <a:pt x="1476" y="525"/>
                </a:lnTo>
                <a:lnTo>
                  <a:pt x="1460" y="525"/>
                </a:lnTo>
                <a:lnTo>
                  <a:pt x="1451" y="522"/>
                </a:lnTo>
                <a:lnTo>
                  <a:pt x="1443" y="516"/>
                </a:lnTo>
                <a:lnTo>
                  <a:pt x="1438" y="511"/>
                </a:lnTo>
                <a:lnTo>
                  <a:pt x="1431" y="508"/>
                </a:lnTo>
                <a:lnTo>
                  <a:pt x="1413" y="506"/>
                </a:lnTo>
                <a:lnTo>
                  <a:pt x="1402" y="501"/>
                </a:lnTo>
                <a:lnTo>
                  <a:pt x="1392" y="495"/>
                </a:lnTo>
                <a:lnTo>
                  <a:pt x="1376" y="490"/>
                </a:lnTo>
                <a:lnTo>
                  <a:pt x="1352" y="488"/>
                </a:lnTo>
                <a:lnTo>
                  <a:pt x="1328" y="490"/>
                </a:lnTo>
                <a:lnTo>
                  <a:pt x="1305" y="493"/>
                </a:lnTo>
                <a:lnTo>
                  <a:pt x="1281" y="494"/>
                </a:lnTo>
                <a:lnTo>
                  <a:pt x="1255" y="500"/>
                </a:lnTo>
                <a:lnTo>
                  <a:pt x="1252" y="510"/>
                </a:lnTo>
                <a:lnTo>
                  <a:pt x="1264" y="522"/>
                </a:lnTo>
                <a:lnTo>
                  <a:pt x="1285" y="533"/>
                </a:lnTo>
                <a:lnTo>
                  <a:pt x="1274" y="546"/>
                </a:lnTo>
                <a:lnTo>
                  <a:pt x="1243" y="556"/>
                </a:lnTo>
                <a:lnTo>
                  <a:pt x="1223" y="557"/>
                </a:lnTo>
                <a:lnTo>
                  <a:pt x="1215" y="540"/>
                </a:lnTo>
                <a:lnTo>
                  <a:pt x="1191" y="542"/>
                </a:lnTo>
                <a:lnTo>
                  <a:pt x="1166" y="546"/>
                </a:lnTo>
                <a:lnTo>
                  <a:pt x="1140" y="551"/>
                </a:lnTo>
                <a:lnTo>
                  <a:pt x="1115" y="552"/>
                </a:lnTo>
                <a:lnTo>
                  <a:pt x="1065" y="585"/>
                </a:lnTo>
                <a:lnTo>
                  <a:pt x="1024" y="626"/>
                </a:lnTo>
                <a:lnTo>
                  <a:pt x="1011" y="592"/>
                </a:lnTo>
                <a:lnTo>
                  <a:pt x="1044" y="556"/>
                </a:lnTo>
                <a:lnTo>
                  <a:pt x="1044" y="553"/>
                </a:lnTo>
                <a:lnTo>
                  <a:pt x="1041" y="549"/>
                </a:lnTo>
                <a:lnTo>
                  <a:pt x="1037" y="543"/>
                </a:lnTo>
                <a:lnTo>
                  <a:pt x="1036" y="538"/>
                </a:lnTo>
                <a:lnTo>
                  <a:pt x="1019" y="543"/>
                </a:lnTo>
                <a:lnTo>
                  <a:pt x="1011" y="559"/>
                </a:lnTo>
                <a:lnTo>
                  <a:pt x="995" y="570"/>
                </a:lnTo>
                <a:lnTo>
                  <a:pt x="978" y="557"/>
                </a:lnTo>
                <a:lnTo>
                  <a:pt x="972" y="559"/>
                </a:lnTo>
                <a:lnTo>
                  <a:pt x="965" y="567"/>
                </a:lnTo>
                <a:lnTo>
                  <a:pt x="957" y="573"/>
                </a:lnTo>
                <a:lnTo>
                  <a:pt x="950" y="578"/>
                </a:lnTo>
                <a:lnTo>
                  <a:pt x="917" y="588"/>
                </a:lnTo>
                <a:lnTo>
                  <a:pt x="900" y="595"/>
                </a:lnTo>
                <a:lnTo>
                  <a:pt x="898" y="602"/>
                </a:lnTo>
                <a:lnTo>
                  <a:pt x="896" y="607"/>
                </a:lnTo>
                <a:lnTo>
                  <a:pt x="877" y="613"/>
                </a:lnTo>
                <a:lnTo>
                  <a:pt x="863" y="616"/>
                </a:lnTo>
                <a:lnTo>
                  <a:pt x="860" y="619"/>
                </a:lnTo>
                <a:lnTo>
                  <a:pt x="862" y="624"/>
                </a:lnTo>
                <a:lnTo>
                  <a:pt x="859" y="637"/>
                </a:lnTo>
                <a:lnTo>
                  <a:pt x="846" y="642"/>
                </a:lnTo>
                <a:lnTo>
                  <a:pt x="829" y="642"/>
                </a:lnTo>
                <a:lnTo>
                  <a:pt x="796" y="638"/>
                </a:lnTo>
                <a:lnTo>
                  <a:pt x="770" y="626"/>
                </a:lnTo>
                <a:lnTo>
                  <a:pt x="768" y="611"/>
                </a:lnTo>
                <a:lnTo>
                  <a:pt x="802" y="595"/>
                </a:lnTo>
                <a:lnTo>
                  <a:pt x="802" y="593"/>
                </a:lnTo>
                <a:lnTo>
                  <a:pt x="742" y="575"/>
                </a:lnTo>
                <a:lnTo>
                  <a:pt x="678" y="564"/>
                </a:lnTo>
                <a:lnTo>
                  <a:pt x="693" y="581"/>
                </a:lnTo>
                <a:lnTo>
                  <a:pt x="719" y="590"/>
                </a:lnTo>
                <a:lnTo>
                  <a:pt x="728" y="600"/>
                </a:lnTo>
                <a:lnTo>
                  <a:pt x="730" y="611"/>
                </a:lnTo>
                <a:lnTo>
                  <a:pt x="730" y="623"/>
                </a:lnTo>
                <a:lnTo>
                  <a:pt x="733" y="635"/>
                </a:lnTo>
                <a:lnTo>
                  <a:pt x="739" y="640"/>
                </a:lnTo>
                <a:lnTo>
                  <a:pt x="748" y="643"/>
                </a:lnTo>
                <a:lnTo>
                  <a:pt x="755" y="647"/>
                </a:lnTo>
                <a:lnTo>
                  <a:pt x="758" y="654"/>
                </a:lnTo>
                <a:lnTo>
                  <a:pt x="759" y="678"/>
                </a:lnTo>
                <a:lnTo>
                  <a:pt x="752" y="688"/>
                </a:lnTo>
                <a:lnTo>
                  <a:pt x="725" y="674"/>
                </a:lnTo>
                <a:lnTo>
                  <a:pt x="695" y="669"/>
                </a:lnTo>
                <a:lnTo>
                  <a:pt x="657" y="692"/>
                </a:lnTo>
                <a:lnTo>
                  <a:pt x="632" y="724"/>
                </a:lnTo>
                <a:lnTo>
                  <a:pt x="643" y="729"/>
                </a:lnTo>
                <a:lnTo>
                  <a:pt x="654" y="738"/>
                </a:lnTo>
                <a:lnTo>
                  <a:pt x="665" y="746"/>
                </a:lnTo>
                <a:lnTo>
                  <a:pt x="678" y="753"/>
                </a:lnTo>
                <a:lnTo>
                  <a:pt x="687" y="756"/>
                </a:lnTo>
                <a:lnTo>
                  <a:pt x="690" y="759"/>
                </a:lnTo>
                <a:lnTo>
                  <a:pt x="688" y="760"/>
                </a:lnTo>
                <a:lnTo>
                  <a:pt x="682" y="761"/>
                </a:lnTo>
                <a:lnTo>
                  <a:pt x="666" y="761"/>
                </a:lnTo>
                <a:lnTo>
                  <a:pt x="653" y="761"/>
                </a:lnTo>
                <a:lnTo>
                  <a:pt x="588" y="758"/>
                </a:lnTo>
                <a:lnTo>
                  <a:pt x="534" y="734"/>
                </a:lnTo>
                <a:lnTo>
                  <a:pt x="531" y="755"/>
                </a:lnTo>
                <a:lnTo>
                  <a:pt x="557" y="775"/>
                </a:lnTo>
                <a:lnTo>
                  <a:pt x="581" y="788"/>
                </a:lnTo>
                <a:lnTo>
                  <a:pt x="570" y="802"/>
                </a:lnTo>
                <a:lnTo>
                  <a:pt x="503" y="783"/>
                </a:lnTo>
                <a:lnTo>
                  <a:pt x="450" y="748"/>
                </a:lnTo>
                <a:lnTo>
                  <a:pt x="433" y="710"/>
                </a:lnTo>
                <a:lnTo>
                  <a:pt x="405" y="691"/>
                </a:lnTo>
                <a:lnTo>
                  <a:pt x="383" y="691"/>
                </a:lnTo>
                <a:lnTo>
                  <a:pt x="377" y="686"/>
                </a:lnTo>
                <a:lnTo>
                  <a:pt x="376" y="680"/>
                </a:lnTo>
                <a:lnTo>
                  <a:pt x="368" y="675"/>
                </a:lnTo>
                <a:lnTo>
                  <a:pt x="353" y="668"/>
                </a:lnTo>
                <a:lnTo>
                  <a:pt x="335" y="659"/>
                </a:lnTo>
                <a:lnTo>
                  <a:pt x="317" y="651"/>
                </a:lnTo>
                <a:lnTo>
                  <a:pt x="301" y="646"/>
                </a:lnTo>
                <a:lnTo>
                  <a:pt x="301" y="645"/>
                </a:lnTo>
                <a:lnTo>
                  <a:pt x="324" y="647"/>
                </a:lnTo>
                <a:lnTo>
                  <a:pt x="344" y="650"/>
                </a:lnTo>
                <a:lnTo>
                  <a:pt x="362" y="654"/>
                </a:lnTo>
                <a:lnTo>
                  <a:pt x="384" y="656"/>
                </a:lnTo>
                <a:lnTo>
                  <a:pt x="476" y="690"/>
                </a:lnTo>
                <a:lnTo>
                  <a:pt x="579" y="692"/>
                </a:lnTo>
                <a:lnTo>
                  <a:pt x="606" y="671"/>
                </a:lnTo>
                <a:lnTo>
                  <a:pt x="628" y="650"/>
                </a:lnTo>
                <a:lnTo>
                  <a:pt x="626" y="629"/>
                </a:lnTo>
                <a:lnTo>
                  <a:pt x="596" y="611"/>
                </a:lnTo>
                <a:lnTo>
                  <a:pt x="559" y="595"/>
                </a:lnTo>
                <a:lnTo>
                  <a:pt x="517" y="589"/>
                </a:lnTo>
                <a:lnTo>
                  <a:pt x="485" y="581"/>
                </a:lnTo>
                <a:lnTo>
                  <a:pt x="455" y="564"/>
                </a:lnTo>
                <a:lnTo>
                  <a:pt x="435" y="560"/>
                </a:lnTo>
                <a:lnTo>
                  <a:pt x="420" y="552"/>
                </a:lnTo>
                <a:lnTo>
                  <a:pt x="402" y="547"/>
                </a:lnTo>
                <a:lnTo>
                  <a:pt x="380" y="548"/>
                </a:lnTo>
                <a:lnTo>
                  <a:pt x="357" y="552"/>
                </a:lnTo>
                <a:lnTo>
                  <a:pt x="341" y="550"/>
                </a:lnTo>
                <a:lnTo>
                  <a:pt x="325" y="545"/>
                </a:lnTo>
                <a:lnTo>
                  <a:pt x="304" y="542"/>
                </a:lnTo>
                <a:lnTo>
                  <a:pt x="291" y="539"/>
                </a:lnTo>
                <a:lnTo>
                  <a:pt x="287" y="531"/>
                </a:lnTo>
                <a:lnTo>
                  <a:pt x="285" y="525"/>
                </a:lnTo>
                <a:lnTo>
                  <a:pt x="283" y="522"/>
                </a:lnTo>
                <a:lnTo>
                  <a:pt x="267" y="526"/>
                </a:lnTo>
                <a:lnTo>
                  <a:pt x="252" y="534"/>
                </a:lnTo>
                <a:lnTo>
                  <a:pt x="236" y="540"/>
                </a:lnTo>
                <a:lnTo>
                  <a:pt x="218" y="540"/>
                </a:lnTo>
                <a:lnTo>
                  <a:pt x="167" y="558"/>
                </a:lnTo>
                <a:lnTo>
                  <a:pt x="169" y="608"/>
                </a:lnTo>
                <a:lnTo>
                  <a:pt x="198" y="619"/>
                </a:lnTo>
                <a:lnTo>
                  <a:pt x="230" y="623"/>
                </a:lnTo>
                <a:lnTo>
                  <a:pt x="230" y="630"/>
                </a:lnTo>
                <a:lnTo>
                  <a:pt x="227" y="641"/>
                </a:lnTo>
                <a:lnTo>
                  <a:pt x="224" y="651"/>
                </a:lnTo>
                <a:lnTo>
                  <a:pt x="222" y="661"/>
                </a:lnTo>
                <a:lnTo>
                  <a:pt x="226" y="677"/>
                </a:lnTo>
                <a:lnTo>
                  <a:pt x="234" y="685"/>
                </a:lnTo>
                <a:lnTo>
                  <a:pt x="244" y="691"/>
                </a:lnTo>
                <a:lnTo>
                  <a:pt x="249" y="698"/>
                </a:lnTo>
                <a:lnTo>
                  <a:pt x="262" y="715"/>
                </a:lnTo>
                <a:lnTo>
                  <a:pt x="266" y="740"/>
                </a:lnTo>
                <a:lnTo>
                  <a:pt x="269" y="756"/>
                </a:lnTo>
                <a:lnTo>
                  <a:pt x="279" y="772"/>
                </a:lnTo>
                <a:lnTo>
                  <a:pt x="289" y="787"/>
                </a:lnTo>
                <a:lnTo>
                  <a:pt x="297" y="804"/>
                </a:lnTo>
                <a:lnTo>
                  <a:pt x="320" y="824"/>
                </a:lnTo>
                <a:lnTo>
                  <a:pt x="352" y="829"/>
                </a:lnTo>
                <a:lnTo>
                  <a:pt x="315" y="912"/>
                </a:lnTo>
                <a:lnTo>
                  <a:pt x="246" y="972"/>
                </a:lnTo>
                <a:lnTo>
                  <a:pt x="255" y="973"/>
                </a:lnTo>
                <a:lnTo>
                  <a:pt x="263" y="974"/>
                </a:lnTo>
                <a:lnTo>
                  <a:pt x="275" y="971"/>
                </a:lnTo>
                <a:lnTo>
                  <a:pt x="287" y="965"/>
                </a:lnTo>
                <a:lnTo>
                  <a:pt x="298" y="963"/>
                </a:lnTo>
                <a:lnTo>
                  <a:pt x="303" y="970"/>
                </a:lnTo>
                <a:lnTo>
                  <a:pt x="317" y="982"/>
                </a:lnTo>
                <a:lnTo>
                  <a:pt x="337" y="987"/>
                </a:lnTo>
                <a:lnTo>
                  <a:pt x="337" y="988"/>
                </a:lnTo>
                <a:lnTo>
                  <a:pt x="335" y="990"/>
                </a:lnTo>
                <a:lnTo>
                  <a:pt x="324" y="995"/>
                </a:lnTo>
                <a:lnTo>
                  <a:pt x="318" y="998"/>
                </a:lnTo>
                <a:lnTo>
                  <a:pt x="312" y="1002"/>
                </a:lnTo>
                <a:lnTo>
                  <a:pt x="305" y="1004"/>
                </a:lnTo>
                <a:lnTo>
                  <a:pt x="302" y="1006"/>
                </a:lnTo>
                <a:lnTo>
                  <a:pt x="291" y="1013"/>
                </a:lnTo>
                <a:lnTo>
                  <a:pt x="286" y="1020"/>
                </a:lnTo>
                <a:lnTo>
                  <a:pt x="291" y="1042"/>
                </a:lnTo>
                <a:lnTo>
                  <a:pt x="287" y="1047"/>
                </a:lnTo>
                <a:lnTo>
                  <a:pt x="283" y="1052"/>
                </a:lnTo>
                <a:lnTo>
                  <a:pt x="278" y="1057"/>
                </a:lnTo>
                <a:lnTo>
                  <a:pt x="275" y="1062"/>
                </a:lnTo>
                <a:lnTo>
                  <a:pt x="275" y="1073"/>
                </a:lnTo>
                <a:lnTo>
                  <a:pt x="278" y="1081"/>
                </a:lnTo>
                <a:lnTo>
                  <a:pt x="282" y="1088"/>
                </a:lnTo>
                <a:lnTo>
                  <a:pt x="285" y="1097"/>
                </a:lnTo>
                <a:lnTo>
                  <a:pt x="287" y="1113"/>
                </a:lnTo>
                <a:lnTo>
                  <a:pt x="287" y="1128"/>
                </a:lnTo>
                <a:lnTo>
                  <a:pt x="287" y="1134"/>
                </a:lnTo>
                <a:lnTo>
                  <a:pt x="287" y="1140"/>
                </a:lnTo>
                <a:lnTo>
                  <a:pt x="287" y="1146"/>
                </a:lnTo>
                <a:lnTo>
                  <a:pt x="288" y="1152"/>
                </a:lnTo>
                <a:lnTo>
                  <a:pt x="296" y="1166"/>
                </a:lnTo>
                <a:lnTo>
                  <a:pt x="307" y="1180"/>
                </a:lnTo>
                <a:lnTo>
                  <a:pt x="320" y="1194"/>
                </a:lnTo>
                <a:lnTo>
                  <a:pt x="334" y="1207"/>
                </a:lnTo>
                <a:lnTo>
                  <a:pt x="374" y="1218"/>
                </a:lnTo>
                <a:lnTo>
                  <a:pt x="400" y="1230"/>
                </a:lnTo>
                <a:lnTo>
                  <a:pt x="429" y="1223"/>
                </a:lnTo>
                <a:lnTo>
                  <a:pt x="478" y="1288"/>
                </a:lnTo>
                <a:lnTo>
                  <a:pt x="544" y="1340"/>
                </a:lnTo>
                <a:lnTo>
                  <a:pt x="559" y="1353"/>
                </a:lnTo>
                <a:lnTo>
                  <a:pt x="560" y="1362"/>
                </a:lnTo>
                <a:lnTo>
                  <a:pt x="551" y="1370"/>
                </a:lnTo>
                <a:lnTo>
                  <a:pt x="534" y="1376"/>
                </a:lnTo>
                <a:lnTo>
                  <a:pt x="517" y="1380"/>
                </a:lnTo>
                <a:lnTo>
                  <a:pt x="515" y="1390"/>
                </a:lnTo>
                <a:lnTo>
                  <a:pt x="527" y="1406"/>
                </a:lnTo>
                <a:lnTo>
                  <a:pt x="539" y="1420"/>
                </a:lnTo>
                <a:lnTo>
                  <a:pt x="549" y="1444"/>
                </a:lnTo>
                <a:lnTo>
                  <a:pt x="574" y="1446"/>
                </a:lnTo>
                <a:lnTo>
                  <a:pt x="619" y="1430"/>
                </a:lnTo>
                <a:lnTo>
                  <a:pt x="660" y="1450"/>
                </a:lnTo>
                <a:lnTo>
                  <a:pt x="679" y="1490"/>
                </a:lnTo>
                <a:lnTo>
                  <a:pt x="715" y="1513"/>
                </a:lnTo>
                <a:lnTo>
                  <a:pt x="734" y="1524"/>
                </a:lnTo>
                <a:lnTo>
                  <a:pt x="735" y="1550"/>
                </a:lnTo>
                <a:lnTo>
                  <a:pt x="754" y="1548"/>
                </a:lnTo>
                <a:lnTo>
                  <a:pt x="771" y="1541"/>
                </a:lnTo>
                <a:lnTo>
                  <a:pt x="781" y="1540"/>
                </a:lnTo>
                <a:lnTo>
                  <a:pt x="791" y="1546"/>
                </a:lnTo>
                <a:lnTo>
                  <a:pt x="799" y="1551"/>
                </a:lnTo>
                <a:lnTo>
                  <a:pt x="805" y="1553"/>
                </a:lnTo>
                <a:lnTo>
                  <a:pt x="816" y="1548"/>
                </a:lnTo>
                <a:lnTo>
                  <a:pt x="829" y="1548"/>
                </a:lnTo>
                <a:lnTo>
                  <a:pt x="837" y="1553"/>
                </a:lnTo>
                <a:lnTo>
                  <a:pt x="845" y="1560"/>
                </a:lnTo>
                <a:lnTo>
                  <a:pt x="850" y="1568"/>
                </a:lnTo>
                <a:lnTo>
                  <a:pt x="855" y="1574"/>
                </a:lnTo>
                <a:lnTo>
                  <a:pt x="865" y="1575"/>
                </a:lnTo>
                <a:lnTo>
                  <a:pt x="874" y="1572"/>
                </a:lnTo>
                <a:lnTo>
                  <a:pt x="884" y="1568"/>
                </a:lnTo>
                <a:lnTo>
                  <a:pt x="895" y="1567"/>
                </a:lnTo>
                <a:lnTo>
                  <a:pt x="913" y="1573"/>
                </a:lnTo>
                <a:lnTo>
                  <a:pt x="927" y="1584"/>
                </a:lnTo>
                <a:lnTo>
                  <a:pt x="939" y="1595"/>
                </a:lnTo>
                <a:lnTo>
                  <a:pt x="947" y="1599"/>
                </a:lnTo>
                <a:lnTo>
                  <a:pt x="969" y="1599"/>
                </a:lnTo>
                <a:lnTo>
                  <a:pt x="970" y="1615"/>
                </a:lnTo>
                <a:lnTo>
                  <a:pt x="964" y="1632"/>
                </a:lnTo>
                <a:lnTo>
                  <a:pt x="965" y="1642"/>
                </a:lnTo>
                <a:lnTo>
                  <a:pt x="965" y="1644"/>
                </a:lnTo>
                <a:lnTo>
                  <a:pt x="967" y="1645"/>
                </a:lnTo>
                <a:lnTo>
                  <a:pt x="967" y="1651"/>
                </a:lnTo>
                <a:lnTo>
                  <a:pt x="967" y="1657"/>
                </a:lnTo>
                <a:lnTo>
                  <a:pt x="965" y="1661"/>
                </a:lnTo>
                <a:lnTo>
                  <a:pt x="965" y="1667"/>
                </a:lnTo>
                <a:lnTo>
                  <a:pt x="971" y="1672"/>
                </a:lnTo>
                <a:lnTo>
                  <a:pt x="976" y="1677"/>
                </a:lnTo>
                <a:lnTo>
                  <a:pt x="980" y="1689"/>
                </a:lnTo>
                <a:lnTo>
                  <a:pt x="975" y="1701"/>
                </a:lnTo>
                <a:lnTo>
                  <a:pt x="947" y="1700"/>
                </a:lnTo>
                <a:lnTo>
                  <a:pt x="925" y="1722"/>
                </a:lnTo>
                <a:lnTo>
                  <a:pt x="921" y="1748"/>
                </a:lnTo>
                <a:lnTo>
                  <a:pt x="953" y="1735"/>
                </a:lnTo>
                <a:lnTo>
                  <a:pt x="966" y="1741"/>
                </a:lnTo>
                <a:lnTo>
                  <a:pt x="958" y="1757"/>
                </a:lnTo>
                <a:lnTo>
                  <a:pt x="949" y="1773"/>
                </a:lnTo>
                <a:lnTo>
                  <a:pt x="933" y="1776"/>
                </a:lnTo>
                <a:lnTo>
                  <a:pt x="918" y="1777"/>
                </a:lnTo>
                <a:lnTo>
                  <a:pt x="923" y="1782"/>
                </a:lnTo>
                <a:lnTo>
                  <a:pt x="933" y="1789"/>
                </a:lnTo>
                <a:lnTo>
                  <a:pt x="946" y="1797"/>
                </a:lnTo>
                <a:lnTo>
                  <a:pt x="957" y="1806"/>
                </a:lnTo>
                <a:lnTo>
                  <a:pt x="964" y="1814"/>
                </a:lnTo>
                <a:lnTo>
                  <a:pt x="966" y="1820"/>
                </a:lnTo>
                <a:lnTo>
                  <a:pt x="960" y="1824"/>
                </a:lnTo>
                <a:lnTo>
                  <a:pt x="943" y="1826"/>
                </a:lnTo>
                <a:lnTo>
                  <a:pt x="931" y="1829"/>
                </a:lnTo>
                <a:lnTo>
                  <a:pt x="928" y="1846"/>
                </a:lnTo>
                <a:lnTo>
                  <a:pt x="920" y="1863"/>
                </a:lnTo>
                <a:lnTo>
                  <a:pt x="905" y="1871"/>
                </a:lnTo>
                <a:lnTo>
                  <a:pt x="904" y="1871"/>
                </a:lnTo>
                <a:lnTo>
                  <a:pt x="902" y="1879"/>
                </a:lnTo>
                <a:lnTo>
                  <a:pt x="897" y="1883"/>
                </a:lnTo>
                <a:lnTo>
                  <a:pt x="897" y="1884"/>
                </a:lnTo>
                <a:lnTo>
                  <a:pt x="902" y="1887"/>
                </a:lnTo>
                <a:lnTo>
                  <a:pt x="906" y="1890"/>
                </a:lnTo>
                <a:lnTo>
                  <a:pt x="909" y="1891"/>
                </a:lnTo>
                <a:lnTo>
                  <a:pt x="913" y="1893"/>
                </a:lnTo>
                <a:lnTo>
                  <a:pt x="918" y="1899"/>
                </a:lnTo>
                <a:lnTo>
                  <a:pt x="924" y="1906"/>
                </a:lnTo>
                <a:lnTo>
                  <a:pt x="926" y="1907"/>
                </a:lnTo>
                <a:lnTo>
                  <a:pt x="927" y="1910"/>
                </a:lnTo>
                <a:lnTo>
                  <a:pt x="931" y="1913"/>
                </a:lnTo>
                <a:lnTo>
                  <a:pt x="934" y="1917"/>
                </a:lnTo>
                <a:lnTo>
                  <a:pt x="944" y="1916"/>
                </a:lnTo>
                <a:lnTo>
                  <a:pt x="954" y="1915"/>
                </a:lnTo>
                <a:lnTo>
                  <a:pt x="963" y="1914"/>
                </a:lnTo>
                <a:lnTo>
                  <a:pt x="973" y="1914"/>
                </a:lnTo>
                <a:lnTo>
                  <a:pt x="983" y="1928"/>
                </a:lnTo>
                <a:lnTo>
                  <a:pt x="993" y="1932"/>
                </a:lnTo>
                <a:lnTo>
                  <a:pt x="1005" y="1934"/>
                </a:lnTo>
                <a:lnTo>
                  <a:pt x="1017" y="1944"/>
                </a:lnTo>
                <a:lnTo>
                  <a:pt x="1032" y="1963"/>
                </a:lnTo>
                <a:lnTo>
                  <a:pt x="1048" y="1978"/>
                </a:lnTo>
                <a:lnTo>
                  <a:pt x="1112" y="1981"/>
                </a:lnTo>
                <a:lnTo>
                  <a:pt x="1161" y="1993"/>
                </a:lnTo>
                <a:lnTo>
                  <a:pt x="1207" y="2012"/>
                </a:lnTo>
                <a:lnTo>
                  <a:pt x="1231" y="2028"/>
                </a:lnTo>
                <a:lnTo>
                  <a:pt x="1254" y="2048"/>
                </a:lnTo>
                <a:lnTo>
                  <a:pt x="1269" y="2048"/>
                </a:lnTo>
                <a:lnTo>
                  <a:pt x="1294" y="2042"/>
                </a:lnTo>
                <a:lnTo>
                  <a:pt x="1321" y="2033"/>
                </a:lnTo>
                <a:lnTo>
                  <a:pt x="1342" y="2032"/>
                </a:lnTo>
                <a:lnTo>
                  <a:pt x="1382" y="2052"/>
                </a:lnTo>
                <a:lnTo>
                  <a:pt x="1407" y="2089"/>
                </a:lnTo>
                <a:lnTo>
                  <a:pt x="1428" y="2087"/>
                </a:lnTo>
                <a:lnTo>
                  <a:pt x="1441" y="2089"/>
                </a:lnTo>
                <a:lnTo>
                  <a:pt x="1451" y="2098"/>
                </a:lnTo>
                <a:lnTo>
                  <a:pt x="1458" y="2109"/>
                </a:lnTo>
                <a:lnTo>
                  <a:pt x="1467" y="2117"/>
                </a:lnTo>
                <a:lnTo>
                  <a:pt x="1474" y="2118"/>
                </a:lnTo>
                <a:lnTo>
                  <a:pt x="1481" y="2116"/>
                </a:lnTo>
                <a:lnTo>
                  <a:pt x="1489" y="2109"/>
                </a:lnTo>
                <a:lnTo>
                  <a:pt x="1494" y="2098"/>
                </a:lnTo>
                <a:lnTo>
                  <a:pt x="1506" y="2077"/>
                </a:lnTo>
                <a:lnTo>
                  <a:pt x="1496" y="2068"/>
                </a:lnTo>
                <a:lnTo>
                  <a:pt x="1491" y="2064"/>
                </a:lnTo>
                <a:lnTo>
                  <a:pt x="1481" y="2060"/>
                </a:lnTo>
                <a:lnTo>
                  <a:pt x="1471" y="2056"/>
                </a:lnTo>
                <a:lnTo>
                  <a:pt x="1465" y="2051"/>
                </a:lnTo>
                <a:lnTo>
                  <a:pt x="1454" y="2027"/>
                </a:lnTo>
                <a:lnTo>
                  <a:pt x="1451" y="2024"/>
                </a:lnTo>
                <a:lnTo>
                  <a:pt x="1446" y="2018"/>
                </a:lnTo>
                <a:lnTo>
                  <a:pt x="1441" y="2010"/>
                </a:lnTo>
                <a:lnTo>
                  <a:pt x="1437" y="2000"/>
                </a:lnTo>
                <a:lnTo>
                  <a:pt x="1432" y="1981"/>
                </a:lnTo>
                <a:lnTo>
                  <a:pt x="1419" y="1969"/>
                </a:lnTo>
                <a:lnTo>
                  <a:pt x="1418" y="1969"/>
                </a:lnTo>
                <a:lnTo>
                  <a:pt x="1417" y="1968"/>
                </a:lnTo>
                <a:lnTo>
                  <a:pt x="1417" y="1967"/>
                </a:lnTo>
                <a:lnTo>
                  <a:pt x="1414" y="1958"/>
                </a:lnTo>
                <a:lnTo>
                  <a:pt x="1415" y="1947"/>
                </a:lnTo>
                <a:lnTo>
                  <a:pt x="1408" y="1931"/>
                </a:lnTo>
                <a:lnTo>
                  <a:pt x="1393" y="1919"/>
                </a:lnTo>
                <a:lnTo>
                  <a:pt x="1380" y="1911"/>
                </a:lnTo>
                <a:lnTo>
                  <a:pt x="1379" y="1902"/>
                </a:lnTo>
                <a:lnTo>
                  <a:pt x="1385" y="1888"/>
                </a:lnTo>
                <a:lnTo>
                  <a:pt x="1384" y="1865"/>
                </a:lnTo>
                <a:lnTo>
                  <a:pt x="1381" y="1853"/>
                </a:lnTo>
                <a:lnTo>
                  <a:pt x="1380" y="1842"/>
                </a:lnTo>
                <a:lnTo>
                  <a:pt x="1378" y="1831"/>
                </a:lnTo>
                <a:lnTo>
                  <a:pt x="1378" y="1823"/>
                </a:lnTo>
                <a:lnTo>
                  <a:pt x="1396" y="1827"/>
                </a:lnTo>
                <a:lnTo>
                  <a:pt x="1414" y="1826"/>
                </a:lnTo>
                <a:lnTo>
                  <a:pt x="1422" y="1819"/>
                </a:lnTo>
                <a:lnTo>
                  <a:pt x="1415" y="1810"/>
                </a:lnTo>
                <a:lnTo>
                  <a:pt x="1415" y="1803"/>
                </a:lnTo>
                <a:lnTo>
                  <a:pt x="1424" y="1798"/>
                </a:lnTo>
                <a:lnTo>
                  <a:pt x="1432" y="1793"/>
                </a:lnTo>
                <a:lnTo>
                  <a:pt x="1438" y="1788"/>
                </a:lnTo>
                <a:lnTo>
                  <a:pt x="1436" y="1784"/>
                </a:lnTo>
                <a:lnTo>
                  <a:pt x="1430" y="1777"/>
                </a:lnTo>
                <a:lnTo>
                  <a:pt x="1424" y="1767"/>
                </a:lnTo>
                <a:lnTo>
                  <a:pt x="1421" y="1759"/>
                </a:lnTo>
                <a:lnTo>
                  <a:pt x="1385" y="1715"/>
                </a:lnTo>
                <a:lnTo>
                  <a:pt x="1376" y="1710"/>
                </a:lnTo>
                <a:lnTo>
                  <a:pt x="1369" y="1705"/>
                </a:lnTo>
                <a:lnTo>
                  <a:pt x="1343" y="1700"/>
                </a:lnTo>
                <a:lnTo>
                  <a:pt x="1318" y="1694"/>
                </a:lnTo>
                <a:lnTo>
                  <a:pt x="1318" y="1693"/>
                </a:lnTo>
                <a:lnTo>
                  <a:pt x="1285" y="1661"/>
                </a:lnTo>
                <a:lnTo>
                  <a:pt x="1279" y="1623"/>
                </a:lnTo>
                <a:lnTo>
                  <a:pt x="1281" y="1608"/>
                </a:lnTo>
                <a:lnTo>
                  <a:pt x="1278" y="1599"/>
                </a:lnTo>
                <a:lnTo>
                  <a:pt x="1273" y="1591"/>
                </a:lnTo>
                <a:lnTo>
                  <a:pt x="1269" y="1580"/>
                </a:lnTo>
                <a:lnTo>
                  <a:pt x="1270" y="1558"/>
                </a:lnTo>
                <a:lnTo>
                  <a:pt x="1275" y="1535"/>
                </a:lnTo>
                <a:lnTo>
                  <a:pt x="1276" y="1535"/>
                </a:lnTo>
                <a:lnTo>
                  <a:pt x="1277" y="1534"/>
                </a:lnTo>
                <a:lnTo>
                  <a:pt x="1290" y="1539"/>
                </a:lnTo>
                <a:lnTo>
                  <a:pt x="1303" y="1548"/>
                </a:lnTo>
                <a:lnTo>
                  <a:pt x="1316" y="1557"/>
                </a:lnTo>
                <a:lnTo>
                  <a:pt x="1328" y="1561"/>
                </a:lnTo>
                <a:lnTo>
                  <a:pt x="1338" y="1555"/>
                </a:lnTo>
                <a:lnTo>
                  <a:pt x="1333" y="1543"/>
                </a:lnTo>
                <a:lnTo>
                  <a:pt x="1328" y="1535"/>
                </a:lnTo>
                <a:lnTo>
                  <a:pt x="1323" y="1529"/>
                </a:lnTo>
                <a:lnTo>
                  <a:pt x="1320" y="1524"/>
                </a:lnTo>
                <a:lnTo>
                  <a:pt x="1318" y="1521"/>
                </a:lnTo>
                <a:lnTo>
                  <a:pt x="1319" y="1521"/>
                </a:lnTo>
                <a:lnTo>
                  <a:pt x="1320" y="1520"/>
                </a:lnTo>
                <a:lnTo>
                  <a:pt x="1329" y="1517"/>
                </a:lnTo>
                <a:lnTo>
                  <a:pt x="1336" y="1513"/>
                </a:lnTo>
                <a:lnTo>
                  <a:pt x="1344" y="1496"/>
                </a:lnTo>
                <a:lnTo>
                  <a:pt x="1353" y="1483"/>
                </a:lnTo>
                <a:lnTo>
                  <a:pt x="1354" y="1481"/>
                </a:lnTo>
                <a:lnTo>
                  <a:pt x="1355" y="1479"/>
                </a:lnTo>
                <a:lnTo>
                  <a:pt x="1364" y="1474"/>
                </a:lnTo>
                <a:lnTo>
                  <a:pt x="1373" y="1465"/>
                </a:lnTo>
                <a:lnTo>
                  <a:pt x="1384" y="1459"/>
                </a:lnTo>
                <a:lnTo>
                  <a:pt x="1396" y="1456"/>
                </a:lnTo>
                <a:lnTo>
                  <a:pt x="1446" y="1449"/>
                </a:lnTo>
                <a:lnTo>
                  <a:pt x="1495" y="1459"/>
                </a:lnTo>
                <a:lnTo>
                  <a:pt x="1534" y="1480"/>
                </a:lnTo>
                <a:lnTo>
                  <a:pt x="1563" y="1511"/>
                </a:lnTo>
                <a:lnTo>
                  <a:pt x="1565" y="1511"/>
                </a:lnTo>
                <a:lnTo>
                  <a:pt x="1567" y="1511"/>
                </a:lnTo>
                <a:lnTo>
                  <a:pt x="1566" y="1488"/>
                </a:lnTo>
                <a:lnTo>
                  <a:pt x="1567" y="1487"/>
                </a:lnTo>
                <a:lnTo>
                  <a:pt x="1587" y="1495"/>
                </a:lnTo>
                <a:lnTo>
                  <a:pt x="1605" y="1505"/>
                </a:lnTo>
                <a:lnTo>
                  <a:pt x="1622" y="1510"/>
                </a:lnTo>
                <a:lnTo>
                  <a:pt x="1640" y="1507"/>
                </a:lnTo>
                <a:lnTo>
                  <a:pt x="1659" y="1491"/>
                </a:lnTo>
                <a:lnTo>
                  <a:pt x="1679" y="1488"/>
                </a:lnTo>
                <a:lnTo>
                  <a:pt x="1698" y="1493"/>
                </a:lnTo>
                <a:lnTo>
                  <a:pt x="1716" y="1483"/>
                </a:lnTo>
                <a:lnTo>
                  <a:pt x="1728" y="1476"/>
                </a:lnTo>
                <a:lnTo>
                  <a:pt x="1740" y="1476"/>
                </a:lnTo>
                <a:lnTo>
                  <a:pt x="1749" y="1481"/>
                </a:lnTo>
                <a:lnTo>
                  <a:pt x="1759" y="1487"/>
                </a:lnTo>
                <a:lnTo>
                  <a:pt x="1768" y="1492"/>
                </a:lnTo>
                <a:lnTo>
                  <a:pt x="1779" y="1494"/>
                </a:lnTo>
                <a:lnTo>
                  <a:pt x="1788" y="1493"/>
                </a:lnTo>
                <a:lnTo>
                  <a:pt x="1796" y="1490"/>
                </a:lnTo>
                <a:lnTo>
                  <a:pt x="1804" y="1486"/>
                </a:lnTo>
                <a:lnTo>
                  <a:pt x="1811" y="1484"/>
                </a:lnTo>
                <a:lnTo>
                  <a:pt x="1826" y="1485"/>
                </a:lnTo>
                <a:lnTo>
                  <a:pt x="1843" y="1492"/>
                </a:lnTo>
                <a:lnTo>
                  <a:pt x="1859" y="1498"/>
                </a:lnTo>
                <a:lnTo>
                  <a:pt x="1871" y="1494"/>
                </a:lnTo>
                <a:lnTo>
                  <a:pt x="1874" y="1474"/>
                </a:lnTo>
                <a:lnTo>
                  <a:pt x="1859" y="1456"/>
                </a:lnTo>
                <a:lnTo>
                  <a:pt x="1850" y="1443"/>
                </a:lnTo>
                <a:lnTo>
                  <a:pt x="1837" y="1435"/>
                </a:lnTo>
                <a:lnTo>
                  <a:pt x="1813" y="1432"/>
                </a:lnTo>
                <a:lnTo>
                  <a:pt x="1794" y="1419"/>
                </a:lnTo>
                <a:lnTo>
                  <a:pt x="1789" y="1408"/>
                </a:lnTo>
                <a:lnTo>
                  <a:pt x="1798" y="1399"/>
                </a:lnTo>
                <a:lnTo>
                  <a:pt x="1801" y="1394"/>
                </a:lnTo>
                <a:lnTo>
                  <a:pt x="1796" y="1389"/>
                </a:lnTo>
                <a:lnTo>
                  <a:pt x="1789" y="1384"/>
                </a:lnTo>
                <a:lnTo>
                  <a:pt x="1784" y="1380"/>
                </a:lnTo>
                <a:lnTo>
                  <a:pt x="1785" y="1371"/>
                </a:lnTo>
                <a:lnTo>
                  <a:pt x="1792" y="1366"/>
                </a:lnTo>
                <a:lnTo>
                  <a:pt x="1800" y="1362"/>
                </a:lnTo>
                <a:lnTo>
                  <a:pt x="1808" y="1357"/>
                </a:lnTo>
                <a:lnTo>
                  <a:pt x="1817" y="1353"/>
                </a:lnTo>
                <a:lnTo>
                  <a:pt x="1811" y="1345"/>
                </a:lnTo>
                <a:lnTo>
                  <a:pt x="1797" y="1331"/>
                </a:lnTo>
                <a:lnTo>
                  <a:pt x="1785" y="1314"/>
                </a:lnTo>
                <a:lnTo>
                  <a:pt x="1783" y="1291"/>
                </a:lnTo>
                <a:lnTo>
                  <a:pt x="1784" y="1290"/>
                </a:lnTo>
                <a:lnTo>
                  <a:pt x="1785" y="1290"/>
                </a:lnTo>
                <a:lnTo>
                  <a:pt x="1795" y="1291"/>
                </a:lnTo>
                <a:lnTo>
                  <a:pt x="1805" y="1293"/>
                </a:lnTo>
                <a:lnTo>
                  <a:pt x="1815" y="1294"/>
                </a:lnTo>
                <a:lnTo>
                  <a:pt x="1825" y="1292"/>
                </a:lnTo>
                <a:lnTo>
                  <a:pt x="1848" y="1277"/>
                </a:lnTo>
                <a:lnTo>
                  <a:pt x="1876" y="1273"/>
                </a:lnTo>
                <a:lnTo>
                  <a:pt x="1890" y="1270"/>
                </a:lnTo>
                <a:lnTo>
                  <a:pt x="1904" y="1263"/>
                </a:lnTo>
                <a:lnTo>
                  <a:pt x="1918" y="1257"/>
                </a:lnTo>
                <a:lnTo>
                  <a:pt x="1932" y="1252"/>
                </a:lnTo>
                <a:lnTo>
                  <a:pt x="1942" y="1245"/>
                </a:lnTo>
                <a:lnTo>
                  <a:pt x="1964" y="1244"/>
                </a:lnTo>
                <a:lnTo>
                  <a:pt x="1986" y="1244"/>
                </a:lnTo>
                <a:lnTo>
                  <a:pt x="2004" y="1240"/>
                </a:lnTo>
                <a:lnTo>
                  <a:pt x="2016" y="1226"/>
                </a:lnTo>
                <a:lnTo>
                  <a:pt x="2027" y="1211"/>
                </a:lnTo>
                <a:lnTo>
                  <a:pt x="2037" y="1198"/>
                </a:lnTo>
                <a:lnTo>
                  <a:pt x="2052" y="1195"/>
                </a:lnTo>
                <a:lnTo>
                  <a:pt x="2079" y="1206"/>
                </a:lnTo>
                <a:lnTo>
                  <a:pt x="2110" y="1204"/>
                </a:lnTo>
                <a:lnTo>
                  <a:pt x="2139" y="1217"/>
                </a:lnTo>
                <a:lnTo>
                  <a:pt x="2165" y="1240"/>
                </a:lnTo>
                <a:lnTo>
                  <a:pt x="2181" y="1253"/>
                </a:lnTo>
                <a:lnTo>
                  <a:pt x="2201" y="1252"/>
                </a:lnTo>
                <a:lnTo>
                  <a:pt x="2218" y="1254"/>
                </a:lnTo>
                <a:lnTo>
                  <a:pt x="2227" y="1275"/>
                </a:lnTo>
                <a:lnTo>
                  <a:pt x="2232" y="1282"/>
                </a:lnTo>
                <a:lnTo>
                  <a:pt x="2239" y="1282"/>
                </a:lnTo>
                <a:lnTo>
                  <a:pt x="2257" y="1266"/>
                </a:lnTo>
                <a:lnTo>
                  <a:pt x="2283" y="1273"/>
                </a:lnTo>
                <a:lnTo>
                  <a:pt x="2282" y="1283"/>
                </a:lnTo>
                <a:lnTo>
                  <a:pt x="2283" y="1292"/>
                </a:lnTo>
                <a:lnTo>
                  <a:pt x="2297" y="1293"/>
                </a:lnTo>
                <a:lnTo>
                  <a:pt x="2312" y="1290"/>
                </a:lnTo>
                <a:lnTo>
                  <a:pt x="2328" y="1285"/>
                </a:lnTo>
                <a:lnTo>
                  <a:pt x="2341" y="1282"/>
                </a:lnTo>
                <a:lnTo>
                  <a:pt x="2341" y="1275"/>
                </a:lnTo>
                <a:lnTo>
                  <a:pt x="2341" y="1264"/>
                </a:lnTo>
                <a:lnTo>
                  <a:pt x="2342" y="1254"/>
                </a:lnTo>
                <a:lnTo>
                  <a:pt x="2345" y="1249"/>
                </a:lnTo>
                <a:lnTo>
                  <a:pt x="2366" y="1237"/>
                </a:lnTo>
                <a:lnTo>
                  <a:pt x="2389" y="1226"/>
                </a:lnTo>
                <a:lnTo>
                  <a:pt x="2414" y="1265"/>
                </a:lnTo>
                <a:lnTo>
                  <a:pt x="2461" y="1283"/>
                </a:lnTo>
                <a:lnTo>
                  <a:pt x="2487" y="1296"/>
                </a:lnTo>
                <a:lnTo>
                  <a:pt x="2514" y="1315"/>
                </a:lnTo>
                <a:lnTo>
                  <a:pt x="2541" y="1334"/>
                </a:lnTo>
                <a:lnTo>
                  <a:pt x="2566" y="1353"/>
                </a:lnTo>
                <a:lnTo>
                  <a:pt x="2617" y="1382"/>
                </a:lnTo>
                <a:lnTo>
                  <a:pt x="2660" y="1421"/>
                </a:lnTo>
                <a:lnTo>
                  <a:pt x="2671" y="1434"/>
                </a:lnTo>
                <a:lnTo>
                  <a:pt x="2682" y="1441"/>
                </a:lnTo>
                <a:lnTo>
                  <a:pt x="2685" y="1433"/>
                </a:lnTo>
                <a:lnTo>
                  <a:pt x="2687" y="1422"/>
                </a:lnTo>
                <a:lnTo>
                  <a:pt x="2688" y="1411"/>
                </a:lnTo>
                <a:lnTo>
                  <a:pt x="2691" y="1406"/>
                </a:lnTo>
                <a:lnTo>
                  <a:pt x="2723" y="1427"/>
                </a:lnTo>
                <a:lnTo>
                  <a:pt x="2765" y="1437"/>
                </a:lnTo>
                <a:lnTo>
                  <a:pt x="2780" y="1434"/>
                </a:lnTo>
                <a:lnTo>
                  <a:pt x="2795" y="1431"/>
                </a:lnTo>
                <a:lnTo>
                  <a:pt x="2810" y="1428"/>
                </a:lnTo>
                <a:lnTo>
                  <a:pt x="2824" y="1425"/>
                </a:lnTo>
                <a:lnTo>
                  <a:pt x="2840" y="1429"/>
                </a:lnTo>
                <a:lnTo>
                  <a:pt x="2857" y="1442"/>
                </a:lnTo>
                <a:lnTo>
                  <a:pt x="2877" y="1455"/>
                </a:lnTo>
                <a:lnTo>
                  <a:pt x="2894" y="1465"/>
                </a:lnTo>
                <a:lnTo>
                  <a:pt x="2920" y="1473"/>
                </a:lnTo>
                <a:lnTo>
                  <a:pt x="2943" y="1485"/>
                </a:lnTo>
                <a:lnTo>
                  <a:pt x="2950" y="1492"/>
                </a:lnTo>
                <a:lnTo>
                  <a:pt x="2958" y="1502"/>
                </a:lnTo>
                <a:lnTo>
                  <a:pt x="2967" y="1511"/>
                </a:lnTo>
                <a:lnTo>
                  <a:pt x="2975" y="1516"/>
                </a:lnTo>
                <a:lnTo>
                  <a:pt x="2986" y="1514"/>
                </a:lnTo>
                <a:lnTo>
                  <a:pt x="2996" y="1512"/>
                </a:lnTo>
                <a:lnTo>
                  <a:pt x="3007" y="1510"/>
                </a:lnTo>
                <a:lnTo>
                  <a:pt x="3018" y="1511"/>
                </a:lnTo>
                <a:lnTo>
                  <a:pt x="3037" y="1516"/>
                </a:lnTo>
                <a:lnTo>
                  <a:pt x="3051" y="1527"/>
                </a:lnTo>
                <a:lnTo>
                  <a:pt x="3064" y="1542"/>
                </a:lnTo>
                <a:lnTo>
                  <a:pt x="3082" y="1551"/>
                </a:lnTo>
                <a:lnTo>
                  <a:pt x="3084" y="1525"/>
                </a:lnTo>
                <a:lnTo>
                  <a:pt x="3104" y="1516"/>
                </a:lnTo>
                <a:lnTo>
                  <a:pt x="3128" y="1505"/>
                </a:lnTo>
                <a:lnTo>
                  <a:pt x="3130" y="1491"/>
                </a:lnTo>
                <a:lnTo>
                  <a:pt x="3125" y="1478"/>
                </a:lnTo>
                <a:lnTo>
                  <a:pt x="3129" y="1467"/>
                </a:lnTo>
                <a:lnTo>
                  <a:pt x="3141" y="1462"/>
                </a:lnTo>
                <a:lnTo>
                  <a:pt x="3153" y="1460"/>
                </a:lnTo>
                <a:lnTo>
                  <a:pt x="3165" y="1457"/>
                </a:lnTo>
                <a:lnTo>
                  <a:pt x="3178" y="1451"/>
                </a:lnTo>
                <a:lnTo>
                  <a:pt x="3185" y="1445"/>
                </a:lnTo>
                <a:lnTo>
                  <a:pt x="3189" y="1438"/>
                </a:lnTo>
                <a:lnTo>
                  <a:pt x="3195" y="1431"/>
                </a:lnTo>
                <a:lnTo>
                  <a:pt x="3204" y="1429"/>
                </a:lnTo>
                <a:lnTo>
                  <a:pt x="3242" y="1432"/>
                </a:lnTo>
                <a:lnTo>
                  <a:pt x="3280" y="1427"/>
                </a:lnTo>
                <a:lnTo>
                  <a:pt x="3293" y="1427"/>
                </a:lnTo>
                <a:lnTo>
                  <a:pt x="3305" y="1435"/>
                </a:lnTo>
                <a:lnTo>
                  <a:pt x="3316" y="1446"/>
                </a:lnTo>
                <a:lnTo>
                  <a:pt x="3328" y="1451"/>
                </a:lnTo>
                <a:lnTo>
                  <a:pt x="3346" y="1465"/>
                </a:lnTo>
                <a:lnTo>
                  <a:pt x="3369" y="1468"/>
                </a:lnTo>
                <a:lnTo>
                  <a:pt x="3387" y="1464"/>
                </a:lnTo>
                <a:lnTo>
                  <a:pt x="3404" y="1467"/>
                </a:lnTo>
                <a:lnTo>
                  <a:pt x="3422" y="1472"/>
                </a:lnTo>
                <a:lnTo>
                  <a:pt x="3441" y="1474"/>
                </a:lnTo>
                <a:lnTo>
                  <a:pt x="3463" y="1471"/>
                </a:lnTo>
                <a:lnTo>
                  <a:pt x="3481" y="1461"/>
                </a:lnTo>
                <a:lnTo>
                  <a:pt x="3474" y="1446"/>
                </a:lnTo>
                <a:lnTo>
                  <a:pt x="3460" y="1432"/>
                </a:lnTo>
                <a:lnTo>
                  <a:pt x="3454" y="1408"/>
                </a:lnTo>
                <a:lnTo>
                  <a:pt x="3452" y="1407"/>
                </a:lnTo>
                <a:lnTo>
                  <a:pt x="3451" y="1406"/>
                </a:lnTo>
                <a:lnTo>
                  <a:pt x="3440" y="1404"/>
                </a:lnTo>
                <a:lnTo>
                  <a:pt x="3429" y="1400"/>
                </a:lnTo>
                <a:lnTo>
                  <a:pt x="3429" y="1399"/>
                </a:lnTo>
                <a:lnTo>
                  <a:pt x="3428" y="1399"/>
                </a:lnTo>
                <a:lnTo>
                  <a:pt x="3423" y="1388"/>
                </a:lnTo>
                <a:lnTo>
                  <a:pt x="3418" y="1381"/>
                </a:lnTo>
                <a:lnTo>
                  <a:pt x="3414" y="1375"/>
                </a:lnTo>
                <a:lnTo>
                  <a:pt x="3415" y="1363"/>
                </a:lnTo>
                <a:lnTo>
                  <a:pt x="3419" y="1347"/>
                </a:lnTo>
                <a:lnTo>
                  <a:pt x="3419" y="1328"/>
                </a:lnTo>
                <a:lnTo>
                  <a:pt x="3440" y="1330"/>
                </a:lnTo>
                <a:lnTo>
                  <a:pt x="3461" y="1337"/>
                </a:lnTo>
                <a:lnTo>
                  <a:pt x="3493" y="1339"/>
                </a:lnTo>
                <a:lnTo>
                  <a:pt x="3525" y="1344"/>
                </a:lnTo>
                <a:lnTo>
                  <a:pt x="3536" y="1344"/>
                </a:lnTo>
                <a:lnTo>
                  <a:pt x="3555" y="1344"/>
                </a:lnTo>
                <a:lnTo>
                  <a:pt x="3572" y="1345"/>
                </a:lnTo>
                <a:lnTo>
                  <a:pt x="3579" y="1345"/>
                </a:lnTo>
                <a:lnTo>
                  <a:pt x="3580" y="1345"/>
                </a:lnTo>
                <a:lnTo>
                  <a:pt x="3581" y="1346"/>
                </a:lnTo>
                <a:lnTo>
                  <a:pt x="3618" y="1384"/>
                </a:lnTo>
                <a:lnTo>
                  <a:pt x="3666" y="1411"/>
                </a:lnTo>
                <a:lnTo>
                  <a:pt x="3698" y="1416"/>
                </a:lnTo>
                <a:lnTo>
                  <a:pt x="3729" y="1414"/>
                </a:lnTo>
                <a:lnTo>
                  <a:pt x="3737" y="1411"/>
                </a:lnTo>
                <a:lnTo>
                  <a:pt x="3745" y="1408"/>
                </a:lnTo>
                <a:lnTo>
                  <a:pt x="3752" y="1405"/>
                </a:lnTo>
                <a:lnTo>
                  <a:pt x="3759" y="1402"/>
                </a:lnTo>
                <a:lnTo>
                  <a:pt x="3768" y="1404"/>
                </a:lnTo>
                <a:lnTo>
                  <a:pt x="3777" y="1405"/>
                </a:lnTo>
                <a:lnTo>
                  <a:pt x="3786" y="1406"/>
                </a:lnTo>
                <a:lnTo>
                  <a:pt x="3794" y="1407"/>
                </a:lnTo>
                <a:lnTo>
                  <a:pt x="3821" y="1410"/>
                </a:lnTo>
                <a:lnTo>
                  <a:pt x="3850" y="1417"/>
                </a:lnTo>
                <a:lnTo>
                  <a:pt x="3879" y="1425"/>
                </a:lnTo>
                <a:lnTo>
                  <a:pt x="3905" y="1432"/>
                </a:lnTo>
                <a:lnTo>
                  <a:pt x="3935" y="1443"/>
                </a:lnTo>
                <a:lnTo>
                  <a:pt x="3962" y="1457"/>
                </a:lnTo>
                <a:lnTo>
                  <a:pt x="4050" y="1469"/>
                </a:lnTo>
                <a:lnTo>
                  <a:pt x="4133" y="1442"/>
                </a:lnTo>
                <a:close/>
              </a:path>
            </a:pathLst>
          </a:custGeom>
          <a:solidFill>
            <a:srgbClr val="79056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3" name="Estonia"/>
          <xdr:cNvSpPr>
            <a:spLocks noEditPoints="1"/>
          </xdr:cNvSpPr>
        </xdr:nvSpPr>
        <xdr:spPr bwMode="auto">
          <a:xfrm>
            <a:off x="11270252" y="809625"/>
            <a:ext cx="83548" cy="47625"/>
          </a:xfrm>
          <a:custGeom>
            <a:avLst/>
            <a:gdLst>
              <a:gd name="T0" fmla="*/ 2147483647 w 241"/>
              <a:gd name="T1" fmla="*/ 2147483647 h 114"/>
              <a:gd name="T2" fmla="*/ 2147483647 w 241"/>
              <a:gd name="T3" fmla="*/ 2147483647 h 114"/>
              <a:gd name="T4" fmla="*/ 2147483647 w 241"/>
              <a:gd name="T5" fmla="*/ 2147483647 h 114"/>
              <a:gd name="T6" fmla="*/ 2147483647 w 241"/>
              <a:gd name="T7" fmla="*/ 2147483647 h 114"/>
              <a:gd name="T8" fmla="*/ 2147483647 w 241"/>
              <a:gd name="T9" fmla="*/ 2147483647 h 114"/>
              <a:gd name="T10" fmla="*/ 2147483647 w 241"/>
              <a:gd name="T11" fmla="*/ 2147483647 h 114"/>
              <a:gd name="T12" fmla="*/ 2147483647 w 241"/>
              <a:gd name="T13" fmla="*/ 2147483647 h 114"/>
              <a:gd name="T14" fmla="*/ 2147483647 w 241"/>
              <a:gd name="T15" fmla="*/ 2147483647 h 114"/>
              <a:gd name="T16" fmla="*/ 0 w 241"/>
              <a:gd name="T17" fmla="*/ 2147483647 h 114"/>
              <a:gd name="T18" fmla="*/ 2147483647 w 241"/>
              <a:gd name="T19" fmla="*/ 2147483647 h 114"/>
              <a:gd name="T20" fmla="*/ 2147483647 w 241"/>
              <a:gd name="T21" fmla="*/ 2147483647 h 114"/>
              <a:gd name="T22" fmla="*/ 2147483647 w 241"/>
              <a:gd name="T23" fmla="*/ 2147483647 h 114"/>
              <a:gd name="T24" fmla="*/ 2147483647 w 241"/>
              <a:gd name="T25" fmla="*/ 2147483647 h 114"/>
              <a:gd name="T26" fmla="*/ 2147483647 w 241"/>
              <a:gd name="T27" fmla="*/ 2147483647 h 114"/>
              <a:gd name="T28" fmla="*/ 2147483647 w 241"/>
              <a:gd name="T29" fmla="*/ 2147483647 h 114"/>
              <a:gd name="T30" fmla="*/ 2147483647 w 241"/>
              <a:gd name="T31" fmla="*/ 2147483647 h 114"/>
              <a:gd name="T32" fmla="*/ 2147483647 w 241"/>
              <a:gd name="T33" fmla="*/ 2147483647 h 114"/>
              <a:gd name="T34" fmla="*/ 2147483647 w 241"/>
              <a:gd name="T35" fmla="*/ 2147483647 h 114"/>
              <a:gd name="T36" fmla="*/ 2147483647 w 241"/>
              <a:gd name="T37" fmla="*/ 2147483647 h 114"/>
              <a:gd name="T38" fmla="*/ 2147483647 w 241"/>
              <a:gd name="T39" fmla="*/ 2147483647 h 114"/>
              <a:gd name="T40" fmla="*/ 2147483647 w 241"/>
              <a:gd name="T41" fmla="*/ 0 h 114"/>
              <a:gd name="T42" fmla="*/ 2147483647 w 241"/>
              <a:gd name="T43" fmla="*/ 2147483647 h 114"/>
              <a:gd name="T44" fmla="*/ 2147483647 w 241"/>
              <a:gd name="T45" fmla="*/ 2147483647 h 114"/>
              <a:gd name="T46" fmla="*/ 2147483647 w 241"/>
              <a:gd name="T47" fmla="*/ 2147483647 h 114"/>
              <a:gd name="T48" fmla="*/ 2147483647 w 241"/>
              <a:gd name="T49" fmla="*/ 2147483647 h 114"/>
              <a:gd name="T50" fmla="*/ 2147483647 w 241"/>
              <a:gd name="T51" fmla="*/ 2147483647 h 114"/>
              <a:gd name="T52" fmla="*/ 2147483647 w 241"/>
              <a:gd name="T53" fmla="*/ 2147483647 h 114"/>
              <a:gd name="T54" fmla="*/ 2147483647 w 241"/>
              <a:gd name="T55" fmla="*/ 2147483647 h 114"/>
              <a:gd name="T56" fmla="*/ 2147483647 w 241"/>
              <a:gd name="T57" fmla="*/ 2147483647 h 114"/>
              <a:gd name="T58" fmla="*/ 2147483647 w 241"/>
              <a:gd name="T59" fmla="*/ 2147483647 h 114"/>
              <a:gd name="T60" fmla="*/ 2147483647 w 241"/>
              <a:gd name="T61" fmla="*/ 2147483647 h 114"/>
              <a:gd name="T62" fmla="*/ 2147483647 w 241"/>
              <a:gd name="T63" fmla="*/ 2147483647 h 114"/>
              <a:gd name="T64" fmla="*/ 2147483647 w 241"/>
              <a:gd name="T65" fmla="*/ 2147483647 h 114"/>
              <a:gd name="T66" fmla="*/ 2147483647 w 241"/>
              <a:gd name="T67" fmla="*/ 2147483647 h 114"/>
              <a:gd name="T68" fmla="*/ 2147483647 w 241"/>
              <a:gd name="T69" fmla="*/ 2147483647 h 114"/>
              <a:gd name="T70" fmla="*/ 2147483647 w 241"/>
              <a:gd name="T71" fmla="*/ 2147483647 h 114"/>
              <a:gd name="T72" fmla="*/ 2147483647 w 241"/>
              <a:gd name="T73" fmla="*/ 2147483647 h 114"/>
              <a:gd name="T74" fmla="*/ 2147483647 w 241"/>
              <a:gd name="T75" fmla="*/ 2147483647 h 114"/>
              <a:gd name="T76" fmla="*/ 2147483647 w 241"/>
              <a:gd name="T77" fmla="*/ 2147483647 h 114"/>
              <a:gd name="T78" fmla="*/ 2147483647 w 241"/>
              <a:gd name="T79" fmla="*/ 2147483647 h 114"/>
              <a:gd name="T80" fmla="*/ 2147483647 w 241"/>
              <a:gd name="T81" fmla="*/ 2147483647 h 114"/>
              <a:gd name="T82" fmla="*/ 2147483647 w 241"/>
              <a:gd name="T83" fmla="*/ 2147483647 h 114"/>
              <a:gd name="T84" fmla="*/ 2147483647 w 241"/>
              <a:gd name="T85" fmla="*/ 2147483647 h 114"/>
              <a:gd name="T86" fmla="*/ 2147483647 w 241"/>
              <a:gd name="T87" fmla="*/ 2147483647 h 114"/>
              <a:gd name="T88" fmla="*/ 2147483647 w 241"/>
              <a:gd name="T89" fmla="*/ 2147483647 h 114"/>
              <a:gd name="T90" fmla="*/ 2147483647 w 241"/>
              <a:gd name="T91" fmla="*/ 2147483647 h 114"/>
              <a:gd name="T92" fmla="*/ 2147483647 w 241"/>
              <a:gd name="T93" fmla="*/ 2147483647 h 114"/>
              <a:gd name="T94" fmla="*/ 2147483647 w 241"/>
              <a:gd name="T95" fmla="*/ 2147483647 h 114"/>
              <a:gd name="T96" fmla="*/ 2147483647 w 241"/>
              <a:gd name="T97" fmla="*/ 2147483647 h 114"/>
              <a:gd name="T98" fmla="*/ 2147483647 w 241"/>
              <a:gd name="T99" fmla="*/ 2147483647 h 114"/>
              <a:gd name="T100" fmla="*/ 2147483647 w 241"/>
              <a:gd name="T101" fmla="*/ 2147483647 h 114"/>
              <a:gd name="T102" fmla="*/ 2147483647 w 241"/>
              <a:gd name="T103" fmla="*/ 2147483647 h 114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241"/>
              <a:gd name="T157" fmla="*/ 0 h 114"/>
              <a:gd name="T158" fmla="*/ 241 w 241"/>
              <a:gd name="T159" fmla="*/ 114 h 114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241" h="114">
                <a:moveTo>
                  <a:pt x="39" y="53"/>
                </a:moveTo>
                <a:lnTo>
                  <a:pt x="38" y="55"/>
                </a:lnTo>
                <a:lnTo>
                  <a:pt x="38" y="56"/>
                </a:lnTo>
                <a:lnTo>
                  <a:pt x="34" y="58"/>
                </a:lnTo>
                <a:lnTo>
                  <a:pt x="29" y="60"/>
                </a:lnTo>
                <a:lnTo>
                  <a:pt x="18" y="62"/>
                </a:lnTo>
                <a:lnTo>
                  <a:pt x="9" y="62"/>
                </a:lnTo>
                <a:lnTo>
                  <a:pt x="3" y="62"/>
                </a:lnTo>
                <a:lnTo>
                  <a:pt x="0" y="66"/>
                </a:lnTo>
                <a:lnTo>
                  <a:pt x="3" y="76"/>
                </a:lnTo>
                <a:lnTo>
                  <a:pt x="12" y="82"/>
                </a:lnTo>
                <a:lnTo>
                  <a:pt x="28" y="80"/>
                </a:lnTo>
                <a:lnTo>
                  <a:pt x="39" y="67"/>
                </a:lnTo>
                <a:lnTo>
                  <a:pt x="39" y="53"/>
                </a:lnTo>
                <a:close/>
                <a:moveTo>
                  <a:pt x="236" y="2"/>
                </a:moveTo>
                <a:lnTo>
                  <a:pt x="229" y="9"/>
                </a:lnTo>
                <a:lnTo>
                  <a:pt x="215" y="12"/>
                </a:lnTo>
                <a:lnTo>
                  <a:pt x="206" y="11"/>
                </a:lnTo>
                <a:lnTo>
                  <a:pt x="197" y="7"/>
                </a:lnTo>
                <a:lnTo>
                  <a:pt x="186" y="3"/>
                </a:lnTo>
                <a:lnTo>
                  <a:pt x="177" y="0"/>
                </a:lnTo>
                <a:lnTo>
                  <a:pt x="164" y="1"/>
                </a:lnTo>
                <a:lnTo>
                  <a:pt x="149" y="6"/>
                </a:lnTo>
                <a:lnTo>
                  <a:pt x="134" y="12"/>
                </a:lnTo>
                <a:lnTo>
                  <a:pt x="118" y="15"/>
                </a:lnTo>
                <a:lnTo>
                  <a:pt x="80" y="25"/>
                </a:lnTo>
                <a:lnTo>
                  <a:pt x="68" y="55"/>
                </a:lnTo>
                <a:lnTo>
                  <a:pt x="81" y="77"/>
                </a:lnTo>
                <a:lnTo>
                  <a:pt x="106" y="72"/>
                </a:lnTo>
                <a:lnTo>
                  <a:pt x="108" y="75"/>
                </a:lnTo>
                <a:lnTo>
                  <a:pt x="108" y="87"/>
                </a:lnTo>
                <a:lnTo>
                  <a:pt x="145" y="94"/>
                </a:lnTo>
                <a:lnTo>
                  <a:pt x="165" y="99"/>
                </a:lnTo>
                <a:lnTo>
                  <a:pt x="180" y="110"/>
                </a:lnTo>
                <a:lnTo>
                  <a:pt x="189" y="114"/>
                </a:lnTo>
                <a:lnTo>
                  <a:pt x="198" y="112"/>
                </a:lnTo>
                <a:lnTo>
                  <a:pt x="208" y="109"/>
                </a:lnTo>
                <a:lnTo>
                  <a:pt x="219" y="108"/>
                </a:lnTo>
                <a:lnTo>
                  <a:pt x="237" y="110"/>
                </a:lnTo>
                <a:lnTo>
                  <a:pt x="237" y="95"/>
                </a:lnTo>
                <a:lnTo>
                  <a:pt x="235" y="79"/>
                </a:lnTo>
                <a:lnTo>
                  <a:pt x="232" y="70"/>
                </a:lnTo>
                <a:lnTo>
                  <a:pt x="228" y="63"/>
                </a:lnTo>
                <a:lnTo>
                  <a:pt x="225" y="55"/>
                </a:lnTo>
                <a:lnTo>
                  <a:pt x="225" y="44"/>
                </a:lnTo>
                <a:lnTo>
                  <a:pt x="228" y="39"/>
                </a:lnTo>
                <a:lnTo>
                  <a:pt x="233" y="34"/>
                </a:lnTo>
                <a:lnTo>
                  <a:pt x="237" y="29"/>
                </a:lnTo>
                <a:lnTo>
                  <a:pt x="241" y="24"/>
                </a:lnTo>
                <a:lnTo>
                  <a:pt x="236" y="2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4" name="Sweden"/>
          <xdr:cNvSpPr>
            <a:spLocks noEditPoints="1"/>
          </xdr:cNvSpPr>
        </xdr:nvSpPr>
        <xdr:spPr bwMode="auto">
          <a:xfrm>
            <a:off x="11103156" y="619125"/>
            <a:ext cx="158741" cy="295275"/>
          </a:xfrm>
          <a:custGeom>
            <a:avLst/>
            <a:gdLst>
              <a:gd name="T0" fmla="*/ 2147483647 w 442"/>
              <a:gd name="T1" fmla="*/ 2147483647 h 701"/>
              <a:gd name="T2" fmla="*/ 2147483647 w 442"/>
              <a:gd name="T3" fmla="*/ 2147483647 h 701"/>
              <a:gd name="T4" fmla="*/ 2147483647 w 442"/>
              <a:gd name="T5" fmla="*/ 2147483647 h 701"/>
              <a:gd name="T6" fmla="*/ 2147483647 w 442"/>
              <a:gd name="T7" fmla="*/ 2147483647 h 701"/>
              <a:gd name="T8" fmla="*/ 2147483647 w 442"/>
              <a:gd name="T9" fmla="*/ 2147483647 h 701"/>
              <a:gd name="T10" fmla="*/ 2147483647 w 442"/>
              <a:gd name="T11" fmla="*/ 2147483647 h 701"/>
              <a:gd name="T12" fmla="*/ 2147483647 w 442"/>
              <a:gd name="T13" fmla="*/ 2147483647 h 701"/>
              <a:gd name="T14" fmla="*/ 2147483647 w 442"/>
              <a:gd name="T15" fmla="*/ 2147483647 h 701"/>
              <a:gd name="T16" fmla="*/ 2147483647 w 442"/>
              <a:gd name="T17" fmla="*/ 2147483647 h 701"/>
              <a:gd name="T18" fmla="*/ 2147483647 w 442"/>
              <a:gd name="T19" fmla="*/ 2147483647 h 701"/>
              <a:gd name="T20" fmla="*/ 2147483647 w 442"/>
              <a:gd name="T21" fmla="*/ 2147483647 h 701"/>
              <a:gd name="T22" fmla="*/ 2147483647 w 442"/>
              <a:gd name="T23" fmla="*/ 2147483647 h 701"/>
              <a:gd name="T24" fmla="*/ 2147483647 w 442"/>
              <a:gd name="T25" fmla="*/ 2147483647 h 701"/>
              <a:gd name="T26" fmla="*/ 2147483647 w 442"/>
              <a:gd name="T27" fmla="*/ 2147483647 h 701"/>
              <a:gd name="T28" fmla="*/ 2147483647 w 442"/>
              <a:gd name="T29" fmla="*/ 2147483647 h 701"/>
              <a:gd name="T30" fmla="*/ 2147483647 w 442"/>
              <a:gd name="T31" fmla="*/ 2147483647 h 701"/>
              <a:gd name="T32" fmla="*/ 2147483647 w 442"/>
              <a:gd name="T33" fmla="*/ 2147483647 h 701"/>
              <a:gd name="T34" fmla="*/ 2147483647 w 442"/>
              <a:gd name="T35" fmla="*/ 2147483647 h 701"/>
              <a:gd name="T36" fmla="*/ 2147483647 w 442"/>
              <a:gd name="T37" fmla="*/ 2147483647 h 701"/>
              <a:gd name="T38" fmla="*/ 2147483647 w 442"/>
              <a:gd name="T39" fmla="*/ 2147483647 h 701"/>
              <a:gd name="T40" fmla="*/ 2147483647 w 442"/>
              <a:gd name="T41" fmla="*/ 2147483647 h 701"/>
              <a:gd name="T42" fmla="*/ 2147483647 w 442"/>
              <a:gd name="T43" fmla="*/ 2147483647 h 701"/>
              <a:gd name="T44" fmla="*/ 2147483647 w 442"/>
              <a:gd name="T45" fmla="*/ 2147483647 h 701"/>
              <a:gd name="T46" fmla="*/ 2147483647 w 442"/>
              <a:gd name="T47" fmla="*/ 2147483647 h 701"/>
              <a:gd name="T48" fmla="*/ 2147483647 w 442"/>
              <a:gd name="T49" fmla="*/ 2147483647 h 701"/>
              <a:gd name="T50" fmla="*/ 2147483647 w 442"/>
              <a:gd name="T51" fmla="*/ 2147483647 h 701"/>
              <a:gd name="T52" fmla="*/ 2147483647 w 442"/>
              <a:gd name="T53" fmla="*/ 2147483647 h 701"/>
              <a:gd name="T54" fmla="*/ 2147483647 w 442"/>
              <a:gd name="T55" fmla="*/ 2147483647 h 701"/>
              <a:gd name="T56" fmla="*/ 2147483647 w 442"/>
              <a:gd name="T57" fmla="*/ 2147483647 h 701"/>
              <a:gd name="T58" fmla="*/ 2147483647 w 442"/>
              <a:gd name="T59" fmla="*/ 2147483647 h 701"/>
              <a:gd name="T60" fmla="*/ 2147483647 w 442"/>
              <a:gd name="T61" fmla="*/ 2147483647 h 701"/>
              <a:gd name="T62" fmla="*/ 2147483647 w 442"/>
              <a:gd name="T63" fmla="*/ 2147483647 h 701"/>
              <a:gd name="T64" fmla="*/ 2147483647 w 442"/>
              <a:gd name="T65" fmla="*/ 2147483647 h 701"/>
              <a:gd name="T66" fmla="*/ 2147483647 w 442"/>
              <a:gd name="T67" fmla="*/ 2147483647 h 701"/>
              <a:gd name="T68" fmla="*/ 2147483647 w 442"/>
              <a:gd name="T69" fmla="*/ 2147483647 h 701"/>
              <a:gd name="T70" fmla="*/ 2147483647 w 442"/>
              <a:gd name="T71" fmla="*/ 2147483647 h 701"/>
              <a:gd name="T72" fmla="*/ 2147483647 w 442"/>
              <a:gd name="T73" fmla="*/ 2147483647 h 701"/>
              <a:gd name="T74" fmla="*/ 2147483647 w 442"/>
              <a:gd name="T75" fmla="*/ 2147483647 h 701"/>
              <a:gd name="T76" fmla="*/ 2147483647 w 442"/>
              <a:gd name="T77" fmla="*/ 2147483647 h 701"/>
              <a:gd name="T78" fmla="*/ 2147483647 w 442"/>
              <a:gd name="T79" fmla="*/ 2147483647 h 701"/>
              <a:gd name="T80" fmla="*/ 2147483647 w 442"/>
              <a:gd name="T81" fmla="*/ 2147483647 h 701"/>
              <a:gd name="T82" fmla="*/ 0 w 442"/>
              <a:gd name="T83" fmla="*/ 2147483647 h 701"/>
              <a:gd name="T84" fmla="*/ 2147483647 w 442"/>
              <a:gd name="T85" fmla="*/ 2147483647 h 701"/>
              <a:gd name="T86" fmla="*/ 2147483647 w 442"/>
              <a:gd name="T87" fmla="*/ 2147483647 h 701"/>
              <a:gd name="T88" fmla="*/ 2147483647 w 442"/>
              <a:gd name="T89" fmla="*/ 2147483647 h 701"/>
              <a:gd name="T90" fmla="*/ 2147483647 w 442"/>
              <a:gd name="T91" fmla="*/ 2147483647 h 701"/>
              <a:gd name="T92" fmla="*/ 2147483647 w 442"/>
              <a:gd name="T93" fmla="*/ 2147483647 h 701"/>
              <a:gd name="T94" fmla="*/ 2147483647 w 442"/>
              <a:gd name="T95" fmla="*/ 2147483647 h 701"/>
              <a:gd name="T96" fmla="*/ 2147483647 w 442"/>
              <a:gd name="T97" fmla="*/ 2147483647 h 701"/>
              <a:gd name="T98" fmla="*/ 2147483647 w 442"/>
              <a:gd name="T99" fmla="*/ 2147483647 h 701"/>
              <a:gd name="T100" fmla="*/ 2147483647 w 442"/>
              <a:gd name="T101" fmla="*/ 2147483647 h 701"/>
              <a:gd name="T102" fmla="*/ 2147483647 w 442"/>
              <a:gd name="T103" fmla="*/ 2147483647 h 701"/>
              <a:gd name="T104" fmla="*/ 2147483647 w 442"/>
              <a:gd name="T105" fmla="*/ 2147483647 h 701"/>
              <a:gd name="T106" fmla="*/ 2147483647 w 442"/>
              <a:gd name="T107" fmla="*/ 2147483647 h 701"/>
              <a:gd name="T108" fmla="*/ 2147483647 w 442"/>
              <a:gd name="T109" fmla="*/ 0 h 701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442"/>
              <a:gd name="T166" fmla="*/ 0 h 701"/>
              <a:gd name="T167" fmla="*/ 442 w 442"/>
              <a:gd name="T168" fmla="*/ 701 h 701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442" h="701">
                <a:moveTo>
                  <a:pt x="320" y="583"/>
                </a:moveTo>
                <a:lnTo>
                  <a:pt x="323" y="570"/>
                </a:lnTo>
                <a:lnTo>
                  <a:pt x="322" y="556"/>
                </a:lnTo>
                <a:lnTo>
                  <a:pt x="308" y="555"/>
                </a:lnTo>
                <a:lnTo>
                  <a:pt x="299" y="573"/>
                </a:lnTo>
                <a:lnTo>
                  <a:pt x="301" y="583"/>
                </a:lnTo>
                <a:lnTo>
                  <a:pt x="300" y="595"/>
                </a:lnTo>
                <a:lnTo>
                  <a:pt x="301" y="601"/>
                </a:lnTo>
                <a:lnTo>
                  <a:pt x="301" y="605"/>
                </a:lnTo>
                <a:lnTo>
                  <a:pt x="303" y="607"/>
                </a:lnTo>
                <a:lnTo>
                  <a:pt x="307" y="608"/>
                </a:lnTo>
                <a:lnTo>
                  <a:pt x="312" y="606"/>
                </a:lnTo>
                <a:lnTo>
                  <a:pt x="316" y="602"/>
                </a:lnTo>
                <a:lnTo>
                  <a:pt x="320" y="583"/>
                </a:lnTo>
                <a:close/>
                <a:moveTo>
                  <a:pt x="274" y="0"/>
                </a:moveTo>
                <a:lnTo>
                  <a:pt x="309" y="19"/>
                </a:lnTo>
                <a:lnTo>
                  <a:pt x="347" y="29"/>
                </a:lnTo>
                <a:lnTo>
                  <a:pt x="371" y="31"/>
                </a:lnTo>
                <a:lnTo>
                  <a:pt x="389" y="43"/>
                </a:lnTo>
                <a:lnTo>
                  <a:pt x="391" y="49"/>
                </a:lnTo>
                <a:lnTo>
                  <a:pt x="392" y="54"/>
                </a:lnTo>
                <a:lnTo>
                  <a:pt x="393" y="61"/>
                </a:lnTo>
                <a:lnTo>
                  <a:pt x="396" y="67"/>
                </a:lnTo>
                <a:lnTo>
                  <a:pt x="403" y="74"/>
                </a:lnTo>
                <a:lnTo>
                  <a:pt x="412" y="78"/>
                </a:lnTo>
                <a:lnTo>
                  <a:pt x="420" y="83"/>
                </a:lnTo>
                <a:lnTo>
                  <a:pt x="426" y="90"/>
                </a:lnTo>
                <a:lnTo>
                  <a:pt x="430" y="103"/>
                </a:lnTo>
                <a:lnTo>
                  <a:pt x="433" y="119"/>
                </a:lnTo>
                <a:lnTo>
                  <a:pt x="436" y="135"/>
                </a:lnTo>
                <a:lnTo>
                  <a:pt x="442" y="147"/>
                </a:lnTo>
                <a:lnTo>
                  <a:pt x="419" y="149"/>
                </a:lnTo>
                <a:lnTo>
                  <a:pt x="400" y="150"/>
                </a:lnTo>
                <a:lnTo>
                  <a:pt x="381" y="152"/>
                </a:lnTo>
                <a:lnTo>
                  <a:pt x="373" y="162"/>
                </a:lnTo>
                <a:lnTo>
                  <a:pt x="365" y="173"/>
                </a:lnTo>
                <a:lnTo>
                  <a:pt x="349" y="182"/>
                </a:lnTo>
                <a:lnTo>
                  <a:pt x="354" y="208"/>
                </a:lnTo>
                <a:lnTo>
                  <a:pt x="334" y="236"/>
                </a:lnTo>
                <a:lnTo>
                  <a:pt x="249" y="288"/>
                </a:lnTo>
                <a:lnTo>
                  <a:pt x="222" y="383"/>
                </a:lnTo>
                <a:lnTo>
                  <a:pt x="230" y="386"/>
                </a:lnTo>
                <a:lnTo>
                  <a:pt x="240" y="391"/>
                </a:lnTo>
                <a:lnTo>
                  <a:pt x="248" y="398"/>
                </a:lnTo>
                <a:lnTo>
                  <a:pt x="256" y="401"/>
                </a:lnTo>
                <a:lnTo>
                  <a:pt x="245" y="431"/>
                </a:lnTo>
                <a:lnTo>
                  <a:pt x="219" y="450"/>
                </a:lnTo>
                <a:lnTo>
                  <a:pt x="242" y="467"/>
                </a:lnTo>
                <a:lnTo>
                  <a:pt x="281" y="474"/>
                </a:lnTo>
                <a:lnTo>
                  <a:pt x="283" y="477"/>
                </a:lnTo>
                <a:lnTo>
                  <a:pt x="284" y="480"/>
                </a:lnTo>
                <a:lnTo>
                  <a:pt x="256" y="495"/>
                </a:lnTo>
                <a:lnTo>
                  <a:pt x="223" y="505"/>
                </a:lnTo>
                <a:lnTo>
                  <a:pt x="223" y="508"/>
                </a:lnTo>
                <a:lnTo>
                  <a:pt x="226" y="514"/>
                </a:lnTo>
                <a:lnTo>
                  <a:pt x="227" y="522"/>
                </a:lnTo>
                <a:lnTo>
                  <a:pt x="223" y="531"/>
                </a:lnTo>
                <a:lnTo>
                  <a:pt x="221" y="545"/>
                </a:lnTo>
                <a:lnTo>
                  <a:pt x="228" y="562"/>
                </a:lnTo>
                <a:lnTo>
                  <a:pt x="232" y="601"/>
                </a:lnTo>
                <a:lnTo>
                  <a:pt x="217" y="637"/>
                </a:lnTo>
                <a:lnTo>
                  <a:pt x="177" y="651"/>
                </a:lnTo>
                <a:lnTo>
                  <a:pt x="134" y="663"/>
                </a:lnTo>
                <a:lnTo>
                  <a:pt x="136" y="668"/>
                </a:lnTo>
                <a:lnTo>
                  <a:pt x="143" y="676"/>
                </a:lnTo>
                <a:lnTo>
                  <a:pt x="149" y="684"/>
                </a:lnTo>
                <a:lnTo>
                  <a:pt x="151" y="693"/>
                </a:lnTo>
                <a:lnTo>
                  <a:pt x="115" y="701"/>
                </a:lnTo>
                <a:lnTo>
                  <a:pt x="89" y="684"/>
                </a:lnTo>
                <a:lnTo>
                  <a:pt x="87" y="681"/>
                </a:lnTo>
                <a:lnTo>
                  <a:pt x="85" y="679"/>
                </a:lnTo>
                <a:lnTo>
                  <a:pt x="77" y="630"/>
                </a:lnTo>
                <a:lnTo>
                  <a:pt x="78" y="625"/>
                </a:lnTo>
                <a:lnTo>
                  <a:pt x="78" y="619"/>
                </a:lnTo>
                <a:lnTo>
                  <a:pt x="52" y="590"/>
                </a:lnTo>
                <a:lnTo>
                  <a:pt x="29" y="553"/>
                </a:lnTo>
                <a:lnTo>
                  <a:pt x="24" y="533"/>
                </a:lnTo>
                <a:lnTo>
                  <a:pt x="10" y="519"/>
                </a:lnTo>
                <a:lnTo>
                  <a:pt x="15" y="480"/>
                </a:lnTo>
                <a:lnTo>
                  <a:pt x="19" y="419"/>
                </a:lnTo>
                <a:lnTo>
                  <a:pt x="13" y="358"/>
                </a:lnTo>
                <a:lnTo>
                  <a:pt x="0" y="317"/>
                </a:lnTo>
                <a:lnTo>
                  <a:pt x="3" y="274"/>
                </a:lnTo>
                <a:lnTo>
                  <a:pt x="19" y="249"/>
                </a:lnTo>
                <a:lnTo>
                  <a:pt x="48" y="244"/>
                </a:lnTo>
                <a:lnTo>
                  <a:pt x="63" y="230"/>
                </a:lnTo>
                <a:lnTo>
                  <a:pt x="55" y="209"/>
                </a:lnTo>
                <a:lnTo>
                  <a:pt x="57" y="200"/>
                </a:lnTo>
                <a:lnTo>
                  <a:pt x="63" y="183"/>
                </a:lnTo>
                <a:lnTo>
                  <a:pt x="72" y="165"/>
                </a:lnTo>
                <a:lnTo>
                  <a:pt x="77" y="150"/>
                </a:lnTo>
                <a:lnTo>
                  <a:pt x="85" y="135"/>
                </a:lnTo>
                <a:lnTo>
                  <a:pt x="97" y="123"/>
                </a:lnTo>
                <a:lnTo>
                  <a:pt x="114" y="110"/>
                </a:lnTo>
                <a:lnTo>
                  <a:pt x="119" y="87"/>
                </a:lnTo>
                <a:lnTo>
                  <a:pt x="131" y="64"/>
                </a:lnTo>
                <a:lnTo>
                  <a:pt x="155" y="54"/>
                </a:lnTo>
                <a:lnTo>
                  <a:pt x="172" y="48"/>
                </a:lnTo>
                <a:lnTo>
                  <a:pt x="180" y="34"/>
                </a:lnTo>
                <a:lnTo>
                  <a:pt x="187" y="25"/>
                </a:lnTo>
                <a:lnTo>
                  <a:pt x="197" y="22"/>
                </a:lnTo>
                <a:lnTo>
                  <a:pt x="209" y="23"/>
                </a:lnTo>
                <a:lnTo>
                  <a:pt x="220" y="21"/>
                </a:lnTo>
                <a:lnTo>
                  <a:pt x="233" y="16"/>
                </a:lnTo>
                <a:lnTo>
                  <a:pt x="247" y="11"/>
                </a:lnTo>
                <a:lnTo>
                  <a:pt x="260" y="5"/>
                </a:lnTo>
                <a:lnTo>
                  <a:pt x="274" y="0"/>
                </a:lnTo>
                <a:close/>
              </a:path>
            </a:pathLst>
          </a:custGeom>
          <a:solidFill>
            <a:srgbClr val="A50783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5" name="Norway"/>
          <xdr:cNvSpPr>
            <a:spLocks noEditPoints="1"/>
          </xdr:cNvSpPr>
        </xdr:nvSpPr>
        <xdr:spPr bwMode="auto">
          <a:xfrm>
            <a:off x="11002899" y="457200"/>
            <a:ext cx="325837" cy="390525"/>
          </a:xfrm>
          <a:custGeom>
            <a:avLst/>
            <a:gdLst>
              <a:gd name="T0" fmla="*/ 2147483647 w 890"/>
              <a:gd name="T1" fmla="*/ 2147483647 h 961"/>
              <a:gd name="T2" fmla="*/ 2147483647 w 890"/>
              <a:gd name="T3" fmla="*/ 2147483647 h 961"/>
              <a:gd name="T4" fmla="*/ 2147483647 w 890"/>
              <a:gd name="T5" fmla="*/ 2147483647 h 961"/>
              <a:gd name="T6" fmla="*/ 2147483647 w 890"/>
              <a:gd name="T7" fmla="*/ 2147483647 h 961"/>
              <a:gd name="T8" fmla="*/ 2147483647 w 890"/>
              <a:gd name="T9" fmla="*/ 2147483647 h 961"/>
              <a:gd name="T10" fmla="*/ 2147483647 w 890"/>
              <a:gd name="T11" fmla="*/ 2147483647 h 961"/>
              <a:gd name="T12" fmla="*/ 2147483647 w 890"/>
              <a:gd name="T13" fmla="*/ 2147483647 h 961"/>
              <a:gd name="T14" fmla="*/ 2147483647 w 890"/>
              <a:gd name="T15" fmla="*/ 2147483647 h 961"/>
              <a:gd name="T16" fmla="*/ 2147483647 w 890"/>
              <a:gd name="T17" fmla="*/ 2147483647 h 961"/>
              <a:gd name="T18" fmla="*/ 2147483647 w 890"/>
              <a:gd name="T19" fmla="*/ 2147483647 h 961"/>
              <a:gd name="T20" fmla="*/ 2147483647 w 890"/>
              <a:gd name="T21" fmla="*/ 2147483647 h 961"/>
              <a:gd name="T22" fmla="*/ 2147483647 w 890"/>
              <a:gd name="T23" fmla="*/ 2147483647 h 961"/>
              <a:gd name="T24" fmla="*/ 2147483647 w 890"/>
              <a:gd name="T25" fmla="*/ 2147483647 h 961"/>
              <a:gd name="T26" fmla="*/ 2147483647 w 890"/>
              <a:gd name="T27" fmla="*/ 2147483647 h 961"/>
              <a:gd name="T28" fmla="*/ 2147483647 w 890"/>
              <a:gd name="T29" fmla="*/ 2147483647 h 961"/>
              <a:gd name="T30" fmla="*/ 2147483647 w 890"/>
              <a:gd name="T31" fmla="*/ 2147483647 h 961"/>
              <a:gd name="T32" fmla="*/ 2147483647 w 890"/>
              <a:gd name="T33" fmla="*/ 2147483647 h 961"/>
              <a:gd name="T34" fmla="*/ 2147483647 w 890"/>
              <a:gd name="T35" fmla="*/ 2147483647 h 961"/>
              <a:gd name="T36" fmla="*/ 2147483647 w 890"/>
              <a:gd name="T37" fmla="*/ 2147483647 h 961"/>
              <a:gd name="T38" fmla="*/ 2147483647 w 890"/>
              <a:gd name="T39" fmla="*/ 2147483647 h 961"/>
              <a:gd name="T40" fmla="*/ 2147483647 w 890"/>
              <a:gd name="T41" fmla="*/ 2147483647 h 961"/>
              <a:gd name="T42" fmla="*/ 2147483647 w 890"/>
              <a:gd name="T43" fmla="*/ 2147483647 h 961"/>
              <a:gd name="T44" fmla="*/ 2147483647 w 890"/>
              <a:gd name="T45" fmla="*/ 2147483647 h 961"/>
              <a:gd name="T46" fmla="*/ 2147483647 w 890"/>
              <a:gd name="T47" fmla="*/ 2147483647 h 961"/>
              <a:gd name="T48" fmla="*/ 2147483647 w 890"/>
              <a:gd name="T49" fmla="*/ 2147483647 h 961"/>
              <a:gd name="T50" fmla="*/ 2147483647 w 890"/>
              <a:gd name="T51" fmla="*/ 2147483647 h 961"/>
              <a:gd name="T52" fmla="*/ 2147483647 w 890"/>
              <a:gd name="T53" fmla="*/ 2147483647 h 961"/>
              <a:gd name="T54" fmla="*/ 2147483647 w 890"/>
              <a:gd name="T55" fmla="*/ 2147483647 h 961"/>
              <a:gd name="T56" fmla="*/ 2147483647 w 890"/>
              <a:gd name="T57" fmla="*/ 2147483647 h 961"/>
              <a:gd name="T58" fmla="*/ 2147483647 w 890"/>
              <a:gd name="T59" fmla="*/ 2147483647 h 961"/>
              <a:gd name="T60" fmla="*/ 2147483647 w 890"/>
              <a:gd name="T61" fmla="*/ 2147483647 h 961"/>
              <a:gd name="T62" fmla="*/ 2147483647 w 890"/>
              <a:gd name="T63" fmla="*/ 2147483647 h 961"/>
              <a:gd name="T64" fmla="*/ 2147483647 w 890"/>
              <a:gd name="T65" fmla="*/ 2147483647 h 961"/>
              <a:gd name="T66" fmla="*/ 2147483647 w 890"/>
              <a:gd name="T67" fmla="*/ 2147483647 h 961"/>
              <a:gd name="T68" fmla="*/ 2147483647 w 890"/>
              <a:gd name="T69" fmla="*/ 2147483647 h 961"/>
              <a:gd name="T70" fmla="*/ 2147483647 w 890"/>
              <a:gd name="T71" fmla="*/ 2147483647 h 961"/>
              <a:gd name="T72" fmla="*/ 2147483647 w 890"/>
              <a:gd name="T73" fmla="*/ 2147483647 h 961"/>
              <a:gd name="T74" fmla="*/ 2147483647 w 890"/>
              <a:gd name="T75" fmla="*/ 2147483647 h 961"/>
              <a:gd name="T76" fmla="*/ 2147483647 w 890"/>
              <a:gd name="T77" fmla="*/ 2147483647 h 961"/>
              <a:gd name="T78" fmla="*/ 2147483647 w 890"/>
              <a:gd name="T79" fmla="*/ 2147483647 h 961"/>
              <a:gd name="T80" fmla="*/ 2147483647 w 890"/>
              <a:gd name="T81" fmla="*/ 2147483647 h 961"/>
              <a:gd name="T82" fmla="*/ 2147483647 w 890"/>
              <a:gd name="T83" fmla="*/ 2147483647 h 961"/>
              <a:gd name="T84" fmla="*/ 2147483647 w 890"/>
              <a:gd name="T85" fmla="*/ 2147483647 h 961"/>
              <a:gd name="T86" fmla="*/ 2147483647 w 890"/>
              <a:gd name="T87" fmla="*/ 2147483647 h 961"/>
              <a:gd name="T88" fmla="*/ 2147483647 w 890"/>
              <a:gd name="T89" fmla="*/ 2147483647 h 961"/>
              <a:gd name="T90" fmla="*/ 2147483647 w 890"/>
              <a:gd name="T91" fmla="*/ 2147483647 h 961"/>
              <a:gd name="T92" fmla="*/ 2147483647 w 890"/>
              <a:gd name="T93" fmla="*/ 2147483647 h 961"/>
              <a:gd name="T94" fmla="*/ 2147483647 w 890"/>
              <a:gd name="T95" fmla="*/ 2147483647 h 961"/>
              <a:gd name="T96" fmla="*/ 2147483647 w 890"/>
              <a:gd name="T97" fmla="*/ 2147483647 h 961"/>
              <a:gd name="T98" fmla="*/ 2147483647 w 890"/>
              <a:gd name="T99" fmla="*/ 2147483647 h 961"/>
              <a:gd name="T100" fmla="*/ 2147483647 w 890"/>
              <a:gd name="T101" fmla="*/ 2147483647 h 961"/>
              <a:gd name="T102" fmla="*/ 2147483647 w 890"/>
              <a:gd name="T103" fmla="*/ 2147483647 h 961"/>
              <a:gd name="T104" fmla="*/ 2147483647 w 890"/>
              <a:gd name="T105" fmla="*/ 2147483647 h 961"/>
              <a:gd name="T106" fmla="*/ 2147483647 w 890"/>
              <a:gd name="T107" fmla="*/ 2147483647 h 961"/>
              <a:gd name="T108" fmla="*/ 2147483647 w 890"/>
              <a:gd name="T109" fmla="*/ 2147483647 h 961"/>
              <a:gd name="T110" fmla="*/ 2147483647 w 890"/>
              <a:gd name="T111" fmla="*/ 2147483647 h 961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890"/>
              <a:gd name="T169" fmla="*/ 0 h 961"/>
              <a:gd name="T170" fmla="*/ 890 w 890"/>
              <a:gd name="T171" fmla="*/ 961 h 961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890" h="961">
                <a:moveTo>
                  <a:pt x="346" y="34"/>
                </a:moveTo>
                <a:lnTo>
                  <a:pt x="335" y="29"/>
                </a:lnTo>
                <a:lnTo>
                  <a:pt x="323" y="21"/>
                </a:lnTo>
                <a:lnTo>
                  <a:pt x="312" y="15"/>
                </a:lnTo>
                <a:lnTo>
                  <a:pt x="301" y="14"/>
                </a:lnTo>
                <a:lnTo>
                  <a:pt x="295" y="23"/>
                </a:lnTo>
                <a:lnTo>
                  <a:pt x="294" y="39"/>
                </a:lnTo>
                <a:lnTo>
                  <a:pt x="294" y="51"/>
                </a:lnTo>
                <a:lnTo>
                  <a:pt x="289" y="53"/>
                </a:lnTo>
                <a:lnTo>
                  <a:pt x="273" y="37"/>
                </a:lnTo>
                <a:lnTo>
                  <a:pt x="250" y="41"/>
                </a:lnTo>
                <a:lnTo>
                  <a:pt x="228" y="43"/>
                </a:lnTo>
                <a:lnTo>
                  <a:pt x="211" y="30"/>
                </a:lnTo>
                <a:lnTo>
                  <a:pt x="190" y="26"/>
                </a:lnTo>
                <a:lnTo>
                  <a:pt x="167" y="29"/>
                </a:lnTo>
                <a:lnTo>
                  <a:pt x="158" y="31"/>
                </a:lnTo>
                <a:lnTo>
                  <a:pt x="150" y="37"/>
                </a:lnTo>
                <a:lnTo>
                  <a:pt x="155" y="43"/>
                </a:lnTo>
                <a:lnTo>
                  <a:pt x="165" y="48"/>
                </a:lnTo>
                <a:lnTo>
                  <a:pt x="203" y="78"/>
                </a:lnTo>
                <a:lnTo>
                  <a:pt x="248" y="80"/>
                </a:lnTo>
                <a:lnTo>
                  <a:pt x="258" y="69"/>
                </a:lnTo>
                <a:lnTo>
                  <a:pt x="273" y="65"/>
                </a:lnTo>
                <a:lnTo>
                  <a:pt x="286" y="66"/>
                </a:lnTo>
                <a:lnTo>
                  <a:pt x="303" y="65"/>
                </a:lnTo>
                <a:lnTo>
                  <a:pt x="320" y="67"/>
                </a:lnTo>
                <a:lnTo>
                  <a:pt x="327" y="77"/>
                </a:lnTo>
                <a:lnTo>
                  <a:pt x="304" y="83"/>
                </a:lnTo>
                <a:lnTo>
                  <a:pt x="275" y="84"/>
                </a:lnTo>
                <a:lnTo>
                  <a:pt x="268" y="91"/>
                </a:lnTo>
                <a:lnTo>
                  <a:pt x="274" y="98"/>
                </a:lnTo>
                <a:lnTo>
                  <a:pt x="327" y="94"/>
                </a:lnTo>
                <a:lnTo>
                  <a:pt x="360" y="103"/>
                </a:lnTo>
                <a:lnTo>
                  <a:pt x="353" y="105"/>
                </a:lnTo>
                <a:lnTo>
                  <a:pt x="343" y="106"/>
                </a:lnTo>
                <a:lnTo>
                  <a:pt x="339" y="107"/>
                </a:lnTo>
                <a:lnTo>
                  <a:pt x="335" y="109"/>
                </a:lnTo>
                <a:lnTo>
                  <a:pt x="335" y="110"/>
                </a:lnTo>
                <a:lnTo>
                  <a:pt x="340" y="112"/>
                </a:lnTo>
                <a:lnTo>
                  <a:pt x="345" y="116"/>
                </a:lnTo>
                <a:lnTo>
                  <a:pt x="344" y="120"/>
                </a:lnTo>
                <a:lnTo>
                  <a:pt x="337" y="121"/>
                </a:lnTo>
                <a:lnTo>
                  <a:pt x="329" y="120"/>
                </a:lnTo>
                <a:lnTo>
                  <a:pt x="318" y="116"/>
                </a:lnTo>
                <a:lnTo>
                  <a:pt x="307" y="114"/>
                </a:lnTo>
                <a:lnTo>
                  <a:pt x="292" y="116"/>
                </a:lnTo>
                <a:lnTo>
                  <a:pt x="289" y="119"/>
                </a:lnTo>
                <a:lnTo>
                  <a:pt x="292" y="123"/>
                </a:lnTo>
                <a:lnTo>
                  <a:pt x="301" y="128"/>
                </a:lnTo>
                <a:lnTo>
                  <a:pt x="326" y="139"/>
                </a:lnTo>
                <a:lnTo>
                  <a:pt x="345" y="146"/>
                </a:lnTo>
                <a:lnTo>
                  <a:pt x="356" y="143"/>
                </a:lnTo>
                <a:lnTo>
                  <a:pt x="364" y="134"/>
                </a:lnTo>
                <a:lnTo>
                  <a:pt x="373" y="124"/>
                </a:lnTo>
                <a:lnTo>
                  <a:pt x="383" y="117"/>
                </a:lnTo>
                <a:lnTo>
                  <a:pt x="397" y="97"/>
                </a:lnTo>
                <a:lnTo>
                  <a:pt x="398" y="73"/>
                </a:lnTo>
                <a:lnTo>
                  <a:pt x="436" y="71"/>
                </a:lnTo>
                <a:lnTo>
                  <a:pt x="467" y="58"/>
                </a:lnTo>
                <a:lnTo>
                  <a:pt x="435" y="60"/>
                </a:lnTo>
                <a:lnTo>
                  <a:pt x="408" y="58"/>
                </a:lnTo>
                <a:lnTo>
                  <a:pt x="387" y="48"/>
                </a:lnTo>
                <a:lnTo>
                  <a:pt x="361" y="46"/>
                </a:lnTo>
                <a:lnTo>
                  <a:pt x="346" y="34"/>
                </a:lnTo>
                <a:close/>
                <a:moveTo>
                  <a:pt x="528" y="75"/>
                </a:moveTo>
                <a:lnTo>
                  <a:pt x="518" y="77"/>
                </a:lnTo>
                <a:lnTo>
                  <a:pt x="508" y="79"/>
                </a:lnTo>
                <a:lnTo>
                  <a:pt x="497" y="81"/>
                </a:lnTo>
                <a:lnTo>
                  <a:pt x="488" y="83"/>
                </a:lnTo>
                <a:lnTo>
                  <a:pt x="482" y="83"/>
                </a:lnTo>
                <a:lnTo>
                  <a:pt x="476" y="84"/>
                </a:lnTo>
                <a:lnTo>
                  <a:pt x="469" y="84"/>
                </a:lnTo>
                <a:lnTo>
                  <a:pt x="464" y="87"/>
                </a:lnTo>
                <a:lnTo>
                  <a:pt x="466" y="92"/>
                </a:lnTo>
                <a:lnTo>
                  <a:pt x="474" y="95"/>
                </a:lnTo>
                <a:lnTo>
                  <a:pt x="475" y="96"/>
                </a:lnTo>
                <a:lnTo>
                  <a:pt x="475" y="97"/>
                </a:lnTo>
                <a:lnTo>
                  <a:pt x="470" y="104"/>
                </a:lnTo>
                <a:lnTo>
                  <a:pt x="472" y="112"/>
                </a:lnTo>
                <a:lnTo>
                  <a:pt x="490" y="116"/>
                </a:lnTo>
                <a:lnTo>
                  <a:pt x="509" y="112"/>
                </a:lnTo>
                <a:lnTo>
                  <a:pt x="518" y="111"/>
                </a:lnTo>
                <a:lnTo>
                  <a:pt x="526" y="116"/>
                </a:lnTo>
                <a:lnTo>
                  <a:pt x="533" y="120"/>
                </a:lnTo>
                <a:lnTo>
                  <a:pt x="545" y="116"/>
                </a:lnTo>
                <a:lnTo>
                  <a:pt x="549" y="114"/>
                </a:lnTo>
                <a:lnTo>
                  <a:pt x="554" y="111"/>
                </a:lnTo>
                <a:lnTo>
                  <a:pt x="560" y="109"/>
                </a:lnTo>
                <a:lnTo>
                  <a:pt x="566" y="106"/>
                </a:lnTo>
                <a:lnTo>
                  <a:pt x="577" y="99"/>
                </a:lnTo>
                <a:lnTo>
                  <a:pt x="581" y="92"/>
                </a:lnTo>
                <a:lnTo>
                  <a:pt x="581" y="91"/>
                </a:lnTo>
                <a:lnTo>
                  <a:pt x="552" y="95"/>
                </a:lnTo>
                <a:lnTo>
                  <a:pt x="531" y="82"/>
                </a:lnTo>
                <a:lnTo>
                  <a:pt x="528" y="75"/>
                </a:lnTo>
                <a:close/>
                <a:moveTo>
                  <a:pt x="541" y="8"/>
                </a:moveTo>
                <a:lnTo>
                  <a:pt x="496" y="8"/>
                </a:lnTo>
                <a:lnTo>
                  <a:pt x="452" y="0"/>
                </a:lnTo>
                <a:lnTo>
                  <a:pt x="432" y="0"/>
                </a:lnTo>
                <a:lnTo>
                  <a:pt x="415" y="5"/>
                </a:lnTo>
                <a:lnTo>
                  <a:pt x="412" y="5"/>
                </a:lnTo>
                <a:lnTo>
                  <a:pt x="407" y="6"/>
                </a:lnTo>
                <a:lnTo>
                  <a:pt x="399" y="6"/>
                </a:lnTo>
                <a:lnTo>
                  <a:pt x="393" y="7"/>
                </a:lnTo>
                <a:lnTo>
                  <a:pt x="381" y="9"/>
                </a:lnTo>
                <a:lnTo>
                  <a:pt x="376" y="10"/>
                </a:lnTo>
                <a:lnTo>
                  <a:pt x="397" y="14"/>
                </a:lnTo>
                <a:lnTo>
                  <a:pt x="429" y="16"/>
                </a:lnTo>
                <a:lnTo>
                  <a:pt x="460" y="18"/>
                </a:lnTo>
                <a:lnTo>
                  <a:pt x="475" y="21"/>
                </a:lnTo>
                <a:lnTo>
                  <a:pt x="469" y="27"/>
                </a:lnTo>
                <a:lnTo>
                  <a:pt x="461" y="30"/>
                </a:lnTo>
                <a:lnTo>
                  <a:pt x="453" y="32"/>
                </a:lnTo>
                <a:lnTo>
                  <a:pt x="446" y="37"/>
                </a:lnTo>
                <a:lnTo>
                  <a:pt x="457" y="41"/>
                </a:lnTo>
                <a:lnTo>
                  <a:pt x="477" y="40"/>
                </a:lnTo>
                <a:lnTo>
                  <a:pt x="546" y="38"/>
                </a:lnTo>
                <a:lnTo>
                  <a:pt x="566" y="34"/>
                </a:lnTo>
                <a:lnTo>
                  <a:pt x="586" y="29"/>
                </a:lnTo>
                <a:lnTo>
                  <a:pt x="605" y="24"/>
                </a:lnTo>
                <a:lnTo>
                  <a:pt x="625" y="21"/>
                </a:lnTo>
                <a:lnTo>
                  <a:pt x="634" y="19"/>
                </a:lnTo>
                <a:lnTo>
                  <a:pt x="640" y="15"/>
                </a:lnTo>
                <a:lnTo>
                  <a:pt x="639" y="12"/>
                </a:lnTo>
                <a:lnTo>
                  <a:pt x="628" y="10"/>
                </a:lnTo>
                <a:lnTo>
                  <a:pt x="614" y="10"/>
                </a:lnTo>
                <a:lnTo>
                  <a:pt x="600" y="11"/>
                </a:lnTo>
                <a:lnTo>
                  <a:pt x="586" y="12"/>
                </a:lnTo>
                <a:lnTo>
                  <a:pt x="571" y="12"/>
                </a:lnTo>
                <a:lnTo>
                  <a:pt x="541" y="8"/>
                </a:lnTo>
                <a:close/>
                <a:moveTo>
                  <a:pt x="890" y="378"/>
                </a:moveTo>
                <a:lnTo>
                  <a:pt x="839" y="396"/>
                </a:lnTo>
                <a:lnTo>
                  <a:pt x="811" y="374"/>
                </a:lnTo>
                <a:lnTo>
                  <a:pt x="775" y="364"/>
                </a:lnTo>
                <a:lnTo>
                  <a:pt x="744" y="377"/>
                </a:lnTo>
                <a:lnTo>
                  <a:pt x="722" y="400"/>
                </a:lnTo>
                <a:lnTo>
                  <a:pt x="659" y="423"/>
                </a:lnTo>
                <a:lnTo>
                  <a:pt x="577" y="402"/>
                </a:lnTo>
                <a:lnTo>
                  <a:pt x="543" y="413"/>
                </a:lnTo>
                <a:lnTo>
                  <a:pt x="529" y="418"/>
                </a:lnTo>
                <a:lnTo>
                  <a:pt x="516" y="424"/>
                </a:lnTo>
                <a:lnTo>
                  <a:pt x="502" y="429"/>
                </a:lnTo>
                <a:lnTo>
                  <a:pt x="489" y="434"/>
                </a:lnTo>
                <a:lnTo>
                  <a:pt x="478" y="436"/>
                </a:lnTo>
                <a:lnTo>
                  <a:pt x="466" y="435"/>
                </a:lnTo>
                <a:lnTo>
                  <a:pt x="456" y="438"/>
                </a:lnTo>
                <a:lnTo>
                  <a:pt x="449" y="447"/>
                </a:lnTo>
                <a:lnTo>
                  <a:pt x="440" y="461"/>
                </a:lnTo>
                <a:lnTo>
                  <a:pt x="424" y="467"/>
                </a:lnTo>
                <a:lnTo>
                  <a:pt x="400" y="477"/>
                </a:lnTo>
                <a:lnTo>
                  <a:pt x="388" y="500"/>
                </a:lnTo>
                <a:lnTo>
                  <a:pt x="383" y="523"/>
                </a:lnTo>
                <a:lnTo>
                  <a:pt x="366" y="536"/>
                </a:lnTo>
                <a:lnTo>
                  <a:pt x="353" y="548"/>
                </a:lnTo>
                <a:lnTo>
                  <a:pt x="346" y="563"/>
                </a:lnTo>
                <a:lnTo>
                  <a:pt x="341" y="578"/>
                </a:lnTo>
                <a:lnTo>
                  <a:pt x="332" y="596"/>
                </a:lnTo>
                <a:lnTo>
                  <a:pt x="326" y="613"/>
                </a:lnTo>
                <a:lnTo>
                  <a:pt x="324" y="622"/>
                </a:lnTo>
                <a:lnTo>
                  <a:pt x="332" y="643"/>
                </a:lnTo>
                <a:lnTo>
                  <a:pt x="317" y="657"/>
                </a:lnTo>
                <a:lnTo>
                  <a:pt x="287" y="662"/>
                </a:lnTo>
                <a:lnTo>
                  <a:pt x="272" y="687"/>
                </a:lnTo>
                <a:lnTo>
                  <a:pt x="269" y="730"/>
                </a:lnTo>
                <a:lnTo>
                  <a:pt x="282" y="771"/>
                </a:lnTo>
                <a:lnTo>
                  <a:pt x="288" y="832"/>
                </a:lnTo>
                <a:lnTo>
                  <a:pt x="284" y="893"/>
                </a:lnTo>
                <a:lnTo>
                  <a:pt x="279" y="932"/>
                </a:lnTo>
                <a:lnTo>
                  <a:pt x="269" y="924"/>
                </a:lnTo>
                <a:lnTo>
                  <a:pt x="266" y="913"/>
                </a:lnTo>
                <a:lnTo>
                  <a:pt x="266" y="898"/>
                </a:lnTo>
                <a:lnTo>
                  <a:pt x="265" y="886"/>
                </a:lnTo>
                <a:lnTo>
                  <a:pt x="246" y="871"/>
                </a:lnTo>
                <a:lnTo>
                  <a:pt x="223" y="859"/>
                </a:lnTo>
                <a:lnTo>
                  <a:pt x="220" y="890"/>
                </a:lnTo>
                <a:lnTo>
                  <a:pt x="194" y="899"/>
                </a:lnTo>
                <a:lnTo>
                  <a:pt x="177" y="915"/>
                </a:lnTo>
                <a:lnTo>
                  <a:pt x="158" y="940"/>
                </a:lnTo>
                <a:lnTo>
                  <a:pt x="119" y="961"/>
                </a:lnTo>
                <a:lnTo>
                  <a:pt x="73" y="953"/>
                </a:lnTo>
                <a:lnTo>
                  <a:pt x="54" y="942"/>
                </a:lnTo>
                <a:lnTo>
                  <a:pt x="39" y="927"/>
                </a:lnTo>
                <a:lnTo>
                  <a:pt x="32" y="921"/>
                </a:lnTo>
                <a:lnTo>
                  <a:pt x="30" y="917"/>
                </a:lnTo>
                <a:lnTo>
                  <a:pt x="32" y="916"/>
                </a:lnTo>
                <a:lnTo>
                  <a:pt x="34" y="915"/>
                </a:lnTo>
                <a:lnTo>
                  <a:pt x="43" y="913"/>
                </a:lnTo>
                <a:lnTo>
                  <a:pt x="44" y="903"/>
                </a:lnTo>
                <a:lnTo>
                  <a:pt x="41" y="902"/>
                </a:lnTo>
                <a:lnTo>
                  <a:pt x="39" y="898"/>
                </a:lnTo>
                <a:lnTo>
                  <a:pt x="44" y="894"/>
                </a:lnTo>
                <a:lnTo>
                  <a:pt x="44" y="887"/>
                </a:lnTo>
                <a:lnTo>
                  <a:pt x="39" y="882"/>
                </a:lnTo>
                <a:lnTo>
                  <a:pt x="26" y="882"/>
                </a:lnTo>
                <a:lnTo>
                  <a:pt x="11" y="883"/>
                </a:lnTo>
                <a:lnTo>
                  <a:pt x="9" y="878"/>
                </a:lnTo>
                <a:lnTo>
                  <a:pt x="16" y="870"/>
                </a:lnTo>
                <a:lnTo>
                  <a:pt x="25" y="865"/>
                </a:lnTo>
                <a:lnTo>
                  <a:pt x="36" y="858"/>
                </a:lnTo>
                <a:lnTo>
                  <a:pt x="43" y="848"/>
                </a:lnTo>
                <a:lnTo>
                  <a:pt x="51" y="840"/>
                </a:lnTo>
                <a:lnTo>
                  <a:pt x="59" y="832"/>
                </a:lnTo>
                <a:lnTo>
                  <a:pt x="72" y="827"/>
                </a:lnTo>
                <a:lnTo>
                  <a:pt x="77" y="816"/>
                </a:lnTo>
                <a:lnTo>
                  <a:pt x="68" y="818"/>
                </a:lnTo>
                <a:lnTo>
                  <a:pt x="60" y="822"/>
                </a:lnTo>
                <a:lnTo>
                  <a:pt x="55" y="824"/>
                </a:lnTo>
                <a:lnTo>
                  <a:pt x="49" y="827"/>
                </a:lnTo>
                <a:lnTo>
                  <a:pt x="44" y="830"/>
                </a:lnTo>
                <a:lnTo>
                  <a:pt x="38" y="831"/>
                </a:lnTo>
                <a:lnTo>
                  <a:pt x="30" y="831"/>
                </a:lnTo>
                <a:lnTo>
                  <a:pt x="23" y="831"/>
                </a:lnTo>
                <a:lnTo>
                  <a:pt x="18" y="825"/>
                </a:lnTo>
                <a:lnTo>
                  <a:pt x="14" y="817"/>
                </a:lnTo>
                <a:lnTo>
                  <a:pt x="20" y="807"/>
                </a:lnTo>
                <a:lnTo>
                  <a:pt x="34" y="803"/>
                </a:lnTo>
                <a:lnTo>
                  <a:pt x="52" y="801"/>
                </a:lnTo>
                <a:lnTo>
                  <a:pt x="70" y="798"/>
                </a:lnTo>
                <a:lnTo>
                  <a:pt x="78" y="791"/>
                </a:lnTo>
                <a:lnTo>
                  <a:pt x="85" y="782"/>
                </a:lnTo>
                <a:lnTo>
                  <a:pt x="87" y="778"/>
                </a:lnTo>
                <a:lnTo>
                  <a:pt x="87" y="776"/>
                </a:lnTo>
                <a:lnTo>
                  <a:pt x="85" y="776"/>
                </a:lnTo>
                <a:lnTo>
                  <a:pt x="80" y="780"/>
                </a:lnTo>
                <a:lnTo>
                  <a:pt x="48" y="790"/>
                </a:lnTo>
                <a:lnTo>
                  <a:pt x="15" y="787"/>
                </a:lnTo>
                <a:lnTo>
                  <a:pt x="1" y="780"/>
                </a:lnTo>
                <a:lnTo>
                  <a:pt x="0" y="770"/>
                </a:lnTo>
                <a:lnTo>
                  <a:pt x="8" y="767"/>
                </a:lnTo>
                <a:lnTo>
                  <a:pt x="18" y="766"/>
                </a:lnTo>
                <a:lnTo>
                  <a:pt x="28" y="765"/>
                </a:lnTo>
                <a:lnTo>
                  <a:pt x="37" y="763"/>
                </a:lnTo>
                <a:lnTo>
                  <a:pt x="11" y="754"/>
                </a:lnTo>
                <a:lnTo>
                  <a:pt x="10" y="745"/>
                </a:lnTo>
                <a:lnTo>
                  <a:pt x="26" y="737"/>
                </a:lnTo>
                <a:lnTo>
                  <a:pt x="50" y="733"/>
                </a:lnTo>
                <a:lnTo>
                  <a:pt x="72" y="729"/>
                </a:lnTo>
                <a:lnTo>
                  <a:pt x="86" y="722"/>
                </a:lnTo>
                <a:lnTo>
                  <a:pt x="80" y="710"/>
                </a:lnTo>
                <a:lnTo>
                  <a:pt x="81" y="702"/>
                </a:lnTo>
                <a:lnTo>
                  <a:pt x="93" y="702"/>
                </a:lnTo>
                <a:lnTo>
                  <a:pt x="111" y="704"/>
                </a:lnTo>
                <a:lnTo>
                  <a:pt x="126" y="701"/>
                </a:lnTo>
                <a:lnTo>
                  <a:pt x="149" y="689"/>
                </a:lnTo>
                <a:lnTo>
                  <a:pt x="175" y="681"/>
                </a:lnTo>
                <a:lnTo>
                  <a:pt x="196" y="673"/>
                </a:lnTo>
                <a:lnTo>
                  <a:pt x="206" y="665"/>
                </a:lnTo>
                <a:lnTo>
                  <a:pt x="179" y="664"/>
                </a:lnTo>
                <a:lnTo>
                  <a:pt x="161" y="660"/>
                </a:lnTo>
                <a:lnTo>
                  <a:pt x="198" y="635"/>
                </a:lnTo>
                <a:lnTo>
                  <a:pt x="211" y="633"/>
                </a:lnTo>
                <a:lnTo>
                  <a:pt x="225" y="632"/>
                </a:lnTo>
                <a:lnTo>
                  <a:pt x="235" y="628"/>
                </a:lnTo>
                <a:lnTo>
                  <a:pt x="233" y="614"/>
                </a:lnTo>
                <a:lnTo>
                  <a:pt x="231" y="603"/>
                </a:lnTo>
                <a:lnTo>
                  <a:pt x="239" y="598"/>
                </a:lnTo>
                <a:lnTo>
                  <a:pt x="248" y="594"/>
                </a:lnTo>
                <a:lnTo>
                  <a:pt x="256" y="587"/>
                </a:lnTo>
                <a:lnTo>
                  <a:pt x="267" y="569"/>
                </a:lnTo>
                <a:lnTo>
                  <a:pt x="279" y="559"/>
                </a:lnTo>
                <a:lnTo>
                  <a:pt x="291" y="551"/>
                </a:lnTo>
                <a:lnTo>
                  <a:pt x="306" y="539"/>
                </a:lnTo>
                <a:lnTo>
                  <a:pt x="306" y="534"/>
                </a:lnTo>
                <a:lnTo>
                  <a:pt x="299" y="532"/>
                </a:lnTo>
                <a:lnTo>
                  <a:pt x="291" y="529"/>
                </a:lnTo>
                <a:lnTo>
                  <a:pt x="291" y="523"/>
                </a:lnTo>
                <a:lnTo>
                  <a:pt x="304" y="509"/>
                </a:lnTo>
                <a:lnTo>
                  <a:pt x="323" y="502"/>
                </a:lnTo>
                <a:lnTo>
                  <a:pt x="348" y="492"/>
                </a:lnTo>
                <a:lnTo>
                  <a:pt x="370" y="478"/>
                </a:lnTo>
                <a:lnTo>
                  <a:pt x="365" y="476"/>
                </a:lnTo>
                <a:lnTo>
                  <a:pt x="358" y="475"/>
                </a:lnTo>
                <a:lnTo>
                  <a:pt x="352" y="473"/>
                </a:lnTo>
                <a:lnTo>
                  <a:pt x="349" y="465"/>
                </a:lnTo>
                <a:lnTo>
                  <a:pt x="353" y="461"/>
                </a:lnTo>
                <a:lnTo>
                  <a:pt x="360" y="459"/>
                </a:lnTo>
                <a:lnTo>
                  <a:pt x="366" y="453"/>
                </a:lnTo>
                <a:lnTo>
                  <a:pt x="373" y="450"/>
                </a:lnTo>
                <a:lnTo>
                  <a:pt x="383" y="462"/>
                </a:lnTo>
                <a:lnTo>
                  <a:pt x="399" y="455"/>
                </a:lnTo>
                <a:lnTo>
                  <a:pt x="418" y="449"/>
                </a:lnTo>
                <a:lnTo>
                  <a:pt x="431" y="440"/>
                </a:lnTo>
                <a:lnTo>
                  <a:pt x="405" y="441"/>
                </a:lnTo>
                <a:lnTo>
                  <a:pt x="399" y="440"/>
                </a:lnTo>
                <a:lnTo>
                  <a:pt x="398" y="438"/>
                </a:lnTo>
                <a:lnTo>
                  <a:pt x="401" y="434"/>
                </a:lnTo>
                <a:lnTo>
                  <a:pt x="408" y="431"/>
                </a:lnTo>
                <a:lnTo>
                  <a:pt x="422" y="423"/>
                </a:lnTo>
                <a:lnTo>
                  <a:pt x="432" y="416"/>
                </a:lnTo>
                <a:lnTo>
                  <a:pt x="445" y="409"/>
                </a:lnTo>
                <a:lnTo>
                  <a:pt x="460" y="405"/>
                </a:lnTo>
                <a:lnTo>
                  <a:pt x="472" y="400"/>
                </a:lnTo>
                <a:lnTo>
                  <a:pt x="479" y="394"/>
                </a:lnTo>
                <a:lnTo>
                  <a:pt x="483" y="383"/>
                </a:lnTo>
                <a:lnTo>
                  <a:pt x="493" y="387"/>
                </a:lnTo>
                <a:lnTo>
                  <a:pt x="506" y="390"/>
                </a:lnTo>
                <a:lnTo>
                  <a:pt x="517" y="375"/>
                </a:lnTo>
                <a:lnTo>
                  <a:pt x="518" y="374"/>
                </a:lnTo>
                <a:lnTo>
                  <a:pt x="519" y="374"/>
                </a:lnTo>
                <a:lnTo>
                  <a:pt x="519" y="375"/>
                </a:lnTo>
                <a:lnTo>
                  <a:pt x="525" y="382"/>
                </a:lnTo>
                <a:lnTo>
                  <a:pt x="532" y="381"/>
                </a:lnTo>
                <a:lnTo>
                  <a:pt x="539" y="372"/>
                </a:lnTo>
                <a:lnTo>
                  <a:pt x="548" y="373"/>
                </a:lnTo>
                <a:lnTo>
                  <a:pt x="554" y="373"/>
                </a:lnTo>
                <a:lnTo>
                  <a:pt x="561" y="376"/>
                </a:lnTo>
                <a:lnTo>
                  <a:pt x="569" y="378"/>
                </a:lnTo>
                <a:lnTo>
                  <a:pt x="579" y="379"/>
                </a:lnTo>
                <a:lnTo>
                  <a:pt x="582" y="375"/>
                </a:lnTo>
                <a:lnTo>
                  <a:pt x="578" y="366"/>
                </a:lnTo>
                <a:lnTo>
                  <a:pt x="571" y="358"/>
                </a:lnTo>
                <a:lnTo>
                  <a:pt x="570" y="354"/>
                </a:lnTo>
                <a:lnTo>
                  <a:pt x="635" y="347"/>
                </a:lnTo>
                <a:lnTo>
                  <a:pt x="647" y="344"/>
                </a:lnTo>
                <a:lnTo>
                  <a:pt x="662" y="339"/>
                </a:lnTo>
                <a:lnTo>
                  <a:pt x="679" y="333"/>
                </a:lnTo>
                <a:lnTo>
                  <a:pt x="687" y="331"/>
                </a:lnTo>
                <a:lnTo>
                  <a:pt x="686" y="335"/>
                </a:lnTo>
                <a:lnTo>
                  <a:pt x="682" y="343"/>
                </a:lnTo>
                <a:lnTo>
                  <a:pt x="682" y="350"/>
                </a:lnTo>
                <a:lnTo>
                  <a:pt x="691" y="353"/>
                </a:lnTo>
                <a:lnTo>
                  <a:pt x="710" y="347"/>
                </a:lnTo>
                <a:lnTo>
                  <a:pt x="736" y="333"/>
                </a:lnTo>
                <a:lnTo>
                  <a:pt x="763" y="323"/>
                </a:lnTo>
                <a:lnTo>
                  <a:pt x="781" y="323"/>
                </a:lnTo>
                <a:lnTo>
                  <a:pt x="786" y="337"/>
                </a:lnTo>
                <a:lnTo>
                  <a:pt x="799" y="340"/>
                </a:lnTo>
                <a:lnTo>
                  <a:pt x="836" y="330"/>
                </a:lnTo>
                <a:lnTo>
                  <a:pt x="873" y="331"/>
                </a:lnTo>
                <a:lnTo>
                  <a:pt x="866" y="344"/>
                </a:lnTo>
                <a:lnTo>
                  <a:pt x="850" y="349"/>
                </a:lnTo>
                <a:lnTo>
                  <a:pt x="832" y="351"/>
                </a:lnTo>
                <a:lnTo>
                  <a:pt x="819" y="355"/>
                </a:lnTo>
                <a:lnTo>
                  <a:pt x="853" y="368"/>
                </a:lnTo>
                <a:lnTo>
                  <a:pt x="890" y="378"/>
                </a:lnTo>
                <a:close/>
              </a:path>
            </a:pathLst>
          </a:custGeom>
          <a:solidFill>
            <a:srgbClr val="79056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6" name="Denmark"/>
          <xdr:cNvSpPr>
            <a:spLocks noEditPoints="1"/>
          </xdr:cNvSpPr>
        </xdr:nvSpPr>
        <xdr:spPr bwMode="auto">
          <a:xfrm>
            <a:off x="10117292" y="428625"/>
            <a:ext cx="1052703" cy="495300"/>
          </a:xfrm>
          <a:custGeom>
            <a:avLst/>
            <a:gdLst>
              <a:gd name="T0" fmla="*/ 2147483647 w 2913"/>
              <a:gd name="T1" fmla="*/ 2147483647 h 1197"/>
              <a:gd name="T2" fmla="*/ 2147483647 w 2913"/>
              <a:gd name="T3" fmla="*/ 2147483647 h 1197"/>
              <a:gd name="T4" fmla="*/ 2147483647 w 2913"/>
              <a:gd name="T5" fmla="*/ 2147483647 h 1197"/>
              <a:gd name="T6" fmla="*/ 2147483647 w 2913"/>
              <a:gd name="T7" fmla="*/ 2147483647 h 1197"/>
              <a:gd name="T8" fmla="*/ 2147483647 w 2913"/>
              <a:gd name="T9" fmla="*/ 2147483647 h 1197"/>
              <a:gd name="T10" fmla="*/ 2147483647 w 2913"/>
              <a:gd name="T11" fmla="*/ 2147483647 h 1197"/>
              <a:gd name="T12" fmla="*/ 2147483647 w 2913"/>
              <a:gd name="T13" fmla="*/ 2147483647 h 1197"/>
              <a:gd name="T14" fmla="*/ 2147483647 w 2913"/>
              <a:gd name="T15" fmla="*/ 2147483647 h 1197"/>
              <a:gd name="T16" fmla="*/ 2147483647 w 2913"/>
              <a:gd name="T17" fmla="*/ 2147483647 h 1197"/>
              <a:gd name="T18" fmla="*/ 2147483647 w 2913"/>
              <a:gd name="T19" fmla="*/ 2147483647 h 1197"/>
              <a:gd name="T20" fmla="*/ 2147483647 w 2913"/>
              <a:gd name="T21" fmla="*/ 2147483647 h 1197"/>
              <a:gd name="T22" fmla="*/ 2147483647 w 2913"/>
              <a:gd name="T23" fmla="*/ 2147483647 h 1197"/>
              <a:gd name="T24" fmla="*/ 2147483647 w 2913"/>
              <a:gd name="T25" fmla="*/ 2147483647 h 1197"/>
              <a:gd name="T26" fmla="*/ 2147483647 w 2913"/>
              <a:gd name="T27" fmla="*/ 2147483647 h 1197"/>
              <a:gd name="T28" fmla="*/ 2147483647 w 2913"/>
              <a:gd name="T29" fmla="*/ 2147483647 h 1197"/>
              <a:gd name="T30" fmla="*/ 2147483647 w 2913"/>
              <a:gd name="T31" fmla="*/ 2147483647 h 1197"/>
              <a:gd name="T32" fmla="*/ 2147483647 w 2913"/>
              <a:gd name="T33" fmla="*/ 2147483647 h 1197"/>
              <a:gd name="T34" fmla="*/ 2147483647 w 2913"/>
              <a:gd name="T35" fmla="*/ 2147483647 h 1197"/>
              <a:gd name="T36" fmla="*/ 2147483647 w 2913"/>
              <a:gd name="T37" fmla="*/ 2147483647 h 1197"/>
              <a:gd name="T38" fmla="*/ 2147483647 w 2913"/>
              <a:gd name="T39" fmla="*/ 2147483647 h 1197"/>
              <a:gd name="T40" fmla="*/ 2147483647 w 2913"/>
              <a:gd name="T41" fmla="*/ 2147483647 h 1197"/>
              <a:gd name="T42" fmla="*/ 2147483647 w 2913"/>
              <a:gd name="T43" fmla="*/ 2147483647 h 1197"/>
              <a:gd name="T44" fmla="*/ 2147483647 w 2913"/>
              <a:gd name="T45" fmla="*/ 2147483647 h 1197"/>
              <a:gd name="T46" fmla="*/ 2147483647 w 2913"/>
              <a:gd name="T47" fmla="*/ 2147483647 h 1197"/>
              <a:gd name="T48" fmla="*/ 2147483647 w 2913"/>
              <a:gd name="T49" fmla="*/ 2147483647 h 1197"/>
              <a:gd name="T50" fmla="*/ 2147483647 w 2913"/>
              <a:gd name="T51" fmla="*/ 2147483647 h 1197"/>
              <a:gd name="T52" fmla="*/ 2147483647 w 2913"/>
              <a:gd name="T53" fmla="*/ 2147483647 h 1197"/>
              <a:gd name="T54" fmla="*/ 2147483647 w 2913"/>
              <a:gd name="T55" fmla="*/ 2147483647 h 1197"/>
              <a:gd name="T56" fmla="*/ 2147483647 w 2913"/>
              <a:gd name="T57" fmla="*/ 2147483647 h 1197"/>
              <a:gd name="T58" fmla="*/ 2147483647 w 2913"/>
              <a:gd name="T59" fmla="*/ 2147483647 h 1197"/>
              <a:gd name="T60" fmla="*/ 2147483647 w 2913"/>
              <a:gd name="T61" fmla="*/ 2147483647 h 1197"/>
              <a:gd name="T62" fmla="*/ 2147483647 w 2913"/>
              <a:gd name="T63" fmla="*/ 2147483647 h 1197"/>
              <a:gd name="T64" fmla="*/ 2147483647 w 2913"/>
              <a:gd name="T65" fmla="*/ 2147483647 h 1197"/>
              <a:gd name="T66" fmla="*/ 2147483647 w 2913"/>
              <a:gd name="T67" fmla="*/ 2147483647 h 1197"/>
              <a:gd name="T68" fmla="*/ 2147483647 w 2913"/>
              <a:gd name="T69" fmla="*/ 2147483647 h 1197"/>
              <a:gd name="T70" fmla="*/ 2147483647 w 2913"/>
              <a:gd name="T71" fmla="*/ 2147483647 h 1197"/>
              <a:gd name="T72" fmla="*/ 2147483647 w 2913"/>
              <a:gd name="T73" fmla="*/ 2147483647 h 1197"/>
              <a:gd name="T74" fmla="*/ 2147483647 w 2913"/>
              <a:gd name="T75" fmla="*/ 2147483647 h 1197"/>
              <a:gd name="T76" fmla="*/ 2147483647 w 2913"/>
              <a:gd name="T77" fmla="*/ 2147483647 h 1197"/>
              <a:gd name="T78" fmla="*/ 2147483647 w 2913"/>
              <a:gd name="T79" fmla="*/ 2147483647 h 1197"/>
              <a:gd name="T80" fmla="*/ 2147483647 w 2913"/>
              <a:gd name="T81" fmla="*/ 2147483647 h 1197"/>
              <a:gd name="T82" fmla="*/ 2147483647 w 2913"/>
              <a:gd name="T83" fmla="*/ 2147483647 h 1197"/>
              <a:gd name="T84" fmla="*/ 2147483647 w 2913"/>
              <a:gd name="T85" fmla="*/ 2147483647 h 1197"/>
              <a:gd name="T86" fmla="*/ 2147483647 w 2913"/>
              <a:gd name="T87" fmla="*/ 2147483647 h 1197"/>
              <a:gd name="T88" fmla="*/ 2147483647 w 2913"/>
              <a:gd name="T89" fmla="*/ 2147483647 h 1197"/>
              <a:gd name="T90" fmla="*/ 2147483647 w 2913"/>
              <a:gd name="T91" fmla="*/ 2147483647 h 1197"/>
              <a:gd name="T92" fmla="*/ 2147483647 w 2913"/>
              <a:gd name="T93" fmla="*/ 2147483647 h 1197"/>
              <a:gd name="T94" fmla="*/ 2147483647 w 2913"/>
              <a:gd name="T95" fmla="*/ 2147483647 h 1197"/>
              <a:gd name="T96" fmla="*/ 2147483647 w 2913"/>
              <a:gd name="T97" fmla="*/ 2147483647 h 1197"/>
              <a:gd name="T98" fmla="*/ 2147483647 w 2913"/>
              <a:gd name="T99" fmla="*/ 2147483647 h 1197"/>
              <a:gd name="T100" fmla="*/ 2147483647 w 2913"/>
              <a:gd name="T101" fmla="*/ 2147483647 h 1197"/>
              <a:gd name="T102" fmla="*/ 2147483647 w 2913"/>
              <a:gd name="T103" fmla="*/ 2147483647 h 1197"/>
              <a:gd name="T104" fmla="*/ 2147483647 w 2913"/>
              <a:gd name="T105" fmla="*/ 2147483647 h 1197"/>
              <a:gd name="T106" fmla="*/ 2147483647 w 2913"/>
              <a:gd name="T107" fmla="*/ 2147483647 h 1197"/>
              <a:gd name="T108" fmla="*/ 2147483647 w 2913"/>
              <a:gd name="T109" fmla="*/ 2147483647 h 1197"/>
              <a:gd name="T110" fmla="*/ 2147483647 w 2913"/>
              <a:gd name="T111" fmla="*/ 2147483647 h 1197"/>
              <a:gd name="T112" fmla="*/ 2147483647 w 2913"/>
              <a:gd name="T113" fmla="*/ 2147483647 h 1197"/>
              <a:gd name="T114" fmla="*/ 2147483647 w 2913"/>
              <a:gd name="T115" fmla="*/ 2147483647 h 1197"/>
              <a:gd name="T116" fmla="*/ 2147483647 w 2913"/>
              <a:gd name="T117" fmla="*/ 2147483647 h 1197"/>
              <a:gd name="T118" fmla="*/ 2147483647 w 2913"/>
              <a:gd name="T119" fmla="*/ 2147483647 h 1197"/>
              <a:gd name="T120" fmla="*/ 2147483647 w 2913"/>
              <a:gd name="T121" fmla="*/ 2147483647 h 1197"/>
              <a:gd name="T122" fmla="*/ 2147483647 w 2913"/>
              <a:gd name="T123" fmla="*/ 2147483647 h 1197"/>
              <a:gd name="T124" fmla="*/ 2147483647 w 2913"/>
              <a:gd name="T125" fmla="*/ 2147483647 h 1197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2913"/>
              <a:gd name="T190" fmla="*/ 0 h 1197"/>
              <a:gd name="T191" fmla="*/ 2913 w 2913"/>
              <a:gd name="T192" fmla="*/ 1197 h 1197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2913" h="1197">
                <a:moveTo>
                  <a:pt x="2022" y="793"/>
                </a:moveTo>
                <a:lnTo>
                  <a:pt x="2020" y="791"/>
                </a:lnTo>
                <a:lnTo>
                  <a:pt x="2018" y="789"/>
                </a:lnTo>
                <a:lnTo>
                  <a:pt x="2018" y="786"/>
                </a:lnTo>
                <a:lnTo>
                  <a:pt x="2016" y="783"/>
                </a:lnTo>
                <a:lnTo>
                  <a:pt x="2014" y="781"/>
                </a:lnTo>
                <a:lnTo>
                  <a:pt x="2012" y="780"/>
                </a:lnTo>
                <a:lnTo>
                  <a:pt x="2009" y="777"/>
                </a:lnTo>
                <a:lnTo>
                  <a:pt x="2005" y="777"/>
                </a:lnTo>
                <a:lnTo>
                  <a:pt x="2004" y="778"/>
                </a:lnTo>
                <a:lnTo>
                  <a:pt x="2003" y="779"/>
                </a:lnTo>
                <a:lnTo>
                  <a:pt x="2002" y="781"/>
                </a:lnTo>
                <a:lnTo>
                  <a:pt x="2002" y="784"/>
                </a:lnTo>
                <a:lnTo>
                  <a:pt x="2003" y="786"/>
                </a:lnTo>
                <a:lnTo>
                  <a:pt x="2004" y="789"/>
                </a:lnTo>
                <a:lnTo>
                  <a:pt x="2005" y="794"/>
                </a:lnTo>
                <a:lnTo>
                  <a:pt x="2006" y="800"/>
                </a:lnTo>
                <a:lnTo>
                  <a:pt x="2009" y="806"/>
                </a:lnTo>
                <a:lnTo>
                  <a:pt x="2013" y="811"/>
                </a:lnTo>
                <a:lnTo>
                  <a:pt x="2022" y="793"/>
                </a:lnTo>
                <a:close/>
                <a:moveTo>
                  <a:pt x="1701" y="81"/>
                </a:moveTo>
                <a:lnTo>
                  <a:pt x="1641" y="111"/>
                </a:lnTo>
                <a:lnTo>
                  <a:pt x="1586" y="148"/>
                </a:lnTo>
                <a:lnTo>
                  <a:pt x="1590" y="153"/>
                </a:lnTo>
                <a:lnTo>
                  <a:pt x="1610" y="152"/>
                </a:lnTo>
                <a:lnTo>
                  <a:pt x="1635" y="151"/>
                </a:lnTo>
                <a:lnTo>
                  <a:pt x="1651" y="152"/>
                </a:lnTo>
                <a:lnTo>
                  <a:pt x="1644" y="160"/>
                </a:lnTo>
                <a:lnTo>
                  <a:pt x="1622" y="163"/>
                </a:lnTo>
                <a:lnTo>
                  <a:pt x="1625" y="172"/>
                </a:lnTo>
                <a:lnTo>
                  <a:pt x="1654" y="175"/>
                </a:lnTo>
                <a:lnTo>
                  <a:pt x="1666" y="175"/>
                </a:lnTo>
                <a:lnTo>
                  <a:pt x="1677" y="175"/>
                </a:lnTo>
                <a:lnTo>
                  <a:pt x="1690" y="176"/>
                </a:lnTo>
                <a:lnTo>
                  <a:pt x="1701" y="176"/>
                </a:lnTo>
                <a:lnTo>
                  <a:pt x="1672" y="187"/>
                </a:lnTo>
                <a:lnTo>
                  <a:pt x="1635" y="182"/>
                </a:lnTo>
                <a:lnTo>
                  <a:pt x="1591" y="178"/>
                </a:lnTo>
                <a:lnTo>
                  <a:pt x="1575" y="196"/>
                </a:lnTo>
                <a:lnTo>
                  <a:pt x="1598" y="202"/>
                </a:lnTo>
                <a:lnTo>
                  <a:pt x="1623" y="202"/>
                </a:lnTo>
                <a:lnTo>
                  <a:pt x="1630" y="219"/>
                </a:lnTo>
                <a:lnTo>
                  <a:pt x="1610" y="239"/>
                </a:lnTo>
                <a:lnTo>
                  <a:pt x="1595" y="240"/>
                </a:lnTo>
                <a:lnTo>
                  <a:pt x="1585" y="249"/>
                </a:lnTo>
                <a:lnTo>
                  <a:pt x="1589" y="259"/>
                </a:lnTo>
                <a:lnTo>
                  <a:pt x="1596" y="265"/>
                </a:lnTo>
                <a:lnTo>
                  <a:pt x="1605" y="268"/>
                </a:lnTo>
                <a:lnTo>
                  <a:pt x="1612" y="273"/>
                </a:lnTo>
                <a:lnTo>
                  <a:pt x="1590" y="273"/>
                </a:lnTo>
                <a:lnTo>
                  <a:pt x="1567" y="266"/>
                </a:lnTo>
                <a:lnTo>
                  <a:pt x="1552" y="261"/>
                </a:lnTo>
                <a:lnTo>
                  <a:pt x="1539" y="260"/>
                </a:lnTo>
                <a:lnTo>
                  <a:pt x="1535" y="267"/>
                </a:lnTo>
                <a:lnTo>
                  <a:pt x="1547" y="280"/>
                </a:lnTo>
                <a:lnTo>
                  <a:pt x="1562" y="286"/>
                </a:lnTo>
                <a:lnTo>
                  <a:pt x="1579" y="289"/>
                </a:lnTo>
                <a:lnTo>
                  <a:pt x="1574" y="295"/>
                </a:lnTo>
                <a:lnTo>
                  <a:pt x="1565" y="298"/>
                </a:lnTo>
                <a:lnTo>
                  <a:pt x="1554" y="297"/>
                </a:lnTo>
                <a:lnTo>
                  <a:pt x="1545" y="298"/>
                </a:lnTo>
                <a:lnTo>
                  <a:pt x="1504" y="298"/>
                </a:lnTo>
                <a:lnTo>
                  <a:pt x="1455" y="290"/>
                </a:lnTo>
                <a:lnTo>
                  <a:pt x="1413" y="291"/>
                </a:lnTo>
                <a:lnTo>
                  <a:pt x="1395" y="315"/>
                </a:lnTo>
                <a:lnTo>
                  <a:pt x="1396" y="316"/>
                </a:lnTo>
                <a:lnTo>
                  <a:pt x="1386" y="320"/>
                </a:lnTo>
                <a:lnTo>
                  <a:pt x="1378" y="325"/>
                </a:lnTo>
                <a:lnTo>
                  <a:pt x="1404" y="333"/>
                </a:lnTo>
                <a:lnTo>
                  <a:pt x="1431" y="339"/>
                </a:lnTo>
                <a:lnTo>
                  <a:pt x="1457" y="346"/>
                </a:lnTo>
                <a:lnTo>
                  <a:pt x="1484" y="357"/>
                </a:lnTo>
                <a:lnTo>
                  <a:pt x="1501" y="368"/>
                </a:lnTo>
                <a:lnTo>
                  <a:pt x="1508" y="375"/>
                </a:lnTo>
                <a:lnTo>
                  <a:pt x="1507" y="380"/>
                </a:lnTo>
                <a:lnTo>
                  <a:pt x="1500" y="383"/>
                </a:lnTo>
                <a:lnTo>
                  <a:pt x="1475" y="385"/>
                </a:lnTo>
                <a:lnTo>
                  <a:pt x="1447" y="385"/>
                </a:lnTo>
                <a:lnTo>
                  <a:pt x="1413" y="376"/>
                </a:lnTo>
                <a:lnTo>
                  <a:pt x="1384" y="355"/>
                </a:lnTo>
                <a:lnTo>
                  <a:pt x="1372" y="351"/>
                </a:lnTo>
                <a:lnTo>
                  <a:pt x="1358" y="350"/>
                </a:lnTo>
                <a:lnTo>
                  <a:pt x="1345" y="350"/>
                </a:lnTo>
                <a:lnTo>
                  <a:pt x="1332" y="346"/>
                </a:lnTo>
                <a:lnTo>
                  <a:pt x="1328" y="343"/>
                </a:lnTo>
                <a:lnTo>
                  <a:pt x="1323" y="338"/>
                </a:lnTo>
                <a:lnTo>
                  <a:pt x="1318" y="333"/>
                </a:lnTo>
                <a:lnTo>
                  <a:pt x="1316" y="331"/>
                </a:lnTo>
                <a:lnTo>
                  <a:pt x="1307" y="340"/>
                </a:lnTo>
                <a:lnTo>
                  <a:pt x="1312" y="352"/>
                </a:lnTo>
                <a:lnTo>
                  <a:pt x="1319" y="356"/>
                </a:lnTo>
                <a:lnTo>
                  <a:pt x="1328" y="359"/>
                </a:lnTo>
                <a:lnTo>
                  <a:pt x="1336" y="361"/>
                </a:lnTo>
                <a:lnTo>
                  <a:pt x="1340" y="364"/>
                </a:lnTo>
                <a:lnTo>
                  <a:pt x="1329" y="366"/>
                </a:lnTo>
                <a:lnTo>
                  <a:pt x="1316" y="366"/>
                </a:lnTo>
                <a:lnTo>
                  <a:pt x="1303" y="366"/>
                </a:lnTo>
                <a:lnTo>
                  <a:pt x="1291" y="366"/>
                </a:lnTo>
                <a:lnTo>
                  <a:pt x="1269" y="380"/>
                </a:lnTo>
                <a:lnTo>
                  <a:pt x="1282" y="392"/>
                </a:lnTo>
                <a:lnTo>
                  <a:pt x="1277" y="398"/>
                </a:lnTo>
                <a:lnTo>
                  <a:pt x="1270" y="402"/>
                </a:lnTo>
                <a:lnTo>
                  <a:pt x="1294" y="406"/>
                </a:lnTo>
                <a:lnTo>
                  <a:pt x="1318" y="405"/>
                </a:lnTo>
                <a:lnTo>
                  <a:pt x="1330" y="404"/>
                </a:lnTo>
                <a:lnTo>
                  <a:pt x="1340" y="407"/>
                </a:lnTo>
                <a:lnTo>
                  <a:pt x="1351" y="411"/>
                </a:lnTo>
                <a:lnTo>
                  <a:pt x="1362" y="413"/>
                </a:lnTo>
                <a:lnTo>
                  <a:pt x="1371" y="412"/>
                </a:lnTo>
                <a:lnTo>
                  <a:pt x="1380" y="408"/>
                </a:lnTo>
                <a:lnTo>
                  <a:pt x="1388" y="405"/>
                </a:lnTo>
                <a:lnTo>
                  <a:pt x="1395" y="404"/>
                </a:lnTo>
                <a:lnTo>
                  <a:pt x="1404" y="406"/>
                </a:lnTo>
                <a:lnTo>
                  <a:pt x="1413" y="410"/>
                </a:lnTo>
                <a:lnTo>
                  <a:pt x="1422" y="413"/>
                </a:lnTo>
                <a:lnTo>
                  <a:pt x="1431" y="415"/>
                </a:lnTo>
                <a:lnTo>
                  <a:pt x="1449" y="413"/>
                </a:lnTo>
                <a:lnTo>
                  <a:pt x="1465" y="407"/>
                </a:lnTo>
                <a:lnTo>
                  <a:pt x="1482" y="401"/>
                </a:lnTo>
                <a:lnTo>
                  <a:pt x="1498" y="397"/>
                </a:lnTo>
                <a:lnTo>
                  <a:pt x="1476" y="419"/>
                </a:lnTo>
                <a:lnTo>
                  <a:pt x="1436" y="434"/>
                </a:lnTo>
                <a:lnTo>
                  <a:pt x="1394" y="446"/>
                </a:lnTo>
                <a:lnTo>
                  <a:pt x="1366" y="457"/>
                </a:lnTo>
                <a:lnTo>
                  <a:pt x="1339" y="474"/>
                </a:lnTo>
                <a:lnTo>
                  <a:pt x="1309" y="481"/>
                </a:lnTo>
                <a:lnTo>
                  <a:pt x="1288" y="482"/>
                </a:lnTo>
                <a:lnTo>
                  <a:pt x="1269" y="481"/>
                </a:lnTo>
                <a:lnTo>
                  <a:pt x="1251" y="480"/>
                </a:lnTo>
                <a:lnTo>
                  <a:pt x="1232" y="479"/>
                </a:lnTo>
                <a:lnTo>
                  <a:pt x="1218" y="495"/>
                </a:lnTo>
                <a:lnTo>
                  <a:pt x="1192" y="489"/>
                </a:lnTo>
                <a:lnTo>
                  <a:pt x="1175" y="486"/>
                </a:lnTo>
                <a:lnTo>
                  <a:pt x="1159" y="488"/>
                </a:lnTo>
                <a:lnTo>
                  <a:pt x="1145" y="491"/>
                </a:lnTo>
                <a:lnTo>
                  <a:pt x="1130" y="490"/>
                </a:lnTo>
                <a:lnTo>
                  <a:pt x="1124" y="484"/>
                </a:lnTo>
                <a:lnTo>
                  <a:pt x="1119" y="476"/>
                </a:lnTo>
                <a:lnTo>
                  <a:pt x="1114" y="471"/>
                </a:lnTo>
                <a:lnTo>
                  <a:pt x="1109" y="474"/>
                </a:lnTo>
                <a:lnTo>
                  <a:pt x="1110" y="485"/>
                </a:lnTo>
                <a:lnTo>
                  <a:pt x="1115" y="495"/>
                </a:lnTo>
                <a:lnTo>
                  <a:pt x="1114" y="504"/>
                </a:lnTo>
                <a:lnTo>
                  <a:pt x="1095" y="510"/>
                </a:lnTo>
                <a:lnTo>
                  <a:pt x="1079" y="516"/>
                </a:lnTo>
                <a:lnTo>
                  <a:pt x="1063" y="521"/>
                </a:lnTo>
                <a:lnTo>
                  <a:pt x="1048" y="527"/>
                </a:lnTo>
                <a:lnTo>
                  <a:pt x="1031" y="539"/>
                </a:lnTo>
                <a:lnTo>
                  <a:pt x="1002" y="562"/>
                </a:lnTo>
                <a:lnTo>
                  <a:pt x="967" y="571"/>
                </a:lnTo>
                <a:lnTo>
                  <a:pt x="956" y="573"/>
                </a:lnTo>
                <a:lnTo>
                  <a:pt x="946" y="578"/>
                </a:lnTo>
                <a:lnTo>
                  <a:pt x="937" y="584"/>
                </a:lnTo>
                <a:lnTo>
                  <a:pt x="927" y="589"/>
                </a:lnTo>
                <a:lnTo>
                  <a:pt x="899" y="591"/>
                </a:lnTo>
                <a:lnTo>
                  <a:pt x="872" y="588"/>
                </a:lnTo>
                <a:lnTo>
                  <a:pt x="875" y="578"/>
                </a:lnTo>
                <a:lnTo>
                  <a:pt x="881" y="570"/>
                </a:lnTo>
                <a:lnTo>
                  <a:pt x="887" y="563"/>
                </a:lnTo>
                <a:lnTo>
                  <a:pt x="890" y="557"/>
                </a:lnTo>
                <a:lnTo>
                  <a:pt x="878" y="557"/>
                </a:lnTo>
                <a:lnTo>
                  <a:pt x="865" y="558"/>
                </a:lnTo>
                <a:lnTo>
                  <a:pt x="852" y="591"/>
                </a:lnTo>
                <a:lnTo>
                  <a:pt x="821" y="601"/>
                </a:lnTo>
                <a:lnTo>
                  <a:pt x="789" y="601"/>
                </a:lnTo>
                <a:lnTo>
                  <a:pt x="773" y="607"/>
                </a:lnTo>
                <a:lnTo>
                  <a:pt x="760" y="624"/>
                </a:lnTo>
                <a:lnTo>
                  <a:pt x="737" y="632"/>
                </a:lnTo>
                <a:lnTo>
                  <a:pt x="714" y="657"/>
                </a:lnTo>
                <a:lnTo>
                  <a:pt x="724" y="674"/>
                </a:lnTo>
                <a:lnTo>
                  <a:pt x="718" y="688"/>
                </a:lnTo>
                <a:lnTo>
                  <a:pt x="705" y="692"/>
                </a:lnTo>
                <a:lnTo>
                  <a:pt x="690" y="695"/>
                </a:lnTo>
                <a:lnTo>
                  <a:pt x="682" y="704"/>
                </a:lnTo>
                <a:lnTo>
                  <a:pt x="678" y="707"/>
                </a:lnTo>
                <a:lnTo>
                  <a:pt x="674" y="709"/>
                </a:lnTo>
                <a:lnTo>
                  <a:pt x="659" y="728"/>
                </a:lnTo>
                <a:lnTo>
                  <a:pt x="633" y="737"/>
                </a:lnTo>
                <a:lnTo>
                  <a:pt x="616" y="740"/>
                </a:lnTo>
                <a:lnTo>
                  <a:pt x="614" y="747"/>
                </a:lnTo>
                <a:lnTo>
                  <a:pt x="615" y="752"/>
                </a:lnTo>
                <a:lnTo>
                  <a:pt x="618" y="757"/>
                </a:lnTo>
                <a:lnTo>
                  <a:pt x="620" y="763"/>
                </a:lnTo>
                <a:lnTo>
                  <a:pt x="621" y="769"/>
                </a:lnTo>
                <a:lnTo>
                  <a:pt x="585" y="811"/>
                </a:lnTo>
                <a:lnTo>
                  <a:pt x="538" y="842"/>
                </a:lnTo>
                <a:lnTo>
                  <a:pt x="529" y="858"/>
                </a:lnTo>
                <a:lnTo>
                  <a:pt x="509" y="857"/>
                </a:lnTo>
                <a:lnTo>
                  <a:pt x="495" y="856"/>
                </a:lnTo>
                <a:lnTo>
                  <a:pt x="491" y="854"/>
                </a:lnTo>
                <a:lnTo>
                  <a:pt x="492" y="848"/>
                </a:lnTo>
                <a:lnTo>
                  <a:pt x="493" y="837"/>
                </a:lnTo>
                <a:lnTo>
                  <a:pt x="475" y="833"/>
                </a:lnTo>
                <a:lnTo>
                  <a:pt x="462" y="820"/>
                </a:lnTo>
                <a:lnTo>
                  <a:pt x="454" y="810"/>
                </a:lnTo>
                <a:lnTo>
                  <a:pt x="432" y="820"/>
                </a:lnTo>
                <a:lnTo>
                  <a:pt x="386" y="811"/>
                </a:lnTo>
                <a:lnTo>
                  <a:pt x="363" y="769"/>
                </a:lnTo>
                <a:lnTo>
                  <a:pt x="356" y="753"/>
                </a:lnTo>
                <a:lnTo>
                  <a:pt x="347" y="745"/>
                </a:lnTo>
                <a:lnTo>
                  <a:pt x="338" y="738"/>
                </a:lnTo>
                <a:lnTo>
                  <a:pt x="329" y="726"/>
                </a:lnTo>
                <a:lnTo>
                  <a:pt x="328" y="715"/>
                </a:lnTo>
                <a:lnTo>
                  <a:pt x="330" y="707"/>
                </a:lnTo>
                <a:lnTo>
                  <a:pt x="331" y="699"/>
                </a:lnTo>
                <a:lnTo>
                  <a:pt x="324" y="685"/>
                </a:lnTo>
                <a:lnTo>
                  <a:pt x="338" y="667"/>
                </a:lnTo>
                <a:lnTo>
                  <a:pt x="355" y="650"/>
                </a:lnTo>
                <a:lnTo>
                  <a:pt x="373" y="639"/>
                </a:lnTo>
                <a:lnTo>
                  <a:pt x="391" y="636"/>
                </a:lnTo>
                <a:lnTo>
                  <a:pt x="393" y="632"/>
                </a:lnTo>
                <a:lnTo>
                  <a:pt x="391" y="623"/>
                </a:lnTo>
                <a:lnTo>
                  <a:pt x="388" y="613"/>
                </a:lnTo>
                <a:lnTo>
                  <a:pt x="386" y="606"/>
                </a:lnTo>
                <a:lnTo>
                  <a:pt x="386" y="598"/>
                </a:lnTo>
                <a:lnTo>
                  <a:pt x="385" y="591"/>
                </a:lnTo>
                <a:lnTo>
                  <a:pt x="365" y="620"/>
                </a:lnTo>
                <a:lnTo>
                  <a:pt x="343" y="617"/>
                </a:lnTo>
                <a:lnTo>
                  <a:pt x="345" y="607"/>
                </a:lnTo>
                <a:lnTo>
                  <a:pt x="351" y="596"/>
                </a:lnTo>
                <a:lnTo>
                  <a:pt x="354" y="589"/>
                </a:lnTo>
                <a:lnTo>
                  <a:pt x="343" y="586"/>
                </a:lnTo>
                <a:lnTo>
                  <a:pt x="336" y="585"/>
                </a:lnTo>
                <a:lnTo>
                  <a:pt x="333" y="583"/>
                </a:lnTo>
                <a:lnTo>
                  <a:pt x="333" y="581"/>
                </a:lnTo>
                <a:lnTo>
                  <a:pt x="334" y="579"/>
                </a:lnTo>
                <a:lnTo>
                  <a:pt x="340" y="573"/>
                </a:lnTo>
                <a:lnTo>
                  <a:pt x="343" y="568"/>
                </a:lnTo>
                <a:lnTo>
                  <a:pt x="339" y="558"/>
                </a:lnTo>
                <a:lnTo>
                  <a:pt x="327" y="558"/>
                </a:lnTo>
                <a:lnTo>
                  <a:pt x="316" y="561"/>
                </a:lnTo>
                <a:lnTo>
                  <a:pt x="310" y="559"/>
                </a:lnTo>
                <a:lnTo>
                  <a:pt x="316" y="549"/>
                </a:lnTo>
                <a:lnTo>
                  <a:pt x="327" y="543"/>
                </a:lnTo>
                <a:lnTo>
                  <a:pt x="340" y="536"/>
                </a:lnTo>
                <a:lnTo>
                  <a:pt x="345" y="526"/>
                </a:lnTo>
                <a:lnTo>
                  <a:pt x="341" y="525"/>
                </a:lnTo>
                <a:lnTo>
                  <a:pt x="335" y="524"/>
                </a:lnTo>
                <a:lnTo>
                  <a:pt x="329" y="523"/>
                </a:lnTo>
                <a:lnTo>
                  <a:pt x="324" y="523"/>
                </a:lnTo>
                <a:lnTo>
                  <a:pt x="320" y="519"/>
                </a:lnTo>
                <a:lnTo>
                  <a:pt x="327" y="508"/>
                </a:lnTo>
                <a:lnTo>
                  <a:pt x="377" y="496"/>
                </a:lnTo>
                <a:lnTo>
                  <a:pt x="432" y="498"/>
                </a:lnTo>
                <a:lnTo>
                  <a:pt x="432" y="492"/>
                </a:lnTo>
                <a:lnTo>
                  <a:pt x="434" y="486"/>
                </a:lnTo>
                <a:lnTo>
                  <a:pt x="391" y="486"/>
                </a:lnTo>
                <a:lnTo>
                  <a:pt x="356" y="481"/>
                </a:lnTo>
                <a:lnTo>
                  <a:pt x="357" y="481"/>
                </a:lnTo>
                <a:lnTo>
                  <a:pt x="357" y="480"/>
                </a:lnTo>
                <a:lnTo>
                  <a:pt x="397" y="472"/>
                </a:lnTo>
                <a:lnTo>
                  <a:pt x="410" y="471"/>
                </a:lnTo>
                <a:lnTo>
                  <a:pt x="421" y="472"/>
                </a:lnTo>
                <a:lnTo>
                  <a:pt x="432" y="472"/>
                </a:lnTo>
                <a:lnTo>
                  <a:pt x="444" y="469"/>
                </a:lnTo>
                <a:lnTo>
                  <a:pt x="447" y="461"/>
                </a:lnTo>
                <a:lnTo>
                  <a:pt x="439" y="458"/>
                </a:lnTo>
                <a:lnTo>
                  <a:pt x="422" y="457"/>
                </a:lnTo>
                <a:lnTo>
                  <a:pt x="407" y="455"/>
                </a:lnTo>
                <a:lnTo>
                  <a:pt x="408" y="452"/>
                </a:lnTo>
                <a:lnTo>
                  <a:pt x="408" y="449"/>
                </a:lnTo>
                <a:lnTo>
                  <a:pt x="420" y="448"/>
                </a:lnTo>
                <a:lnTo>
                  <a:pt x="430" y="445"/>
                </a:lnTo>
                <a:lnTo>
                  <a:pt x="442" y="443"/>
                </a:lnTo>
                <a:lnTo>
                  <a:pt x="454" y="441"/>
                </a:lnTo>
                <a:lnTo>
                  <a:pt x="470" y="439"/>
                </a:lnTo>
                <a:lnTo>
                  <a:pt x="480" y="427"/>
                </a:lnTo>
                <a:lnTo>
                  <a:pt x="491" y="416"/>
                </a:lnTo>
                <a:lnTo>
                  <a:pt x="506" y="406"/>
                </a:lnTo>
                <a:lnTo>
                  <a:pt x="515" y="395"/>
                </a:lnTo>
                <a:lnTo>
                  <a:pt x="516" y="381"/>
                </a:lnTo>
                <a:lnTo>
                  <a:pt x="503" y="378"/>
                </a:lnTo>
                <a:lnTo>
                  <a:pt x="487" y="377"/>
                </a:lnTo>
                <a:lnTo>
                  <a:pt x="478" y="376"/>
                </a:lnTo>
                <a:lnTo>
                  <a:pt x="471" y="374"/>
                </a:lnTo>
                <a:lnTo>
                  <a:pt x="463" y="372"/>
                </a:lnTo>
                <a:lnTo>
                  <a:pt x="455" y="370"/>
                </a:lnTo>
                <a:lnTo>
                  <a:pt x="454" y="368"/>
                </a:lnTo>
                <a:lnTo>
                  <a:pt x="452" y="367"/>
                </a:lnTo>
                <a:lnTo>
                  <a:pt x="445" y="359"/>
                </a:lnTo>
                <a:lnTo>
                  <a:pt x="429" y="353"/>
                </a:lnTo>
                <a:lnTo>
                  <a:pt x="414" y="347"/>
                </a:lnTo>
                <a:lnTo>
                  <a:pt x="407" y="342"/>
                </a:lnTo>
                <a:lnTo>
                  <a:pt x="432" y="347"/>
                </a:lnTo>
                <a:lnTo>
                  <a:pt x="461" y="353"/>
                </a:lnTo>
                <a:lnTo>
                  <a:pt x="484" y="364"/>
                </a:lnTo>
                <a:lnTo>
                  <a:pt x="509" y="365"/>
                </a:lnTo>
                <a:lnTo>
                  <a:pt x="506" y="355"/>
                </a:lnTo>
                <a:lnTo>
                  <a:pt x="504" y="347"/>
                </a:lnTo>
                <a:lnTo>
                  <a:pt x="509" y="339"/>
                </a:lnTo>
                <a:lnTo>
                  <a:pt x="514" y="331"/>
                </a:lnTo>
                <a:lnTo>
                  <a:pt x="498" y="317"/>
                </a:lnTo>
                <a:lnTo>
                  <a:pt x="476" y="315"/>
                </a:lnTo>
                <a:lnTo>
                  <a:pt x="468" y="314"/>
                </a:lnTo>
                <a:lnTo>
                  <a:pt x="461" y="312"/>
                </a:lnTo>
                <a:lnTo>
                  <a:pt x="455" y="311"/>
                </a:lnTo>
                <a:lnTo>
                  <a:pt x="449" y="310"/>
                </a:lnTo>
                <a:lnTo>
                  <a:pt x="438" y="312"/>
                </a:lnTo>
                <a:lnTo>
                  <a:pt x="427" y="316"/>
                </a:lnTo>
                <a:lnTo>
                  <a:pt x="417" y="318"/>
                </a:lnTo>
                <a:lnTo>
                  <a:pt x="407" y="316"/>
                </a:lnTo>
                <a:lnTo>
                  <a:pt x="408" y="300"/>
                </a:lnTo>
                <a:lnTo>
                  <a:pt x="414" y="287"/>
                </a:lnTo>
                <a:lnTo>
                  <a:pt x="420" y="276"/>
                </a:lnTo>
                <a:lnTo>
                  <a:pt x="423" y="265"/>
                </a:lnTo>
                <a:lnTo>
                  <a:pt x="373" y="193"/>
                </a:lnTo>
                <a:lnTo>
                  <a:pt x="287" y="158"/>
                </a:lnTo>
                <a:lnTo>
                  <a:pt x="197" y="152"/>
                </a:lnTo>
                <a:lnTo>
                  <a:pt x="116" y="164"/>
                </a:lnTo>
                <a:lnTo>
                  <a:pt x="88" y="159"/>
                </a:lnTo>
                <a:lnTo>
                  <a:pt x="60" y="146"/>
                </a:lnTo>
                <a:lnTo>
                  <a:pt x="53" y="143"/>
                </a:lnTo>
                <a:lnTo>
                  <a:pt x="53" y="140"/>
                </a:lnTo>
                <a:lnTo>
                  <a:pt x="58" y="139"/>
                </a:lnTo>
                <a:lnTo>
                  <a:pt x="66" y="139"/>
                </a:lnTo>
                <a:lnTo>
                  <a:pt x="82" y="139"/>
                </a:lnTo>
                <a:lnTo>
                  <a:pt x="88" y="138"/>
                </a:lnTo>
                <a:lnTo>
                  <a:pt x="21" y="113"/>
                </a:lnTo>
                <a:lnTo>
                  <a:pt x="158" y="116"/>
                </a:lnTo>
                <a:lnTo>
                  <a:pt x="169" y="107"/>
                </a:lnTo>
                <a:lnTo>
                  <a:pt x="169" y="99"/>
                </a:lnTo>
                <a:lnTo>
                  <a:pt x="82" y="98"/>
                </a:lnTo>
                <a:lnTo>
                  <a:pt x="0" y="73"/>
                </a:lnTo>
                <a:lnTo>
                  <a:pt x="11" y="66"/>
                </a:lnTo>
                <a:lnTo>
                  <a:pt x="31" y="60"/>
                </a:lnTo>
                <a:lnTo>
                  <a:pt x="93" y="59"/>
                </a:lnTo>
                <a:lnTo>
                  <a:pt x="113" y="57"/>
                </a:lnTo>
                <a:lnTo>
                  <a:pt x="132" y="53"/>
                </a:lnTo>
                <a:lnTo>
                  <a:pt x="151" y="48"/>
                </a:lnTo>
                <a:lnTo>
                  <a:pt x="171" y="47"/>
                </a:lnTo>
                <a:lnTo>
                  <a:pt x="219" y="47"/>
                </a:lnTo>
                <a:lnTo>
                  <a:pt x="266" y="41"/>
                </a:lnTo>
                <a:lnTo>
                  <a:pt x="272" y="35"/>
                </a:lnTo>
                <a:lnTo>
                  <a:pt x="272" y="29"/>
                </a:lnTo>
                <a:lnTo>
                  <a:pt x="273" y="22"/>
                </a:lnTo>
                <a:lnTo>
                  <a:pt x="278" y="19"/>
                </a:lnTo>
                <a:lnTo>
                  <a:pt x="573" y="8"/>
                </a:lnTo>
                <a:lnTo>
                  <a:pt x="588" y="8"/>
                </a:lnTo>
                <a:lnTo>
                  <a:pt x="603" y="7"/>
                </a:lnTo>
                <a:lnTo>
                  <a:pt x="617" y="6"/>
                </a:lnTo>
                <a:lnTo>
                  <a:pt x="632" y="5"/>
                </a:lnTo>
                <a:lnTo>
                  <a:pt x="652" y="3"/>
                </a:lnTo>
                <a:lnTo>
                  <a:pt x="672" y="3"/>
                </a:lnTo>
                <a:lnTo>
                  <a:pt x="682" y="6"/>
                </a:lnTo>
                <a:lnTo>
                  <a:pt x="692" y="11"/>
                </a:lnTo>
                <a:lnTo>
                  <a:pt x="701" y="16"/>
                </a:lnTo>
                <a:lnTo>
                  <a:pt x="711" y="19"/>
                </a:lnTo>
                <a:lnTo>
                  <a:pt x="729" y="19"/>
                </a:lnTo>
                <a:lnTo>
                  <a:pt x="744" y="11"/>
                </a:lnTo>
                <a:lnTo>
                  <a:pt x="747" y="10"/>
                </a:lnTo>
                <a:lnTo>
                  <a:pt x="749" y="9"/>
                </a:lnTo>
                <a:lnTo>
                  <a:pt x="1208" y="6"/>
                </a:lnTo>
                <a:lnTo>
                  <a:pt x="1264" y="5"/>
                </a:lnTo>
                <a:lnTo>
                  <a:pt x="1322" y="2"/>
                </a:lnTo>
                <a:lnTo>
                  <a:pt x="1379" y="0"/>
                </a:lnTo>
                <a:lnTo>
                  <a:pt x="1436" y="3"/>
                </a:lnTo>
                <a:lnTo>
                  <a:pt x="1452" y="9"/>
                </a:lnTo>
                <a:lnTo>
                  <a:pt x="1466" y="17"/>
                </a:lnTo>
                <a:lnTo>
                  <a:pt x="1480" y="24"/>
                </a:lnTo>
                <a:lnTo>
                  <a:pt x="1496" y="25"/>
                </a:lnTo>
                <a:lnTo>
                  <a:pt x="1531" y="21"/>
                </a:lnTo>
                <a:lnTo>
                  <a:pt x="1564" y="24"/>
                </a:lnTo>
                <a:lnTo>
                  <a:pt x="1560" y="33"/>
                </a:lnTo>
                <a:lnTo>
                  <a:pt x="1555" y="42"/>
                </a:lnTo>
                <a:lnTo>
                  <a:pt x="1585" y="49"/>
                </a:lnTo>
                <a:lnTo>
                  <a:pt x="1634" y="46"/>
                </a:lnTo>
                <a:lnTo>
                  <a:pt x="1661" y="43"/>
                </a:lnTo>
                <a:lnTo>
                  <a:pt x="1686" y="40"/>
                </a:lnTo>
                <a:lnTo>
                  <a:pt x="1707" y="37"/>
                </a:lnTo>
                <a:lnTo>
                  <a:pt x="1722" y="36"/>
                </a:lnTo>
                <a:lnTo>
                  <a:pt x="1743" y="44"/>
                </a:lnTo>
                <a:lnTo>
                  <a:pt x="1767" y="48"/>
                </a:lnTo>
                <a:lnTo>
                  <a:pt x="1783" y="47"/>
                </a:lnTo>
                <a:lnTo>
                  <a:pt x="1798" y="45"/>
                </a:lnTo>
                <a:lnTo>
                  <a:pt x="1815" y="43"/>
                </a:lnTo>
                <a:lnTo>
                  <a:pt x="1830" y="42"/>
                </a:lnTo>
                <a:lnTo>
                  <a:pt x="1862" y="42"/>
                </a:lnTo>
                <a:lnTo>
                  <a:pt x="1890" y="47"/>
                </a:lnTo>
                <a:lnTo>
                  <a:pt x="1848" y="56"/>
                </a:lnTo>
                <a:lnTo>
                  <a:pt x="1798" y="55"/>
                </a:lnTo>
                <a:lnTo>
                  <a:pt x="1776" y="58"/>
                </a:lnTo>
                <a:lnTo>
                  <a:pt x="1758" y="66"/>
                </a:lnTo>
                <a:lnTo>
                  <a:pt x="1737" y="73"/>
                </a:lnTo>
                <a:lnTo>
                  <a:pt x="1717" y="77"/>
                </a:lnTo>
                <a:lnTo>
                  <a:pt x="1701" y="81"/>
                </a:lnTo>
                <a:close/>
                <a:moveTo>
                  <a:pt x="427" y="371"/>
                </a:moveTo>
                <a:lnTo>
                  <a:pt x="422" y="371"/>
                </a:lnTo>
                <a:lnTo>
                  <a:pt x="416" y="370"/>
                </a:lnTo>
                <a:lnTo>
                  <a:pt x="411" y="368"/>
                </a:lnTo>
                <a:lnTo>
                  <a:pt x="405" y="366"/>
                </a:lnTo>
                <a:lnTo>
                  <a:pt x="397" y="365"/>
                </a:lnTo>
                <a:lnTo>
                  <a:pt x="391" y="369"/>
                </a:lnTo>
                <a:lnTo>
                  <a:pt x="386" y="374"/>
                </a:lnTo>
                <a:lnTo>
                  <a:pt x="379" y="378"/>
                </a:lnTo>
                <a:lnTo>
                  <a:pt x="375" y="386"/>
                </a:lnTo>
                <a:lnTo>
                  <a:pt x="386" y="392"/>
                </a:lnTo>
                <a:lnTo>
                  <a:pt x="385" y="401"/>
                </a:lnTo>
                <a:lnTo>
                  <a:pt x="381" y="407"/>
                </a:lnTo>
                <a:lnTo>
                  <a:pt x="389" y="409"/>
                </a:lnTo>
                <a:lnTo>
                  <a:pt x="398" y="410"/>
                </a:lnTo>
                <a:lnTo>
                  <a:pt x="414" y="411"/>
                </a:lnTo>
                <a:lnTo>
                  <a:pt x="429" y="409"/>
                </a:lnTo>
                <a:lnTo>
                  <a:pt x="436" y="408"/>
                </a:lnTo>
                <a:lnTo>
                  <a:pt x="443" y="408"/>
                </a:lnTo>
                <a:lnTo>
                  <a:pt x="448" y="407"/>
                </a:lnTo>
                <a:lnTo>
                  <a:pt x="452" y="405"/>
                </a:lnTo>
                <a:lnTo>
                  <a:pt x="452" y="399"/>
                </a:lnTo>
                <a:lnTo>
                  <a:pt x="449" y="393"/>
                </a:lnTo>
                <a:lnTo>
                  <a:pt x="441" y="387"/>
                </a:lnTo>
                <a:lnTo>
                  <a:pt x="435" y="380"/>
                </a:lnTo>
                <a:lnTo>
                  <a:pt x="427" y="371"/>
                </a:lnTo>
                <a:close/>
                <a:moveTo>
                  <a:pt x="1499" y="314"/>
                </a:moveTo>
                <a:lnTo>
                  <a:pt x="1490" y="313"/>
                </a:lnTo>
                <a:lnTo>
                  <a:pt x="1481" y="313"/>
                </a:lnTo>
                <a:lnTo>
                  <a:pt x="1471" y="314"/>
                </a:lnTo>
                <a:lnTo>
                  <a:pt x="1461" y="315"/>
                </a:lnTo>
                <a:lnTo>
                  <a:pt x="1456" y="315"/>
                </a:lnTo>
                <a:lnTo>
                  <a:pt x="1452" y="315"/>
                </a:lnTo>
                <a:lnTo>
                  <a:pt x="1448" y="316"/>
                </a:lnTo>
                <a:lnTo>
                  <a:pt x="1444" y="316"/>
                </a:lnTo>
                <a:lnTo>
                  <a:pt x="1445" y="320"/>
                </a:lnTo>
                <a:lnTo>
                  <a:pt x="1448" y="322"/>
                </a:lnTo>
                <a:lnTo>
                  <a:pt x="1454" y="328"/>
                </a:lnTo>
                <a:lnTo>
                  <a:pt x="1463" y="331"/>
                </a:lnTo>
                <a:lnTo>
                  <a:pt x="1488" y="331"/>
                </a:lnTo>
                <a:lnTo>
                  <a:pt x="1503" y="331"/>
                </a:lnTo>
                <a:lnTo>
                  <a:pt x="1513" y="323"/>
                </a:lnTo>
                <a:lnTo>
                  <a:pt x="1499" y="314"/>
                </a:lnTo>
                <a:close/>
                <a:moveTo>
                  <a:pt x="2910" y="1182"/>
                </a:moveTo>
                <a:lnTo>
                  <a:pt x="2907" y="1179"/>
                </a:lnTo>
                <a:lnTo>
                  <a:pt x="2903" y="1176"/>
                </a:lnTo>
                <a:lnTo>
                  <a:pt x="2902" y="1175"/>
                </a:lnTo>
                <a:lnTo>
                  <a:pt x="2901" y="1174"/>
                </a:lnTo>
                <a:lnTo>
                  <a:pt x="2898" y="1174"/>
                </a:lnTo>
                <a:lnTo>
                  <a:pt x="2895" y="1173"/>
                </a:lnTo>
                <a:lnTo>
                  <a:pt x="2891" y="1176"/>
                </a:lnTo>
                <a:lnTo>
                  <a:pt x="2889" y="1181"/>
                </a:lnTo>
                <a:lnTo>
                  <a:pt x="2888" y="1184"/>
                </a:lnTo>
                <a:lnTo>
                  <a:pt x="2889" y="1187"/>
                </a:lnTo>
                <a:lnTo>
                  <a:pt x="2892" y="1189"/>
                </a:lnTo>
                <a:lnTo>
                  <a:pt x="2894" y="1190"/>
                </a:lnTo>
                <a:lnTo>
                  <a:pt x="2903" y="1196"/>
                </a:lnTo>
                <a:lnTo>
                  <a:pt x="2913" y="1194"/>
                </a:lnTo>
                <a:lnTo>
                  <a:pt x="2910" y="1182"/>
                </a:lnTo>
                <a:close/>
                <a:moveTo>
                  <a:pt x="2790" y="1148"/>
                </a:moveTo>
                <a:lnTo>
                  <a:pt x="2784" y="1137"/>
                </a:lnTo>
                <a:lnTo>
                  <a:pt x="2781" y="1124"/>
                </a:lnTo>
                <a:lnTo>
                  <a:pt x="2777" y="1103"/>
                </a:lnTo>
                <a:lnTo>
                  <a:pt x="2761" y="1099"/>
                </a:lnTo>
                <a:lnTo>
                  <a:pt x="2749" y="1112"/>
                </a:lnTo>
                <a:lnTo>
                  <a:pt x="2741" y="1127"/>
                </a:lnTo>
                <a:lnTo>
                  <a:pt x="2725" y="1146"/>
                </a:lnTo>
                <a:lnTo>
                  <a:pt x="2735" y="1164"/>
                </a:lnTo>
                <a:lnTo>
                  <a:pt x="2740" y="1170"/>
                </a:lnTo>
                <a:lnTo>
                  <a:pt x="2744" y="1176"/>
                </a:lnTo>
                <a:lnTo>
                  <a:pt x="2747" y="1182"/>
                </a:lnTo>
                <a:lnTo>
                  <a:pt x="2752" y="1188"/>
                </a:lnTo>
                <a:lnTo>
                  <a:pt x="2760" y="1189"/>
                </a:lnTo>
                <a:lnTo>
                  <a:pt x="2767" y="1182"/>
                </a:lnTo>
                <a:lnTo>
                  <a:pt x="2773" y="1173"/>
                </a:lnTo>
                <a:lnTo>
                  <a:pt x="2778" y="1166"/>
                </a:lnTo>
                <a:lnTo>
                  <a:pt x="2790" y="1148"/>
                </a:lnTo>
                <a:close/>
                <a:moveTo>
                  <a:pt x="2670" y="1195"/>
                </a:moveTo>
                <a:lnTo>
                  <a:pt x="2671" y="1180"/>
                </a:lnTo>
                <a:lnTo>
                  <a:pt x="2683" y="1182"/>
                </a:lnTo>
                <a:lnTo>
                  <a:pt x="2699" y="1192"/>
                </a:lnTo>
                <a:lnTo>
                  <a:pt x="2707" y="1189"/>
                </a:lnTo>
                <a:lnTo>
                  <a:pt x="2709" y="1178"/>
                </a:lnTo>
                <a:lnTo>
                  <a:pt x="2707" y="1162"/>
                </a:lnTo>
                <a:lnTo>
                  <a:pt x="2692" y="1166"/>
                </a:lnTo>
                <a:lnTo>
                  <a:pt x="2678" y="1162"/>
                </a:lnTo>
                <a:lnTo>
                  <a:pt x="2678" y="1151"/>
                </a:lnTo>
                <a:lnTo>
                  <a:pt x="2693" y="1142"/>
                </a:lnTo>
                <a:lnTo>
                  <a:pt x="2696" y="1135"/>
                </a:lnTo>
                <a:lnTo>
                  <a:pt x="2701" y="1127"/>
                </a:lnTo>
                <a:lnTo>
                  <a:pt x="2712" y="1124"/>
                </a:lnTo>
                <a:lnTo>
                  <a:pt x="2718" y="1117"/>
                </a:lnTo>
                <a:lnTo>
                  <a:pt x="2714" y="1110"/>
                </a:lnTo>
                <a:lnTo>
                  <a:pt x="2704" y="1103"/>
                </a:lnTo>
                <a:lnTo>
                  <a:pt x="2687" y="1103"/>
                </a:lnTo>
                <a:lnTo>
                  <a:pt x="2675" y="1095"/>
                </a:lnTo>
                <a:lnTo>
                  <a:pt x="2675" y="1083"/>
                </a:lnTo>
                <a:lnTo>
                  <a:pt x="2682" y="1067"/>
                </a:lnTo>
                <a:lnTo>
                  <a:pt x="2691" y="1050"/>
                </a:lnTo>
                <a:lnTo>
                  <a:pt x="2695" y="1036"/>
                </a:lnTo>
                <a:lnTo>
                  <a:pt x="2659" y="1048"/>
                </a:lnTo>
                <a:lnTo>
                  <a:pt x="2635" y="1074"/>
                </a:lnTo>
                <a:lnTo>
                  <a:pt x="2623" y="1074"/>
                </a:lnTo>
                <a:lnTo>
                  <a:pt x="2615" y="1080"/>
                </a:lnTo>
                <a:lnTo>
                  <a:pt x="2626" y="1092"/>
                </a:lnTo>
                <a:lnTo>
                  <a:pt x="2622" y="1098"/>
                </a:lnTo>
                <a:lnTo>
                  <a:pt x="2618" y="1097"/>
                </a:lnTo>
                <a:lnTo>
                  <a:pt x="2613" y="1096"/>
                </a:lnTo>
                <a:lnTo>
                  <a:pt x="2607" y="1094"/>
                </a:lnTo>
                <a:lnTo>
                  <a:pt x="2601" y="1093"/>
                </a:lnTo>
                <a:lnTo>
                  <a:pt x="2593" y="1096"/>
                </a:lnTo>
                <a:lnTo>
                  <a:pt x="2594" y="1110"/>
                </a:lnTo>
                <a:lnTo>
                  <a:pt x="2596" y="1121"/>
                </a:lnTo>
                <a:lnTo>
                  <a:pt x="2595" y="1135"/>
                </a:lnTo>
                <a:lnTo>
                  <a:pt x="2595" y="1147"/>
                </a:lnTo>
                <a:lnTo>
                  <a:pt x="2598" y="1158"/>
                </a:lnTo>
                <a:lnTo>
                  <a:pt x="2604" y="1165"/>
                </a:lnTo>
                <a:lnTo>
                  <a:pt x="2610" y="1173"/>
                </a:lnTo>
                <a:lnTo>
                  <a:pt x="2616" y="1180"/>
                </a:lnTo>
                <a:lnTo>
                  <a:pt x="2620" y="1188"/>
                </a:lnTo>
                <a:lnTo>
                  <a:pt x="2623" y="1192"/>
                </a:lnTo>
                <a:lnTo>
                  <a:pt x="2625" y="1197"/>
                </a:lnTo>
                <a:lnTo>
                  <a:pt x="2670" y="1195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7" name="Ireland"/>
          <xdr:cNvSpPr>
            <a:spLocks/>
          </xdr:cNvSpPr>
        </xdr:nvSpPr>
        <xdr:spPr bwMode="auto">
          <a:xfrm>
            <a:off x="10768965" y="914400"/>
            <a:ext cx="75193" cy="95250"/>
          </a:xfrm>
          <a:custGeom>
            <a:avLst/>
            <a:gdLst>
              <a:gd name="T0" fmla="*/ 2147483647 w 203"/>
              <a:gd name="T1" fmla="*/ 2147483647 h 232"/>
              <a:gd name="T2" fmla="*/ 2147483647 w 203"/>
              <a:gd name="T3" fmla="*/ 2147483647 h 232"/>
              <a:gd name="T4" fmla="*/ 2147483647 w 203"/>
              <a:gd name="T5" fmla="*/ 2147483647 h 232"/>
              <a:gd name="T6" fmla="*/ 2147483647 w 203"/>
              <a:gd name="T7" fmla="*/ 2147483647 h 232"/>
              <a:gd name="T8" fmla="*/ 2147483647 w 203"/>
              <a:gd name="T9" fmla="*/ 2147483647 h 232"/>
              <a:gd name="T10" fmla="*/ 2147483647 w 203"/>
              <a:gd name="T11" fmla="*/ 2147483647 h 232"/>
              <a:gd name="T12" fmla="*/ 2147483647 w 203"/>
              <a:gd name="T13" fmla="*/ 2147483647 h 232"/>
              <a:gd name="T14" fmla="*/ 2147483647 w 203"/>
              <a:gd name="T15" fmla="*/ 2147483647 h 232"/>
              <a:gd name="T16" fmla="*/ 2147483647 w 203"/>
              <a:gd name="T17" fmla="*/ 2147483647 h 232"/>
              <a:gd name="T18" fmla="*/ 2147483647 w 203"/>
              <a:gd name="T19" fmla="*/ 2147483647 h 232"/>
              <a:gd name="T20" fmla="*/ 2147483647 w 203"/>
              <a:gd name="T21" fmla="*/ 2147483647 h 232"/>
              <a:gd name="T22" fmla="*/ 2147483647 w 203"/>
              <a:gd name="T23" fmla="*/ 2147483647 h 232"/>
              <a:gd name="T24" fmla="*/ 2147483647 w 203"/>
              <a:gd name="T25" fmla="*/ 2147483647 h 232"/>
              <a:gd name="T26" fmla="*/ 2147483647 w 203"/>
              <a:gd name="T27" fmla="*/ 2147483647 h 232"/>
              <a:gd name="T28" fmla="*/ 2147483647 w 203"/>
              <a:gd name="T29" fmla="*/ 2147483647 h 232"/>
              <a:gd name="T30" fmla="*/ 2147483647 w 203"/>
              <a:gd name="T31" fmla="*/ 2147483647 h 232"/>
              <a:gd name="T32" fmla="*/ 2147483647 w 203"/>
              <a:gd name="T33" fmla="*/ 2147483647 h 232"/>
              <a:gd name="T34" fmla="*/ 2147483647 w 203"/>
              <a:gd name="T35" fmla="*/ 2147483647 h 232"/>
              <a:gd name="T36" fmla="*/ 2147483647 w 203"/>
              <a:gd name="T37" fmla="*/ 2147483647 h 232"/>
              <a:gd name="T38" fmla="*/ 2147483647 w 203"/>
              <a:gd name="T39" fmla="*/ 2147483647 h 232"/>
              <a:gd name="T40" fmla="*/ 2147483647 w 203"/>
              <a:gd name="T41" fmla="*/ 2147483647 h 232"/>
              <a:gd name="T42" fmla="*/ 2147483647 w 203"/>
              <a:gd name="T43" fmla="*/ 2147483647 h 232"/>
              <a:gd name="T44" fmla="*/ 2147483647 w 203"/>
              <a:gd name="T45" fmla="*/ 2147483647 h 232"/>
              <a:gd name="T46" fmla="*/ 2147483647 w 203"/>
              <a:gd name="T47" fmla="*/ 2147483647 h 232"/>
              <a:gd name="T48" fmla="*/ 2147483647 w 203"/>
              <a:gd name="T49" fmla="*/ 2147483647 h 232"/>
              <a:gd name="T50" fmla="*/ 2147483647 w 203"/>
              <a:gd name="T51" fmla="*/ 2147483647 h 232"/>
              <a:gd name="T52" fmla="*/ 2147483647 w 203"/>
              <a:gd name="T53" fmla="*/ 2147483647 h 232"/>
              <a:gd name="T54" fmla="*/ 2147483647 w 203"/>
              <a:gd name="T55" fmla="*/ 2147483647 h 232"/>
              <a:gd name="T56" fmla="*/ 2147483647 w 203"/>
              <a:gd name="T57" fmla="*/ 2147483647 h 232"/>
              <a:gd name="T58" fmla="*/ 2147483647 w 203"/>
              <a:gd name="T59" fmla="*/ 2147483647 h 232"/>
              <a:gd name="T60" fmla="*/ 0 w 203"/>
              <a:gd name="T61" fmla="*/ 2147483647 h 232"/>
              <a:gd name="T62" fmla="*/ 2147483647 w 203"/>
              <a:gd name="T63" fmla="*/ 2147483647 h 232"/>
              <a:gd name="T64" fmla="*/ 2147483647 w 203"/>
              <a:gd name="T65" fmla="*/ 2147483647 h 232"/>
              <a:gd name="T66" fmla="*/ 2147483647 w 203"/>
              <a:gd name="T67" fmla="*/ 2147483647 h 232"/>
              <a:gd name="T68" fmla="*/ 2147483647 w 203"/>
              <a:gd name="T69" fmla="*/ 2147483647 h 232"/>
              <a:gd name="T70" fmla="*/ 2147483647 w 203"/>
              <a:gd name="T71" fmla="*/ 2147483647 h 232"/>
              <a:gd name="T72" fmla="*/ 2147483647 w 203"/>
              <a:gd name="T73" fmla="*/ 2147483647 h 232"/>
              <a:gd name="T74" fmla="*/ 2147483647 w 203"/>
              <a:gd name="T75" fmla="*/ 2147483647 h 232"/>
              <a:gd name="T76" fmla="*/ 2147483647 w 203"/>
              <a:gd name="T77" fmla="*/ 2147483647 h 232"/>
              <a:gd name="T78" fmla="*/ 2147483647 w 203"/>
              <a:gd name="T79" fmla="*/ 2147483647 h 232"/>
              <a:gd name="T80" fmla="*/ 2147483647 w 203"/>
              <a:gd name="T81" fmla="*/ 2147483647 h 232"/>
              <a:gd name="T82" fmla="*/ 2147483647 w 203"/>
              <a:gd name="T83" fmla="*/ 2147483647 h 232"/>
              <a:gd name="T84" fmla="*/ 2147483647 w 203"/>
              <a:gd name="T85" fmla="*/ 2147483647 h 232"/>
              <a:gd name="T86" fmla="*/ 2147483647 w 203"/>
              <a:gd name="T87" fmla="*/ 2147483647 h 232"/>
              <a:gd name="T88" fmla="*/ 2147483647 w 203"/>
              <a:gd name="T89" fmla="*/ 2147483647 h 232"/>
              <a:gd name="T90" fmla="*/ 2147483647 w 203"/>
              <a:gd name="T91" fmla="*/ 2147483647 h 232"/>
              <a:gd name="T92" fmla="*/ 2147483647 w 203"/>
              <a:gd name="T93" fmla="*/ 2147483647 h 232"/>
              <a:gd name="T94" fmla="*/ 2147483647 w 203"/>
              <a:gd name="T95" fmla="*/ 2147483647 h 232"/>
              <a:gd name="T96" fmla="*/ 2147483647 w 203"/>
              <a:gd name="T97" fmla="*/ 2147483647 h 232"/>
              <a:gd name="T98" fmla="*/ 2147483647 w 203"/>
              <a:gd name="T99" fmla="*/ 2147483647 h 232"/>
              <a:gd name="T100" fmla="*/ 2147483647 w 203"/>
              <a:gd name="T101" fmla="*/ 2147483647 h 232"/>
              <a:gd name="T102" fmla="*/ 2147483647 w 203"/>
              <a:gd name="T103" fmla="*/ 2147483647 h 232"/>
              <a:gd name="T104" fmla="*/ 2147483647 w 203"/>
              <a:gd name="T105" fmla="*/ 2147483647 h 232"/>
              <a:gd name="T106" fmla="*/ 2147483647 w 203"/>
              <a:gd name="T107" fmla="*/ 2147483647 h 232"/>
              <a:gd name="T108" fmla="*/ 2147483647 w 203"/>
              <a:gd name="T109" fmla="*/ 2147483647 h 232"/>
              <a:gd name="T110" fmla="*/ 2147483647 w 203"/>
              <a:gd name="T111" fmla="*/ 2147483647 h 232"/>
              <a:gd name="T112" fmla="*/ 2147483647 w 203"/>
              <a:gd name="T113" fmla="*/ 2147483647 h 232"/>
              <a:gd name="T114" fmla="*/ 2147483647 w 203"/>
              <a:gd name="T115" fmla="*/ 2147483647 h 232"/>
              <a:gd name="T116" fmla="*/ 2147483647 w 203"/>
              <a:gd name="T117" fmla="*/ 2147483647 h 232"/>
              <a:gd name="T118" fmla="*/ 2147483647 w 203"/>
              <a:gd name="T119" fmla="*/ 2147483647 h 232"/>
              <a:gd name="T120" fmla="*/ 2147483647 w 203"/>
              <a:gd name="T121" fmla="*/ 2147483647 h 232"/>
              <a:gd name="T122" fmla="*/ 2147483647 w 203"/>
              <a:gd name="T123" fmla="*/ 0 h 232"/>
              <a:gd name="T124" fmla="*/ 2147483647 w 203"/>
              <a:gd name="T125" fmla="*/ 2147483647 h 232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203"/>
              <a:gd name="T190" fmla="*/ 0 h 232"/>
              <a:gd name="T191" fmla="*/ 203 w 203"/>
              <a:gd name="T192" fmla="*/ 232 h 232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203" h="232">
                <a:moveTo>
                  <a:pt x="172" y="10"/>
                </a:moveTo>
                <a:lnTo>
                  <a:pt x="153" y="29"/>
                </a:lnTo>
                <a:lnTo>
                  <a:pt x="143" y="36"/>
                </a:lnTo>
                <a:lnTo>
                  <a:pt x="135" y="46"/>
                </a:lnTo>
                <a:lnTo>
                  <a:pt x="134" y="55"/>
                </a:lnTo>
                <a:lnTo>
                  <a:pt x="137" y="64"/>
                </a:lnTo>
                <a:lnTo>
                  <a:pt x="143" y="66"/>
                </a:lnTo>
                <a:lnTo>
                  <a:pt x="150" y="65"/>
                </a:lnTo>
                <a:lnTo>
                  <a:pt x="157" y="63"/>
                </a:lnTo>
                <a:lnTo>
                  <a:pt x="163" y="62"/>
                </a:lnTo>
                <a:lnTo>
                  <a:pt x="184" y="67"/>
                </a:lnTo>
                <a:lnTo>
                  <a:pt x="203" y="75"/>
                </a:lnTo>
                <a:lnTo>
                  <a:pt x="198" y="148"/>
                </a:lnTo>
                <a:lnTo>
                  <a:pt x="140" y="184"/>
                </a:lnTo>
                <a:lnTo>
                  <a:pt x="134" y="186"/>
                </a:lnTo>
                <a:lnTo>
                  <a:pt x="131" y="192"/>
                </a:lnTo>
                <a:lnTo>
                  <a:pt x="128" y="199"/>
                </a:lnTo>
                <a:lnTo>
                  <a:pt x="118" y="204"/>
                </a:lnTo>
                <a:lnTo>
                  <a:pt x="99" y="211"/>
                </a:lnTo>
                <a:lnTo>
                  <a:pt x="80" y="220"/>
                </a:lnTo>
                <a:lnTo>
                  <a:pt x="60" y="229"/>
                </a:lnTo>
                <a:lnTo>
                  <a:pt x="41" y="232"/>
                </a:lnTo>
                <a:lnTo>
                  <a:pt x="36" y="222"/>
                </a:lnTo>
                <a:lnTo>
                  <a:pt x="41" y="209"/>
                </a:lnTo>
                <a:lnTo>
                  <a:pt x="35" y="207"/>
                </a:lnTo>
                <a:lnTo>
                  <a:pt x="23" y="208"/>
                </a:lnTo>
                <a:lnTo>
                  <a:pt x="16" y="209"/>
                </a:lnTo>
                <a:lnTo>
                  <a:pt x="10" y="210"/>
                </a:lnTo>
                <a:lnTo>
                  <a:pt x="3" y="211"/>
                </a:lnTo>
                <a:lnTo>
                  <a:pt x="0" y="212"/>
                </a:lnTo>
                <a:lnTo>
                  <a:pt x="13" y="192"/>
                </a:lnTo>
                <a:lnTo>
                  <a:pt x="28" y="175"/>
                </a:lnTo>
                <a:lnTo>
                  <a:pt x="39" y="165"/>
                </a:lnTo>
                <a:lnTo>
                  <a:pt x="42" y="155"/>
                </a:lnTo>
                <a:lnTo>
                  <a:pt x="43" y="147"/>
                </a:lnTo>
                <a:lnTo>
                  <a:pt x="47" y="139"/>
                </a:lnTo>
                <a:lnTo>
                  <a:pt x="52" y="133"/>
                </a:lnTo>
                <a:lnTo>
                  <a:pt x="58" y="126"/>
                </a:lnTo>
                <a:lnTo>
                  <a:pt x="64" y="120"/>
                </a:lnTo>
                <a:lnTo>
                  <a:pt x="69" y="115"/>
                </a:lnTo>
                <a:lnTo>
                  <a:pt x="62" y="106"/>
                </a:lnTo>
                <a:lnTo>
                  <a:pt x="39" y="109"/>
                </a:lnTo>
                <a:lnTo>
                  <a:pt x="32" y="102"/>
                </a:lnTo>
                <a:lnTo>
                  <a:pt x="35" y="95"/>
                </a:lnTo>
                <a:lnTo>
                  <a:pt x="37" y="90"/>
                </a:lnTo>
                <a:lnTo>
                  <a:pt x="43" y="87"/>
                </a:lnTo>
                <a:lnTo>
                  <a:pt x="48" y="82"/>
                </a:lnTo>
                <a:lnTo>
                  <a:pt x="48" y="77"/>
                </a:lnTo>
                <a:lnTo>
                  <a:pt x="42" y="66"/>
                </a:lnTo>
                <a:lnTo>
                  <a:pt x="49" y="59"/>
                </a:lnTo>
                <a:lnTo>
                  <a:pt x="82" y="61"/>
                </a:lnTo>
                <a:lnTo>
                  <a:pt x="110" y="51"/>
                </a:lnTo>
                <a:lnTo>
                  <a:pt x="112" y="42"/>
                </a:lnTo>
                <a:lnTo>
                  <a:pt x="107" y="38"/>
                </a:lnTo>
                <a:lnTo>
                  <a:pt x="102" y="34"/>
                </a:lnTo>
                <a:lnTo>
                  <a:pt x="107" y="25"/>
                </a:lnTo>
                <a:lnTo>
                  <a:pt x="119" y="15"/>
                </a:lnTo>
                <a:lnTo>
                  <a:pt x="128" y="12"/>
                </a:lnTo>
                <a:lnTo>
                  <a:pt x="137" y="11"/>
                </a:lnTo>
                <a:lnTo>
                  <a:pt x="150" y="6"/>
                </a:lnTo>
                <a:lnTo>
                  <a:pt x="161" y="0"/>
                </a:lnTo>
                <a:lnTo>
                  <a:pt x="172" y="10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8" name="Iceland"/>
          <xdr:cNvSpPr>
            <a:spLocks/>
          </xdr:cNvSpPr>
        </xdr:nvSpPr>
        <xdr:spPr bwMode="auto">
          <a:xfrm>
            <a:off x="10610224" y="666750"/>
            <a:ext cx="142031" cy="66675"/>
          </a:xfrm>
          <a:custGeom>
            <a:avLst/>
            <a:gdLst>
              <a:gd name="T0" fmla="*/ 2147483647 w 382"/>
              <a:gd name="T1" fmla="*/ 2147483647 h 152"/>
              <a:gd name="T2" fmla="*/ 2147483647 w 382"/>
              <a:gd name="T3" fmla="*/ 2147483647 h 152"/>
              <a:gd name="T4" fmla="*/ 2147483647 w 382"/>
              <a:gd name="T5" fmla="*/ 2147483647 h 152"/>
              <a:gd name="T6" fmla="*/ 2147483647 w 382"/>
              <a:gd name="T7" fmla="*/ 2147483647 h 152"/>
              <a:gd name="T8" fmla="*/ 2147483647 w 382"/>
              <a:gd name="T9" fmla="*/ 2147483647 h 152"/>
              <a:gd name="T10" fmla="*/ 2147483647 w 382"/>
              <a:gd name="T11" fmla="*/ 2147483647 h 152"/>
              <a:gd name="T12" fmla="*/ 2147483647 w 382"/>
              <a:gd name="T13" fmla="*/ 2147483647 h 152"/>
              <a:gd name="T14" fmla="*/ 2147483647 w 382"/>
              <a:gd name="T15" fmla="*/ 2147483647 h 152"/>
              <a:gd name="T16" fmla="*/ 2147483647 w 382"/>
              <a:gd name="T17" fmla="*/ 0 h 152"/>
              <a:gd name="T18" fmla="*/ 2147483647 w 382"/>
              <a:gd name="T19" fmla="*/ 2147483647 h 152"/>
              <a:gd name="T20" fmla="*/ 2147483647 w 382"/>
              <a:gd name="T21" fmla="*/ 2147483647 h 152"/>
              <a:gd name="T22" fmla="*/ 2147483647 w 382"/>
              <a:gd name="T23" fmla="*/ 2147483647 h 152"/>
              <a:gd name="T24" fmla="*/ 2147483647 w 382"/>
              <a:gd name="T25" fmla="*/ 2147483647 h 152"/>
              <a:gd name="T26" fmla="*/ 2147483647 w 382"/>
              <a:gd name="T27" fmla="*/ 2147483647 h 152"/>
              <a:gd name="T28" fmla="*/ 2147483647 w 382"/>
              <a:gd name="T29" fmla="*/ 2147483647 h 152"/>
              <a:gd name="T30" fmla="*/ 2147483647 w 382"/>
              <a:gd name="T31" fmla="*/ 2147483647 h 152"/>
              <a:gd name="T32" fmla="*/ 2147483647 w 382"/>
              <a:gd name="T33" fmla="*/ 2147483647 h 152"/>
              <a:gd name="T34" fmla="*/ 2147483647 w 382"/>
              <a:gd name="T35" fmla="*/ 2147483647 h 152"/>
              <a:gd name="T36" fmla="*/ 2147483647 w 382"/>
              <a:gd name="T37" fmla="*/ 2147483647 h 152"/>
              <a:gd name="T38" fmla="*/ 2147483647 w 382"/>
              <a:gd name="T39" fmla="*/ 2147483647 h 152"/>
              <a:gd name="T40" fmla="*/ 2147483647 w 382"/>
              <a:gd name="T41" fmla="*/ 2147483647 h 152"/>
              <a:gd name="T42" fmla="*/ 2147483647 w 382"/>
              <a:gd name="T43" fmla="*/ 2147483647 h 152"/>
              <a:gd name="T44" fmla="*/ 0 w 382"/>
              <a:gd name="T45" fmla="*/ 2147483647 h 152"/>
              <a:gd name="T46" fmla="*/ 2147483647 w 382"/>
              <a:gd name="T47" fmla="*/ 2147483647 h 152"/>
              <a:gd name="T48" fmla="*/ 2147483647 w 382"/>
              <a:gd name="T49" fmla="*/ 2147483647 h 152"/>
              <a:gd name="T50" fmla="*/ 2147483647 w 382"/>
              <a:gd name="T51" fmla="*/ 2147483647 h 152"/>
              <a:gd name="T52" fmla="*/ 2147483647 w 382"/>
              <a:gd name="T53" fmla="*/ 2147483647 h 152"/>
              <a:gd name="T54" fmla="*/ 2147483647 w 382"/>
              <a:gd name="T55" fmla="*/ 2147483647 h 152"/>
              <a:gd name="T56" fmla="*/ 2147483647 w 382"/>
              <a:gd name="T57" fmla="*/ 2147483647 h 152"/>
              <a:gd name="T58" fmla="*/ 2147483647 w 382"/>
              <a:gd name="T59" fmla="*/ 2147483647 h 152"/>
              <a:gd name="T60" fmla="*/ 2147483647 w 382"/>
              <a:gd name="T61" fmla="*/ 2147483647 h 152"/>
              <a:gd name="T62" fmla="*/ 2147483647 w 382"/>
              <a:gd name="T63" fmla="*/ 2147483647 h 152"/>
              <a:gd name="T64" fmla="*/ 2147483647 w 382"/>
              <a:gd name="T65" fmla="*/ 2147483647 h 152"/>
              <a:gd name="T66" fmla="*/ 2147483647 w 382"/>
              <a:gd name="T67" fmla="*/ 2147483647 h 152"/>
              <a:gd name="T68" fmla="*/ 2147483647 w 382"/>
              <a:gd name="T69" fmla="*/ 2147483647 h 152"/>
              <a:gd name="T70" fmla="*/ 2147483647 w 382"/>
              <a:gd name="T71" fmla="*/ 2147483647 h 152"/>
              <a:gd name="T72" fmla="*/ 2147483647 w 382"/>
              <a:gd name="T73" fmla="*/ 2147483647 h 152"/>
              <a:gd name="T74" fmla="*/ 2147483647 w 382"/>
              <a:gd name="T75" fmla="*/ 2147483647 h 152"/>
              <a:gd name="T76" fmla="*/ 2147483647 w 382"/>
              <a:gd name="T77" fmla="*/ 2147483647 h 152"/>
              <a:gd name="T78" fmla="*/ 2147483647 w 382"/>
              <a:gd name="T79" fmla="*/ 2147483647 h 152"/>
              <a:gd name="T80" fmla="*/ 2147483647 w 382"/>
              <a:gd name="T81" fmla="*/ 2147483647 h 152"/>
              <a:gd name="T82" fmla="*/ 2147483647 w 382"/>
              <a:gd name="T83" fmla="*/ 2147483647 h 152"/>
              <a:gd name="T84" fmla="*/ 2147483647 w 382"/>
              <a:gd name="T85" fmla="*/ 2147483647 h 152"/>
              <a:gd name="T86" fmla="*/ 2147483647 w 382"/>
              <a:gd name="T87" fmla="*/ 2147483647 h 152"/>
              <a:gd name="T88" fmla="*/ 2147483647 w 382"/>
              <a:gd name="T89" fmla="*/ 2147483647 h 152"/>
              <a:gd name="T90" fmla="*/ 2147483647 w 382"/>
              <a:gd name="T91" fmla="*/ 2147483647 h 152"/>
              <a:gd name="T92" fmla="*/ 2147483647 w 382"/>
              <a:gd name="T93" fmla="*/ 2147483647 h 152"/>
              <a:gd name="T94" fmla="*/ 2147483647 w 382"/>
              <a:gd name="T95" fmla="*/ 2147483647 h 152"/>
              <a:gd name="T96" fmla="*/ 2147483647 w 382"/>
              <a:gd name="T97" fmla="*/ 2147483647 h 152"/>
              <a:gd name="T98" fmla="*/ 2147483647 w 382"/>
              <a:gd name="T99" fmla="*/ 2147483647 h 152"/>
              <a:gd name="T100" fmla="*/ 2147483647 w 382"/>
              <a:gd name="T101" fmla="*/ 2147483647 h 152"/>
              <a:gd name="T102" fmla="*/ 2147483647 w 382"/>
              <a:gd name="T103" fmla="*/ 2147483647 h 152"/>
              <a:gd name="T104" fmla="*/ 2147483647 w 382"/>
              <a:gd name="T105" fmla="*/ 2147483647 h 152"/>
              <a:gd name="T106" fmla="*/ 2147483647 w 382"/>
              <a:gd name="T107" fmla="*/ 2147483647 h 152"/>
              <a:gd name="T108" fmla="*/ 2147483647 w 382"/>
              <a:gd name="T109" fmla="*/ 2147483647 h 152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382"/>
              <a:gd name="T166" fmla="*/ 0 h 152"/>
              <a:gd name="T167" fmla="*/ 382 w 382"/>
              <a:gd name="T168" fmla="*/ 152 h 152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382" h="152">
                <a:moveTo>
                  <a:pt x="198" y="19"/>
                </a:moveTo>
                <a:lnTo>
                  <a:pt x="190" y="25"/>
                </a:lnTo>
                <a:lnTo>
                  <a:pt x="180" y="26"/>
                </a:lnTo>
                <a:lnTo>
                  <a:pt x="168" y="27"/>
                </a:lnTo>
                <a:lnTo>
                  <a:pt x="157" y="33"/>
                </a:lnTo>
                <a:lnTo>
                  <a:pt x="127" y="49"/>
                </a:lnTo>
                <a:lnTo>
                  <a:pt x="97" y="44"/>
                </a:lnTo>
                <a:lnTo>
                  <a:pt x="88" y="15"/>
                </a:lnTo>
                <a:lnTo>
                  <a:pt x="61" y="0"/>
                </a:lnTo>
                <a:lnTo>
                  <a:pt x="47" y="24"/>
                </a:lnTo>
                <a:lnTo>
                  <a:pt x="20" y="28"/>
                </a:lnTo>
                <a:lnTo>
                  <a:pt x="8" y="38"/>
                </a:lnTo>
                <a:lnTo>
                  <a:pt x="10" y="43"/>
                </a:lnTo>
                <a:lnTo>
                  <a:pt x="22" y="44"/>
                </a:lnTo>
                <a:lnTo>
                  <a:pt x="37" y="44"/>
                </a:lnTo>
                <a:lnTo>
                  <a:pt x="56" y="47"/>
                </a:lnTo>
                <a:lnTo>
                  <a:pt x="61" y="63"/>
                </a:lnTo>
                <a:lnTo>
                  <a:pt x="55" y="64"/>
                </a:lnTo>
                <a:lnTo>
                  <a:pt x="41" y="65"/>
                </a:lnTo>
                <a:lnTo>
                  <a:pt x="24" y="66"/>
                </a:lnTo>
                <a:lnTo>
                  <a:pt x="13" y="68"/>
                </a:lnTo>
                <a:lnTo>
                  <a:pt x="1" y="73"/>
                </a:lnTo>
                <a:lnTo>
                  <a:pt x="0" y="81"/>
                </a:lnTo>
                <a:lnTo>
                  <a:pt x="8" y="85"/>
                </a:lnTo>
                <a:lnTo>
                  <a:pt x="16" y="90"/>
                </a:lnTo>
                <a:lnTo>
                  <a:pt x="23" y="95"/>
                </a:lnTo>
                <a:lnTo>
                  <a:pt x="27" y="97"/>
                </a:lnTo>
                <a:lnTo>
                  <a:pt x="46" y="136"/>
                </a:lnTo>
                <a:lnTo>
                  <a:pt x="99" y="133"/>
                </a:lnTo>
                <a:lnTo>
                  <a:pt x="136" y="145"/>
                </a:lnTo>
                <a:lnTo>
                  <a:pt x="177" y="152"/>
                </a:lnTo>
                <a:lnTo>
                  <a:pt x="222" y="140"/>
                </a:lnTo>
                <a:lnTo>
                  <a:pt x="265" y="126"/>
                </a:lnTo>
                <a:lnTo>
                  <a:pt x="277" y="120"/>
                </a:lnTo>
                <a:lnTo>
                  <a:pt x="288" y="113"/>
                </a:lnTo>
                <a:lnTo>
                  <a:pt x="298" y="107"/>
                </a:lnTo>
                <a:lnTo>
                  <a:pt x="311" y="103"/>
                </a:lnTo>
                <a:lnTo>
                  <a:pt x="346" y="95"/>
                </a:lnTo>
                <a:lnTo>
                  <a:pt x="378" y="78"/>
                </a:lnTo>
                <a:lnTo>
                  <a:pt x="382" y="63"/>
                </a:lnTo>
                <a:lnTo>
                  <a:pt x="367" y="48"/>
                </a:lnTo>
                <a:lnTo>
                  <a:pt x="363" y="40"/>
                </a:lnTo>
                <a:lnTo>
                  <a:pt x="360" y="30"/>
                </a:lnTo>
                <a:lnTo>
                  <a:pt x="358" y="19"/>
                </a:lnTo>
                <a:lnTo>
                  <a:pt x="356" y="9"/>
                </a:lnTo>
                <a:lnTo>
                  <a:pt x="349" y="10"/>
                </a:lnTo>
                <a:lnTo>
                  <a:pt x="343" y="11"/>
                </a:lnTo>
                <a:lnTo>
                  <a:pt x="335" y="12"/>
                </a:lnTo>
                <a:lnTo>
                  <a:pt x="324" y="13"/>
                </a:lnTo>
                <a:lnTo>
                  <a:pt x="269" y="15"/>
                </a:lnTo>
                <a:lnTo>
                  <a:pt x="256" y="22"/>
                </a:lnTo>
                <a:lnTo>
                  <a:pt x="247" y="31"/>
                </a:lnTo>
                <a:lnTo>
                  <a:pt x="237" y="37"/>
                </a:lnTo>
                <a:lnTo>
                  <a:pt x="220" y="30"/>
                </a:lnTo>
                <a:lnTo>
                  <a:pt x="198" y="19"/>
                </a:lnTo>
                <a:close/>
              </a:path>
            </a:pathLst>
          </a:custGeom>
          <a:solidFill>
            <a:srgbClr val="0096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19" name="UK"/>
          <xdr:cNvSpPr>
            <a:spLocks noEditPoints="1"/>
          </xdr:cNvSpPr>
        </xdr:nvSpPr>
        <xdr:spPr bwMode="auto">
          <a:xfrm>
            <a:off x="9958551" y="828675"/>
            <a:ext cx="994219" cy="3238500"/>
          </a:xfrm>
          <a:custGeom>
            <a:avLst/>
            <a:gdLst>
              <a:gd name="T0" fmla="*/ 2147483647 w 2737"/>
              <a:gd name="T1" fmla="*/ 2147483647 h 7801"/>
              <a:gd name="T2" fmla="*/ 2147483647 w 2737"/>
              <a:gd name="T3" fmla="*/ 2147483647 h 7801"/>
              <a:gd name="T4" fmla="*/ 2147483647 w 2737"/>
              <a:gd name="T5" fmla="*/ 2147483647 h 7801"/>
              <a:gd name="T6" fmla="*/ 2147483647 w 2737"/>
              <a:gd name="T7" fmla="*/ 2147483647 h 7801"/>
              <a:gd name="T8" fmla="*/ 2147483647 w 2737"/>
              <a:gd name="T9" fmla="*/ 2147483647 h 7801"/>
              <a:gd name="T10" fmla="*/ 2147483647 w 2737"/>
              <a:gd name="T11" fmla="*/ 2147483647 h 7801"/>
              <a:gd name="T12" fmla="*/ 2147483647 w 2737"/>
              <a:gd name="T13" fmla="*/ 2147483647 h 7801"/>
              <a:gd name="T14" fmla="*/ 2147483647 w 2737"/>
              <a:gd name="T15" fmla="*/ 2147483647 h 7801"/>
              <a:gd name="T16" fmla="*/ 2147483647 w 2737"/>
              <a:gd name="T17" fmla="*/ 2147483647 h 7801"/>
              <a:gd name="T18" fmla="*/ 2147483647 w 2737"/>
              <a:gd name="T19" fmla="*/ 2147483647 h 7801"/>
              <a:gd name="T20" fmla="*/ 2147483647 w 2737"/>
              <a:gd name="T21" fmla="*/ 2147483647 h 7801"/>
              <a:gd name="T22" fmla="*/ 2147483647 w 2737"/>
              <a:gd name="T23" fmla="*/ 2147483647 h 7801"/>
              <a:gd name="T24" fmla="*/ 2147483647 w 2737"/>
              <a:gd name="T25" fmla="*/ 2147483647 h 7801"/>
              <a:gd name="T26" fmla="*/ 2147483647 w 2737"/>
              <a:gd name="T27" fmla="*/ 2147483647 h 7801"/>
              <a:gd name="T28" fmla="*/ 2147483647 w 2737"/>
              <a:gd name="T29" fmla="*/ 2147483647 h 7801"/>
              <a:gd name="T30" fmla="*/ 2147483647 w 2737"/>
              <a:gd name="T31" fmla="*/ 2147483647 h 7801"/>
              <a:gd name="T32" fmla="*/ 2147483647 w 2737"/>
              <a:gd name="T33" fmla="*/ 2147483647 h 7801"/>
              <a:gd name="T34" fmla="*/ 2147483647 w 2737"/>
              <a:gd name="T35" fmla="*/ 2147483647 h 7801"/>
              <a:gd name="T36" fmla="*/ 2147483647 w 2737"/>
              <a:gd name="T37" fmla="*/ 2147483647 h 7801"/>
              <a:gd name="T38" fmla="*/ 2147483647 w 2737"/>
              <a:gd name="T39" fmla="*/ 2147483647 h 7801"/>
              <a:gd name="T40" fmla="*/ 2147483647 w 2737"/>
              <a:gd name="T41" fmla="*/ 2147483647 h 7801"/>
              <a:gd name="T42" fmla="*/ 2147483647 w 2737"/>
              <a:gd name="T43" fmla="*/ 2147483647 h 7801"/>
              <a:gd name="T44" fmla="*/ 2147483647 w 2737"/>
              <a:gd name="T45" fmla="*/ 2147483647 h 7801"/>
              <a:gd name="T46" fmla="*/ 2147483647 w 2737"/>
              <a:gd name="T47" fmla="*/ 2147483647 h 7801"/>
              <a:gd name="T48" fmla="*/ 2147483647 w 2737"/>
              <a:gd name="T49" fmla="*/ 2147483647 h 7801"/>
              <a:gd name="T50" fmla="*/ 2147483647 w 2737"/>
              <a:gd name="T51" fmla="*/ 2147483647 h 7801"/>
              <a:gd name="T52" fmla="*/ 2147483647 w 2737"/>
              <a:gd name="T53" fmla="*/ 2147483647 h 7801"/>
              <a:gd name="T54" fmla="*/ 2147483647 w 2737"/>
              <a:gd name="T55" fmla="*/ 2147483647 h 7801"/>
              <a:gd name="T56" fmla="*/ 2147483647 w 2737"/>
              <a:gd name="T57" fmla="*/ 2147483647 h 7801"/>
              <a:gd name="T58" fmla="*/ 2147483647 w 2737"/>
              <a:gd name="T59" fmla="*/ 2147483647 h 7801"/>
              <a:gd name="T60" fmla="*/ 2147483647 w 2737"/>
              <a:gd name="T61" fmla="*/ 2147483647 h 7801"/>
              <a:gd name="T62" fmla="*/ 2147483647 w 2737"/>
              <a:gd name="T63" fmla="*/ 2147483647 h 7801"/>
              <a:gd name="T64" fmla="*/ 2147483647 w 2737"/>
              <a:gd name="T65" fmla="*/ 2147483647 h 7801"/>
              <a:gd name="T66" fmla="*/ 2147483647 w 2737"/>
              <a:gd name="T67" fmla="*/ 2147483647 h 7801"/>
              <a:gd name="T68" fmla="*/ 2147483647 w 2737"/>
              <a:gd name="T69" fmla="*/ 2147483647 h 7801"/>
              <a:gd name="T70" fmla="*/ 2147483647 w 2737"/>
              <a:gd name="T71" fmla="*/ 2147483647 h 7801"/>
              <a:gd name="T72" fmla="*/ 2147483647 w 2737"/>
              <a:gd name="T73" fmla="*/ 2147483647 h 7801"/>
              <a:gd name="T74" fmla="*/ 2147483647 w 2737"/>
              <a:gd name="T75" fmla="*/ 2147483647 h 7801"/>
              <a:gd name="T76" fmla="*/ 2147483647 w 2737"/>
              <a:gd name="T77" fmla="*/ 2147483647 h 7801"/>
              <a:gd name="T78" fmla="*/ 2147483647 w 2737"/>
              <a:gd name="T79" fmla="*/ 2147483647 h 7801"/>
              <a:gd name="T80" fmla="*/ 2147483647 w 2737"/>
              <a:gd name="T81" fmla="*/ 2147483647 h 7801"/>
              <a:gd name="T82" fmla="*/ 2147483647 w 2737"/>
              <a:gd name="T83" fmla="*/ 2147483647 h 7801"/>
              <a:gd name="T84" fmla="*/ 2147483647 w 2737"/>
              <a:gd name="T85" fmla="*/ 2147483647 h 7801"/>
              <a:gd name="T86" fmla="*/ 2147483647 w 2737"/>
              <a:gd name="T87" fmla="*/ 2147483647 h 7801"/>
              <a:gd name="T88" fmla="*/ 2147483647 w 2737"/>
              <a:gd name="T89" fmla="*/ 2147483647 h 7801"/>
              <a:gd name="T90" fmla="*/ 2147483647 w 2737"/>
              <a:gd name="T91" fmla="*/ 2147483647 h 7801"/>
              <a:gd name="T92" fmla="*/ 2147483647 w 2737"/>
              <a:gd name="T93" fmla="*/ 2147483647 h 7801"/>
              <a:gd name="T94" fmla="*/ 2147483647 w 2737"/>
              <a:gd name="T95" fmla="*/ 2147483647 h 7801"/>
              <a:gd name="T96" fmla="*/ 2147483647 w 2737"/>
              <a:gd name="T97" fmla="*/ 2147483647 h 7801"/>
              <a:gd name="T98" fmla="*/ 2147483647 w 2737"/>
              <a:gd name="T99" fmla="*/ 2147483647 h 7801"/>
              <a:gd name="T100" fmla="*/ 2147483647 w 2737"/>
              <a:gd name="T101" fmla="*/ 2147483647 h 7801"/>
              <a:gd name="T102" fmla="*/ 2147483647 w 2737"/>
              <a:gd name="T103" fmla="*/ 2147483647 h 7801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w 2737"/>
              <a:gd name="T157" fmla="*/ 0 h 7801"/>
              <a:gd name="T158" fmla="*/ 2737 w 2737"/>
              <a:gd name="T159" fmla="*/ 7801 h 7801"/>
            </a:gdLst>
            <a:ahLst/>
            <a:cxnLst>
              <a:cxn ang="T104">
                <a:pos x="T0" y="T1"/>
              </a:cxn>
              <a:cxn ang="T105">
                <a:pos x="T2" y="T3"/>
              </a:cxn>
              <a:cxn ang="T106">
                <a:pos x="T4" y="T5"/>
              </a:cxn>
              <a:cxn ang="T107">
                <a:pos x="T6" y="T7"/>
              </a:cxn>
              <a:cxn ang="T108">
                <a:pos x="T8" y="T9"/>
              </a:cxn>
              <a:cxn ang="T109">
                <a:pos x="T10" y="T11"/>
              </a:cxn>
              <a:cxn ang="T110">
                <a:pos x="T12" y="T13"/>
              </a:cxn>
              <a:cxn ang="T111">
                <a:pos x="T14" y="T15"/>
              </a:cxn>
              <a:cxn ang="T112">
                <a:pos x="T16" y="T17"/>
              </a:cxn>
              <a:cxn ang="T113">
                <a:pos x="T18" y="T19"/>
              </a:cxn>
              <a:cxn ang="T114">
                <a:pos x="T20" y="T21"/>
              </a:cxn>
              <a:cxn ang="T115">
                <a:pos x="T22" y="T23"/>
              </a:cxn>
              <a:cxn ang="T116">
                <a:pos x="T24" y="T25"/>
              </a:cxn>
              <a:cxn ang="T117">
                <a:pos x="T26" y="T27"/>
              </a:cxn>
              <a:cxn ang="T118">
                <a:pos x="T28" y="T29"/>
              </a:cxn>
              <a:cxn ang="T119">
                <a:pos x="T30" y="T31"/>
              </a:cxn>
              <a:cxn ang="T120">
                <a:pos x="T32" y="T33"/>
              </a:cxn>
              <a:cxn ang="T121">
                <a:pos x="T34" y="T35"/>
              </a:cxn>
              <a:cxn ang="T122">
                <a:pos x="T36" y="T37"/>
              </a:cxn>
              <a:cxn ang="T123">
                <a:pos x="T38" y="T39"/>
              </a:cxn>
              <a:cxn ang="T124">
                <a:pos x="T40" y="T41"/>
              </a:cxn>
              <a:cxn ang="T125">
                <a:pos x="T42" y="T43"/>
              </a:cxn>
              <a:cxn ang="T126">
                <a:pos x="T44" y="T45"/>
              </a:cxn>
              <a:cxn ang="T127">
                <a:pos x="T46" y="T47"/>
              </a:cxn>
              <a:cxn ang="T128">
                <a:pos x="T48" y="T49"/>
              </a:cxn>
              <a:cxn ang="T129">
                <a:pos x="T50" y="T51"/>
              </a:cxn>
              <a:cxn ang="T130">
                <a:pos x="T52" y="T53"/>
              </a:cxn>
              <a:cxn ang="T131">
                <a:pos x="T54" y="T55"/>
              </a:cxn>
              <a:cxn ang="T132">
                <a:pos x="T56" y="T57"/>
              </a:cxn>
              <a:cxn ang="T133">
                <a:pos x="T58" y="T59"/>
              </a:cxn>
              <a:cxn ang="T134">
                <a:pos x="T60" y="T61"/>
              </a:cxn>
              <a:cxn ang="T135">
                <a:pos x="T62" y="T63"/>
              </a:cxn>
              <a:cxn ang="T136">
                <a:pos x="T64" y="T65"/>
              </a:cxn>
              <a:cxn ang="T137">
                <a:pos x="T66" y="T67"/>
              </a:cxn>
              <a:cxn ang="T138">
                <a:pos x="T68" y="T69"/>
              </a:cxn>
              <a:cxn ang="T139">
                <a:pos x="T70" y="T71"/>
              </a:cxn>
              <a:cxn ang="T140">
                <a:pos x="T72" y="T73"/>
              </a:cxn>
              <a:cxn ang="T141">
                <a:pos x="T74" y="T75"/>
              </a:cxn>
              <a:cxn ang="T142">
                <a:pos x="T76" y="T77"/>
              </a:cxn>
              <a:cxn ang="T143">
                <a:pos x="T78" y="T79"/>
              </a:cxn>
              <a:cxn ang="T144">
                <a:pos x="T80" y="T81"/>
              </a:cxn>
              <a:cxn ang="T145">
                <a:pos x="T82" y="T83"/>
              </a:cxn>
              <a:cxn ang="T146">
                <a:pos x="T84" y="T85"/>
              </a:cxn>
              <a:cxn ang="T147">
                <a:pos x="T86" y="T87"/>
              </a:cxn>
              <a:cxn ang="T148">
                <a:pos x="T88" y="T89"/>
              </a:cxn>
              <a:cxn ang="T149">
                <a:pos x="T90" y="T91"/>
              </a:cxn>
              <a:cxn ang="T150">
                <a:pos x="T92" y="T93"/>
              </a:cxn>
              <a:cxn ang="T151">
                <a:pos x="T94" y="T95"/>
              </a:cxn>
              <a:cxn ang="T152">
                <a:pos x="T96" y="T97"/>
              </a:cxn>
              <a:cxn ang="T153">
                <a:pos x="T98" y="T99"/>
              </a:cxn>
              <a:cxn ang="T154">
                <a:pos x="T100" y="T101"/>
              </a:cxn>
              <a:cxn ang="T155">
                <a:pos x="T102" y="T103"/>
              </a:cxn>
            </a:cxnLst>
            <a:rect l="T156" t="T157" r="T158" b="T159"/>
            <a:pathLst>
              <a:path w="2737" h="7801">
                <a:moveTo>
                  <a:pt x="1111" y="7773"/>
                </a:moveTo>
                <a:lnTo>
                  <a:pt x="1088" y="7772"/>
                </a:lnTo>
                <a:lnTo>
                  <a:pt x="1070" y="7761"/>
                </a:lnTo>
                <a:lnTo>
                  <a:pt x="1049" y="7754"/>
                </a:lnTo>
                <a:lnTo>
                  <a:pt x="1029" y="7752"/>
                </a:lnTo>
                <a:lnTo>
                  <a:pt x="1035" y="7757"/>
                </a:lnTo>
                <a:lnTo>
                  <a:pt x="1043" y="7760"/>
                </a:lnTo>
                <a:lnTo>
                  <a:pt x="1058" y="7767"/>
                </a:lnTo>
                <a:lnTo>
                  <a:pt x="1071" y="7777"/>
                </a:lnTo>
                <a:lnTo>
                  <a:pt x="1086" y="7786"/>
                </a:lnTo>
                <a:lnTo>
                  <a:pt x="1102" y="7795"/>
                </a:lnTo>
                <a:lnTo>
                  <a:pt x="1109" y="7799"/>
                </a:lnTo>
                <a:lnTo>
                  <a:pt x="1117" y="7801"/>
                </a:lnTo>
                <a:lnTo>
                  <a:pt x="1123" y="7797"/>
                </a:lnTo>
                <a:lnTo>
                  <a:pt x="1117" y="7787"/>
                </a:lnTo>
                <a:lnTo>
                  <a:pt x="1111" y="7773"/>
                </a:lnTo>
                <a:close/>
                <a:moveTo>
                  <a:pt x="38" y="7669"/>
                </a:moveTo>
                <a:lnTo>
                  <a:pt x="42" y="7660"/>
                </a:lnTo>
                <a:lnTo>
                  <a:pt x="44" y="7650"/>
                </a:lnTo>
                <a:lnTo>
                  <a:pt x="45" y="7645"/>
                </a:lnTo>
                <a:lnTo>
                  <a:pt x="46" y="7640"/>
                </a:lnTo>
                <a:lnTo>
                  <a:pt x="47" y="7635"/>
                </a:lnTo>
                <a:lnTo>
                  <a:pt x="49" y="7630"/>
                </a:lnTo>
                <a:lnTo>
                  <a:pt x="50" y="7629"/>
                </a:lnTo>
                <a:lnTo>
                  <a:pt x="49" y="7629"/>
                </a:lnTo>
                <a:lnTo>
                  <a:pt x="43" y="7630"/>
                </a:lnTo>
                <a:lnTo>
                  <a:pt x="38" y="7631"/>
                </a:lnTo>
                <a:lnTo>
                  <a:pt x="32" y="7633"/>
                </a:lnTo>
                <a:lnTo>
                  <a:pt x="27" y="7634"/>
                </a:lnTo>
                <a:lnTo>
                  <a:pt x="18" y="7635"/>
                </a:lnTo>
                <a:lnTo>
                  <a:pt x="7" y="7636"/>
                </a:lnTo>
                <a:lnTo>
                  <a:pt x="9" y="7645"/>
                </a:lnTo>
                <a:lnTo>
                  <a:pt x="12" y="7653"/>
                </a:lnTo>
                <a:lnTo>
                  <a:pt x="12" y="7661"/>
                </a:lnTo>
                <a:lnTo>
                  <a:pt x="8" y="7667"/>
                </a:lnTo>
                <a:lnTo>
                  <a:pt x="3" y="7675"/>
                </a:lnTo>
                <a:lnTo>
                  <a:pt x="0" y="7684"/>
                </a:lnTo>
                <a:lnTo>
                  <a:pt x="11" y="7686"/>
                </a:lnTo>
                <a:lnTo>
                  <a:pt x="26" y="7678"/>
                </a:lnTo>
                <a:lnTo>
                  <a:pt x="38" y="7669"/>
                </a:lnTo>
                <a:close/>
                <a:moveTo>
                  <a:pt x="96" y="7674"/>
                </a:moveTo>
                <a:lnTo>
                  <a:pt x="97" y="7667"/>
                </a:lnTo>
                <a:lnTo>
                  <a:pt x="97" y="7660"/>
                </a:lnTo>
                <a:lnTo>
                  <a:pt x="108" y="7655"/>
                </a:lnTo>
                <a:lnTo>
                  <a:pt x="118" y="7648"/>
                </a:lnTo>
                <a:lnTo>
                  <a:pt x="120" y="7642"/>
                </a:lnTo>
                <a:lnTo>
                  <a:pt x="119" y="7635"/>
                </a:lnTo>
                <a:lnTo>
                  <a:pt x="117" y="7628"/>
                </a:lnTo>
                <a:lnTo>
                  <a:pt x="116" y="7621"/>
                </a:lnTo>
                <a:lnTo>
                  <a:pt x="109" y="7627"/>
                </a:lnTo>
                <a:lnTo>
                  <a:pt x="103" y="7634"/>
                </a:lnTo>
                <a:lnTo>
                  <a:pt x="98" y="7632"/>
                </a:lnTo>
                <a:lnTo>
                  <a:pt x="95" y="7625"/>
                </a:lnTo>
                <a:lnTo>
                  <a:pt x="91" y="7619"/>
                </a:lnTo>
                <a:lnTo>
                  <a:pt x="85" y="7619"/>
                </a:lnTo>
                <a:lnTo>
                  <a:pt x="75" y="7625"/>
                </a:lnTo>
                <a:lnTo>
                  <a:pt x="73" y="7636"/>
                </a:lnTo>
                <a:lnTo>
                  <a:pt x="71" y="7645"/>
                </a:lnTo>
                <a:lnTo>
                  <a:pt x="66" y="7655"/>
                </a:lnTo>
                <a:lnTo>
                  <a:pt x="62" y="7664"/>
                </a:lnTo>
                <a:lnTo>
                  <a:pt x="62" y="7671"/>
                </a:lnTo>
                <a:lnTo>
                  <a:pt x="67" y="7676"/>
                </a:lnTo>
                <a:lnTo>
                  <a:pt x="70" y="7683"/>
                </a:lnTo>
                <a:lnTo>
                  <a:pt x="78" y="7687"/>
                </a:lnTo>
                <a:lnTo>
                  <a:pt x="88" y="7680"/>
                </a:lnTo>
                <a:lnTo>
                  <a:pt x="96" y="7674"/>
                </a:lnTo>
                <a:close/>
                <a:moveTo>
                  <a:pt x="2674" y="246"/>
                </a:moveTo>
                <a:lnTo>
                  <a:pt x="2645" y="233"/>
                </a:lnTo>
                <a:lnTo>
                  <a:pt x="2630" y="209"/>
                </a:lnTo>
                <a:lnTo>
                  <a:pt x="2620" y="174"/>
                </a:lnTo>
                <a:lnTo>
                  <a:pt x="2592" y="162"/>
                </a:lnTo>
                <a:lnTo>
                  <a:pt x="2566" y="165"/>
                </a:lnTo>
                <a:lnTo>
                  <a:pt x="2558" y="148"/>
                </a:lnTo>
                <a:lnTo>
                  <a:pt x="2583" y="139"/>
                </a:lnTo>
                <a:lnTo>
                  <a:pt x="2593" y="116"/>
                </a:lnTo>
                <a:lnTo>
                  <a:pt x="2602" y="105"/>
                </a:lnTo>
                <a:lnTo>
                  <a:pt x="2615" y="92"/>
                </a:lnTo>
                <a:lnTo>
                  <a:pt x="2626" y="78"/>
                </a:lnTo>
                <a:lnTo>
                  <a:pt x="2629" y="67"/>
                </a:lnTo>
                <a:lnTo>
                  <a:pt x="2607" y="63"/>
                </a:lnTo>
                <a:lnTo>
                  <a:pt x="2582" y="61"/>
                </a:lnTo>
                <a:lnTo>
                  <a:pt x="2568" y="63"/>
                </a:lnTo>
                <a:lnTo>
                  <a:pt x="2552" y="66"/>
                </a:lnTo>
                <a:lnTo>
                  <a:pt x="2536" y="69"/>
                </a:lnTo>
                <a:lnTo>
                  <a:pt x="2524" y="69"/>
                </a:lnTo>
                <a:lnTo>
                  <a:pt x="2533" y="51"/>
                </a:lnTo>
                <a:lnTo>
                  <a:pt x="2551" y="32"/>
                </a:lnTo>
                <a:lnTo>
                  <a:pt x="2567" y="13"/>
                </a:lnTo>
                <a:lnTo>
                  <a:pt x="2569" y="0"/>
                </a:lnTo>
                <a:lnTo>
                  <a:pt x="2549" y="8"/>
                </a:lnTo>
                <a:lnTo>
                  <a:pt x="2526" y="8"/>
                </a:lnTo>
                <a:lnTo>
                  <a:pt x="2505" y="3"/>
                </a:lnTo>
                <a:lnTo>
                  <a:pt x="2497" y="8"/>
                </a:lnTo>
                <a:lnTo>
                  <a:pt x="2496" y="13"/>
                </a:lnTo>
                <a:lnTo>
                  <a:pt x="2496" y="21"/>
                </a:lnTo>
                <a:lnTo>
                  <a:pt x="2494" y="28"/>
                </a:lnTo>
                <a:lnTo>
                  <a:pt x="2491" y="37"/>
                </a:lnTo>
                <a:lnTo>
                  <a:pt x="2470" y="46"/>
                </a:lnTo>
                <a:lnTo>
                  <a:pt x="2447" y="39"/>
                </a:lnTo>
                <a:lnTo>
                  <a:pt x="2452" y="50"/>
                </a:lnTo>
                <a:lnTo>
                  <a:pt x="2458" y="62"/>
                </a:lnTo>
                <a:lnTo>
                  <a:pt x="2464" y="73"/>
                </a:lnTo>
                <a:lnTo>
                  <a:pt x="2468" y="84"/>
                </a:lnTo>
                <a:lnTo>
                  <a:pt x="2468" y="94"/>
                </a:lnTo>
                <a:lnTo>
                  <a:pt x="2464" y="103"/>
                </a:lnTo>
                <a:lnTo>
                  <a:pt x="2460" y="112"/>
                </a:lnTo>
                <a:lnTo>
                  <a:pt x="2457" y="123"/>
                </a:lnTo>
                <a:lnTo>
                  <a:pt x="2461" y="127"/>
                </a:lnTo>
                <a:lnTo>
                  <a:pt x="2468" y="125"/>
                </a:lnTo>
                <a:lnTo>
                  <a:pt x="2477" y="124"/>
                </a:lnTo>
                <a:lnTo>
                  <a:pt x="2480" y="131"/>
                </a:lnTo>
                <a:lnTo>
                  <a:pt x="2479" y="145"/>
                </a:lnTo>
                <a:lnTo>
                  <a:pt x="2485" y="157"/>
                </a:lnTo>
                <a:lnTo>
                  <a:pt x="2495" y="171"/>
                </a:lnTo>
                <a:lnTo>
                  <a:pt x="2490" y="192"/>
                </a:lnTo>
                <a:lnTo>
                  <a:pt x="2487" y="209"/>
                </a:lnTo>
                <a:lnTo>
                  <a:pt x="2494" y="227"/>
                </a:lnTo>
                <a:lnTo>
                  <a:pt x="2505" y="228"/>
                </a:lnTo>
                <a:lnTo>
                  <a:pt x="2522" y="226"/>
                </a:lnTo>
                <a:lnTo>
                  <a:pt x="2540" y="223"/>
                </a:lnTo>
                <a:lnTo>
                  <a:pt x="2549" y="223"/>
                </a:lnTo>
                <a:lnTo>
                  <a:pt x="2550" y="228"/>
                </a:lnTo>
                <a:lnTo>
                  <a:pt x="2550" y="235"/>
                </a:lnTo>
                <a:lnTo>
                  <a:pt x="2549" y="242"/>
                </a:lnTo>
                <a:lnTo>
                  <a:pt x="2548" y="248"/>
                </a:lnTo>
                <a:lnTo>
                  <a:pt x="2557" y="260"/>
                </a:lnTo>
                <a:lnTo>
                  <a:pt x="2567" y="252"/>
                </a:lnTo>
                <a:lnTo>
                  <a:pt x="2570" y="266"/>
                </a:lnTo>
                <a:lnTo>
                  <a:pt x="2569" y="282"/>
                </a:lnTo>
                <a:lnTo>
                  <a:pt x="2561" y="301"/>
                </a:lnTo>
                <a:lnTo>
                  <a:pt x="2541" y="309"/>
                </a:lnTo>
                <a:lnTo>
                  <a:pt x="2532" y="316"/>
                </a:lnTo>
                <a:lnTo>
                  <a:pt x="2521" y="320"/>
                </a:lnTo>
                <a:lnTo>
                  <a:pt x="2510" y="323"/>
                </a:lnTo>
                <a:lnTo>
                  <a:pt x="2499" y="326"/>
                </a:lnTo>
                <a:lnTo>
                  <a:pt x="2492" y="330"/>
                </a:lnTo>
                <a:lnTo>
                  <a:pt x="2489" y="332"/>
                </a:lnTo>
                <a:lnTo>
                  <a:pt x="2490" y="334"/>
                </a:lnTo>
                <a:lnTo>
                  <a:pt x="2493" y="335"/>
                </a:lnTo>
                <a:lnTo>
                  <a:pt x="2498" y="335"/>
                </a:lnTo>
                <a:lnTo>
                  <a:pt x="2505" y="335"/>
                </a:lnTo>
                <a:lnTo>
                  <a:pt x="2510" y="335"/>
                </a:lnTo>
                <a:lnTo>
                  <a:pt x="2515" y="334"/>
                </a:lnTo>
                <a:lnTo>
                  <a:pt x="2513" y="363"/>
                </a:lnTo>
                <a:lnTo>
                  <a:pt x="2481" y="394"/>
                </a:lnTo>
                <a:lnTo>
                  <a:pt x="2485" y="416"/>
                </a:lnTo>
                <a:lnTo>
                  <a:pt x="2530" y="421"/>
                </a:lnTo>
                <a:lnTo>
                  <a:pt x="2536" y="420"/>
                </a:lnTo>
                <a:lnTo>
                  <a:pt x="2546" y="419"/>
                </a:lnTo>
                <a:lnTo>
                  <a:pt x="2556" y="418"/>
                </a:lnTo>
                <a:lnTo>
                  <a:pt x="2567" y="417"/>
                </a:lnTo>
                <a:lnTo>
                  <a:pt x="2583" y="417"/>
                </a:lnTo>
                <a:lnTo>
                  <a:pt x="2581" y="423"/>
                </a:lnTo>
                <a:lnTo>
                  <a:pt x="2566" y="428"/>
                </a:lnTo>
                <a:lnTo>
                  <a:pt x="2552" y="431"/>
                </a:lnTo>
                <a:lnTo>
                  <a:pt x="2536" y="433"/>
                </a:lnTo>
                <a:lnTo>
                  <a:pt x="2522" y="436"/>
                </a:lnTo>
                <a:lnTo>
                  <a:pt x="2509" y="443"/>
                </a:lnTo>
                <a:lnTo>
                  <a:pt x="2497" y="451"/>
                </a:lnTo>
                <a:lnTo>
                  <a:pt x="2486" y="460"/>
                </a:lnTo>
                <a:lnTo>
                  <a:pt x="2475" y="466"/>
                </a:lnTo>
                <a:lnTo>
                  <a:pt x="2460" y="476"/>
                </a:lnTo>
                <a:lnTo>
                  <a:pt x="2447" y="487"/>
                </a:lnTo>
                <a:lnTo>
                  <a:pt x="2461" y="491"/>
                </a:lnTo>
                <a:lnTo>
                  <a:pt x="2483" y="482"/>
                </a:lnTo>
                <a:lnTo>
                  <a:pt x="2498" y="477"/>
                </a:lnTo>
                <a:lnTo>
                  <a:pt x="2514" y="480"/>
                </a:lnTo>
                <a:lnTo>
                  <a:pt x="2527" y="479"/>
                </a:lnTo>
                <a:lnTo>
                  <a:pt x="2541" y="471"/>
                </a:lnTo>
                <a:lnTo>
                  <a:pt x="2555" y="462"/>
                </a:lnTo>
                <a:lnTo>
                  <a:pt x="2571" y="461"/>
                </a:lnTo>
                <a:lnTo>
                  <a:pt x="2592" y="461"/>
                </a:lnTo>
                <a:lnTo>
                  <a:pt x="2614" y="458"/>
                </a:lnTo>
                <a:lnTo>
                  <a:pt x="2634" y="454"/>
                </a:lnTo>
                <a:lnTo>
                  <a:pt x="2653" y="457"/>
                </a:lnTo>
                <a:lnTo>
                  <a:pt x="2698" y="460"/>
                </a:lnTo>
                <a:lnTo>
                  <a:pt x="2736" y="437"/>
                </a:lnTo>
                <a:lnTo>
                  <a:pt x="2699" y="428"/>
                </a:lnTo>
                <a:lnTo>
                  <a:pt x="2690" y="426"/>
                </a:lnTo>
                <a:lnTo>
                  <a:pt x="2687" y="425"/>
                </a:lnTo>
                <a:lnTo>
                  <a:pt x="2690" y="424"/>
                </a:lnTo>
                <a:lnTo>
                  <a:pt x="2698" y="420"/>
                </a:lnTo>
                <a:lnTo>
                  <a:pt x="2737" y="380"/>
                </a:lnTo>
                <a:lnTo>
                  <a:pt x="2726" y="345"/>
                </a:lnTo>
                <a:lnTo>
                  <a:pt x="2700" y="338"/>
                </a:lnTo>
                <a:lnTo>
                  <a:pt x="2698" y="313"/>
                </a:lnTo>
                <a:lnTo>
                  <a:pt x="2696" y="282"/>
                </a:lnTo>
                <a:lnTo>
                  <a:pt x="2686" y="253"/>
                </a:lnTo>
                <a:lnTo>
                  <a:pt x="2674" y="246"/>
                </a:lnTo>
                <a:close/>
                <a:moveTo>
                  <a:pt x="2434" y="270"/>
                </a:moveTo>
                <a:lnTo>
                  <a:pt x="2454" y="257"/>
                </a:lnTo>
                <a:lnTo>
                  <a:pt x="2467" y="238"/>
                </a:lnTo>
                <a:lnTo>
                  <a:pt x="2454" y="235"/>
                </a:lnTo>
                <a:lnTo>
                  <a:pt x="2448" y="220"/>
                </a:lnTo>
                <a:lnTo>
                  <a:pt x="2435" y="206"/>
                </a:lnTo>
                <a:lnTo>
                  <a:pt x="2427" y="206"/>
                </a:lnTo>
                <a:lnTo>
                  <a:pt x="2419" y="207"/>
                </a:lnTo>
                <a:lnTo>
                  <a:pt x="2411" y="208"/>
                </a:lnTo>
                <a:lnTo>
                  <a:pt x="2403" y="204"/>
                </a:lnTo>
                <a:lnTo>
                  <a:pt x="2384" y="224"/>
                </a:lnTo>
                <a:lnTo>
                  <a:pt x="2373" y="230"/>
                </a:lnTo>
                <a:lnTo>
                  <a:pt x="2366" y="241"/>
                </a:lnTo>
                <a:lnTo>
                  <a:pt x="2365" y="250"/>
                </a:lnTo>
                <a:lnTo>
                  <a:pt x="2368" y="259"/>
                </a:lnTo>
                <a:lnTo>
                  <a:pt x="2374" y="261"/>
                </a:lnTo>
                <a:lnTo>
                  <a:pt x="2380" y="259"/>
                </a:lnTo>
                <a:lnTo>
                  <a:pt x="2387" y="257"/>
                </a:lnTo>
                <a:lnTo>
                  <a:pt x="2394" y="256"/>
                </a:lnTo>
                <a:lnTo>
                  <a:pt x="2415" y="262"/>
                </a:lnTo>
                <a:lnTo>
                  <a:pt x="2434" y="270"/>
                </a:lnTo>
                <a:close/>
              </a:path>
            </a:pathLst>
          </a:custGeom>
          <a:solidFill>
            <a:srgbClr val="5C044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0" name="France"/>
          <xdr:cNvSpPr>
            <a:spLocks noEditPoints="1"/>
          </xdr:cNvSpPr>
        </xdr:nvSpPr>
        <xdr:spPr bwMode="auto">
          <a:xfrm>
            <a:off x="9783100" y="1019175"/>
            <a:ext cx="4428036" cy="2933700"/>
          </a:xfrm>
          <a:custGeom>
            <a:avLst/>
            <a:gdLst>
              <a:gd name="T0" fmla="*/ 2147483647 w 12173"/>
              <a:gd name="T1" fmla="*/ 2147483647 h 7103"/>
              <a:gd name="T2" fmla="*/ 2147483647 w 12173"/>
              <a:gd name="T3" fmla="*/ 2147483647 h 7103"/>
              <a:gd name="T4" fmla="*/ 2147483647 w 12173"/>
              <a:gd name="T5" fmla="*/ 2147483647 h 7103"/>
              <a:gd name="T6" fmla="*/ 2147483647 w 12173"/>
              <a:gd name="T7" fmla="*/ 2147483647 h 7103"/>
              <a:gd name="T8" fmla="*/ 2147483647 w 12173"/>
              <a:gd name="T9" fmla="*/ 2147483647 h 7103"/>
              <a:gd name="T10" fmla="*/ 2147483647 w 12173"/>
              <a:gd name="T11" fmla="*/ 2147483647 h 7103"/>
              <a:gd name="T12" fmla="*/ 2147483647 w 12173"/>
              <a:gd name="T13" fmla="*/ 2147483647 h 7103"/>
              <a:gd name="T14" fmla="*/ 2147483647 w 12173"/>
              <a:gd name="T15" fmla="*/ 2147483647 h 7103"/>
              <a:gd name="T16" fmla="*/ 2147483647 w 12173"/>
              <a:gd name="T17" fmla="*/ 2147483647 h 7103"/>
              <a:gd name="T18" fmla="*/ 2147483647 w 12173"/>
              <a:gd name="T19" fmla="*/ 2147483647 h 7103"/>
              <a:gd name="T20" fmla="*/ 2147483647 w 12173"/>
              <a:gd name="T21" fmla="*/ 2147483647 h 7103"/>
              <a:gd name="T22" fmla="*/ 2147483647 w 12173"/>
              <a:gd name="T23" fmla="*/ 2147483647 h 7103"/>
              <a:gd name="T24" fmla="*/ 2147483647 w 12173"/>
              <a:gd name="T25" fmla="*/ 2147483647 h 7103"/>
              <a:gd name="T26" fmla="*/ 2147483647 w 12173"/>
              <a:gd name="T27" fmla="*/ 2147483647 h 7103"/>
              <a:gd name="T28" fmla="*/ 2147483647 w 12173"/>
              <a:gd name="T29" fmla="*/ 2147483647 h 7103"/>
              <a:gd name="T30" fmla="*/ 2147483647 w 12173"/>
              <a:gd name="T31" fmla="*/ 2147483647 h 7103"/>
              <a:gd name="T32" fmla="*/ 2147483647 w 12173"/>
              <a:gd name="T33" fmla="*/ 2147483647 h 7103"/>
              <a:gd name="T34" fmla="*/ 2147483647 w 12173"/>
              <a:gd name="T35" fmla="*/ 2147483647 h 7103"/>
              <a:gd name="T36" fmla="*/ 2147483647 w 12173"/>
              <a:gd name="T37" fmla="*/ 2147483647 h 7103"/>
              <a:gd name="T38" fmla="*/ 2147483647 w 12173"/>
              <a:gd name="T39" fmla="*/ 2147483647 h 7103"/>
              <a:gd name="T40" fmla="*/ 2147483647 w 12173"/>
              <a:gd name="T41" fmla="*/ 2147483647 h 7103"/>
              <a:gd name="T42" fmla="*/ 2147483647 w 12173"/>
              <a:gd name="T43" fmla="*/ 2147483647 h 7103"/>
              <a:gd name="T44" fmla="*/ 2147483647 w 12173"/>
              <a:gd name="T45" fmla="*/ 2147483647 h 7103"/>
              <a:gd name="T46" fmla="*/ 2147483647 w 12173"/>
              <a:gd name="T47" fmla="*/ 2147483647 h 7103"/>
              <a:gd name="T48" fmla="*/ 2147483647 w 12173"/>
              <a:gd name="T49" fmla="*/ 2147483647 h 7103"/>
              <a:gd name="T50" fmla="*/ 2147483647 w 12173"/>
              <a:gd name="T51" fmla="*/ 2147483647 h 7103"/>
              <a:gd name="T52" fmla="*/ 2147483647 w 12173"/>
              <a:gd name="T53" fmla="*/ 2147483647 h 7103"/>
              <a:gd name="T54" fmla="*/ 2147483647 w 12173"/>
              <a:gd name="T55" fmla="*/ 2147483647 h 7103"/>
              <a:gd name="T56" fmla="*/ 2147483647 w 12173"/>
              <a:gd name="T57" fmla="*/ 2147483647 h 7103"/>
              <a:gd name="T58" fmla="*/ 2147483647 w 12173"/>
              <a:gd name="T59" fmla="*/ 2147483647 h 7103"/>
              <a:gd name="T60" fmla="*/ 2147483647 w 12173"/>
              <a:gd name="T61" fmla="*/ 2147483647 h 7103"/>
              <a:gd name="T62" fmla="*/ 2147483647 w 12173"/>
              <a:gd name="T63" fmla="*/ 0 h 7103"/>
              <a:gd name="T64" fmla="*/ 2147483647 w 12173"/>
              <a:gd name="T65" fmla="*/ 2147483647 h 7103"/>
              <a:gd name="T66" fmla="*/ 2147483647 w 12173"/>
              <a:gd name="T67" fmla="*/ 2147483647 h 7103"/>
              <a:gd name="T68" fmla="*/ 2147483647 w 12173"/>
              <a:gd name="T69" fmla="*/ 2147483647 h 7103"/>
              <a:gd name="T70" fmla="*/ 2147483647 w 12173"/>
              <a:gd name="T71" fmla="*/ 2147483647 h 7103"/>
              <a:gd name="T72" fmla="*/ 2147483647 w 12173"/>
              <a:gd name="T73" fmla="*/ 2147483647 h 7103"/>
              <a:gd name="T74" fmla="*/ 2147483647 w 12173"/>
              <a:gd name="T75" fmla="*/ 2147483647 h 7103"/>
              <a:gd name="T76" fmla="*/ 2147483647 w 12173"/>
              <a:gd name="T77" fmla="*/ 2147483647 h 7103"/>
              <a:gd name="T78" fmla="*/ 2147483647 w 12173"/>
              <a:gd name="T79" fmla="*/ 2147483647 h 7103"/>
              <a:gd name="T80" fmla="*/ 2147483647 w 12173"/>
              <a:gd name="T81" fmla="*/ 2147483647 h 7103"/>
              <a:gd name="T82" fmla="*/ 2147483647 w 12173"/>
              <a:gd name="T83" fmla="*/ 2147483647 h 7103"/>
              <a:gd name="T84" fmla="*/ 2147483647 w 12173"/>
              <a:gd name="T85" fmla="*/ 2147483647 h 7103"/>
              <a:gd name="T86" fmla="*/ 2147483647 w 12173"/>
              <a:gd name="T87" fmla="*/ 2147483647 h 7103"/>
              <a:gd name="T88" fmla="*/ 2147483647 w 12173"/>
              <a:gd name="T89" fmla="*/ 2147483647 h 7103"/>
              <a:gd name="T90" fmla="*/ 2147483647 w 12173"/>
              <a:gd name="T91" fmla="*/ 2147483647 h 7103"/>
              <a:gd name="T92" fmla="*/ 2147483647 w 12173"/>
              <a:gd name="T93" fmla="*/ 2147483647 h 7103"/>
              <a:gd name="T94" fmla="*/ 2147483647 w 12173"/>
              <a:gd name="T95" fmla="*/ 2147483647 h 7103"/>
              <a:gd name="T96" fmla="*/ 2147483647 w 12173"/>
              <a:gd name="T97" fmla="*/ 2147483647 h 7103"/>
              <a:gd name="T98" fmla="*/ 2147483647 w 12173"/>
              <a:gd name="T99" fmla="*/ 2147483647 h 7103"/>
              <a:gd name="T100" fmla="*/ 2147483647 w 12173"/>
              <a:gd name="T101" fmla="*/ 2147483647 h 7103"/>
              <a:gd name="T102" fmla="*/ 2147483647 w 12173"/>
              <a:gd name="T103" fmla="*/ 2147483647 h 7103"/>
              <a:gd name="T104" fmla="*/ 2147483647 w 12173"/>
              <a:gd name="T105" fmla="*/ 2147483647 h 7103"/>
              <a:gd name="T106" fmla="*/ 2147483647 w 12173"/>
              <a:gd name="T107" fmla="*/ 0 h 7103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12173"/>
              <a:gd name="T163" fmla="*/ 0 h 7103"/>
              <a:gd name="T164" fmla="*/ 12173 w 12173"/>
              <a:gd name="T165" fmla="*/ 7103 h 7103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12173" h="7103">
                <a:moveTo>
                  <a:pt x="12085" y="5415"/>
                </a:moveTo>
                <a:lnTo>
                  <a:pt x="12078" y="5404"/>
                </a:lnTo>
                <a:lnTo>
                  <a:pt x="12066" y="5394"/>
                </a:lnTo>
                <a:lnTo>
                  <a:pt x="12057" y="5385"/>
                </a:lnTo>
                <a:lnTo>
                  <a:pt x="12051" y="5375"/>
                </a:lnTo>
                <a:lnTo>
                  <a:pt x="12049" y="5363"/>
                </a:lnTo>
                <a:lnTo>
                  <a:pt x="12050" y="5352"/>
                </a:lnTo>
                <a:lnTo>
                  <a:pt x="12051" y="5339"/>
                </a:lnTo>
                <a:lnTo>
                  <a:pt x="12051" y="5327"/>
                </a:lnTo>
                <a:lnTo>
                  <a:pt x="12049" y="5319"/>
                </a:lnTo>
                <a:lnTo>
                  <a:pt x="12046" y="5311"/>
                </a:lnTo>
                <a:lnTo>
                  <a:pt x="12043" y="5302"/>
                </a:lnTo>
                <a:lnTo>
                  <a:pt x="12041" y="5294"/>
                </a:lnTo>
                <a:lnTo>
                  <a:pt x="12039" y="5278"/>
                </a:lnTo>
                <a:lnTo>
                  <a:pt x="12032" y="5263"/>
                </a:lnTo>
                <a:lnTo>
                  <a:pt x="12030" y="5261"/>
                </a:lnTo>
                <a:lnTo>
                  <a:pt x="12028" y="5257"/>
                </a:lnTo>
                <a:lnTo>
                  <a:pt x="12027" y="5256"/>
                </a:lnTo>
                <a:lnTo>
                  <a:pt x="12026" y="5255"/>
                </a:lnTo>
                <a:lnTo>
                  <a:pt x="12025" y="5256"/>
                </a:lnTo>
                <a:lnTo>
                  <a:pt x="12025" y="5258"/>
                </a:lnTo>
                <a:lnTo>
                  <a:pt x="12024" y="5276"/>
                </a:lnTo>
                <a:lnTo>
                  <a:pt x="12021" y="5294"/>
                </a:lnTo>
                <a:lnTo>
                  <a:pt x="12019" y="5313"/>
                </a:lnTo>
                <a:lnTo>
                  <a:pt x="12017" y="5330"/>
                </a:lnTo>
                <a:lnTo>
                  <a:pt x="12016" y="5341"/>
                </a:lnTo>
                <a:lnTo>
                  <a:pt x="12014" y="5353"/>
                </a:lnTo>
                <a:lnTo>
                  <a:pt x="12013" y="5364"/>
                </a:lnTo>
                <a:lnTo>
                  <a:pt x="12016" y="5375"/>
                </a:lnTo>
                <a:lnTo>
                  <a:pt x="12021" y="5389"/>
                </a:lnTo>
                <a:lnTo>
                  <a:pt x="12025" y="5403"/>
                </a:lnTo>
                <a:lnTo>
                  <a:pt x="12031" y="5414"/>
                </a:lnTo>
                <a:lnTo>
                  <a:pt x="12038" y="5422"/>
                </a:lnTo>
                <a:lnTo>
                  <a:pt x="12046" y="5430"/>
                </a:lnTo>
                <a:lnTo>
                  <a:pt x="12052" y="5438"/>
                </a:lnTo>
                <a:lnTo>
                  <a:pt x="12068" y="5452"/>
                </a:lnTo>
                <a:lnTo>
                  <a:pt x="12083" y="5434"/>
                </a:lnTo>
                <a:lnTo>
                  <a:pt x="12085" y="5415"/>
                </a:lnTo>
                <a:close/>
                <a:moveTo>
                  <a:pt x="12168" y="5385"/>
                </a:moveTo>
                <a:lnTo>
                  <a:pt x="12162" y="5380"/>
                </a:lnTo>
                <a:lnTo>
                  <a:pt x="12156" y="5374"/>
                </a:lnTo>
                <a:lnTo>
                  <a:pt x="12154" y="5372"/>
                </a:lnTo>
                <a:lnTo>
                  <a:pt x="12152" y="5369"/>
                </a:lnTo>
                <a:lnTo>
                  <a:pt x="12149" y="5367"/>
                </a:lnTo>
                <a:lnTo>
                  <a:pt x="12147" y="5365"/>
                </a:lnTo>
                <a:lnTo>
                  <a:pt x="12146" y="5365"/>
                </a:lnTo>
                <a:lnTo>
                  <a:pt x="12142" y="5369"/>
                </a:lnTo>
                <a:lnTo>
                  <a:pt x="12144" y="5376"/>
                </a:lnTo>
                <a:lnTo>
                  <a:pt x="12144" y="5381"/>
                </a:lnTo>
                <a:lnTo>
                  <a:pt x="12142" y="5385"/>
                </a:lnTo>
                <a:lnTo>
                  <a:pt x="12141" y="5387"/>
                </a:lnTo>
                <a:lnTo>
                  <a:pt x="12141" y="5391"/>
                </a:lnTo>
                <a:lnTo>
                  <a:pt x="12149" y="5392"/>
                </a:lnTo>
                <a:lnTo>
                  <a:pt x="12155" y="5395"/>
                </a:lnTo>
                <a:lnTo>
                  <a:pt x="12159" y="5398"/>
                </a:lnTo>
                <a:lnTo>
                  <a:pt x="12162" y="5399"/>
                </a:lnTo>
                <a:lnTo>
                  <a:pt x="12165" y="5400"/>
                </a:lnTo>
                <a:lnTo>
                  <a:pt x="12168" y="5399"/>
                </a:lnTo>
                <a:lnTo>
                  <a:pt x="12171" y="5397"/>
                </a:lnTo>
                <a:lnTo>
                  <a:pt x="12173" y="5396"/>
                </a:lnTo>
                <a:lnTo>
                  <a:pt x="12168" y="5385"/>
                </a:lnTo>
                <a:close/>
                <a:moveTo>
                  <a:pt x="12157" y="5331"/>
                </a:moveTo>
                <a:lnTo>
                  <a:pt x="12157" y="5328"/>
                </a:lnTo>
                <a:lnTo>
                  <a:pt x="12157" y="5325"/>
                </a:lnTo>
                <a:lnTo>
                  <a:pt x="12157" y="5324"/>
                </a:lnTo>
                <a:lnTo>
                  <a:pt x="12157" y="5323"/>
                </a:lnTo>
                <a:lnTo>
                  <a:pt x="12156" y="5323"/>
                </a:lnTo>
                <a:lnTo>
                  <a:pt x="12155" y="5322"/>
                </a:lnTo>
                <a:lnTo>
                  <a:pt x="12153" y="5321"/>
                </a:lnTo>
                <a:lnTo>
                  <a:pt x="12150" y="5319"/>
                </a:lnTo>
                <a:lnTo>
                  <a:pt x="12146" y="5319"/>
                </a:lnTo>
                <a:lnTo>
                  <a:pt x="12141" y="5321"/>
                </a:lnTo>
                <a:lnTo>
                  <a:pt x="12140" y="5323"/>
                </a:lnTo>
                <a:lnTo>
                  <a:pt x="12139" y="5324"/>
                </a:lnTo>
                <a:lnTo>
                  <a:pt x="12139" y="5325"/>
                </a:lnTo>
                <a:lnTo>
                  <a:pt x="12138" y="5326"/>
                </a:lnTo>
                <a:lnTo>
                  <a:pt x="12138" y="5327"/>
                </a:lnTo>
                <a:lnTo>
                  <a:pt x="12137" y="5328"/>
                </a:lnTo>
                <a:lnTo>
                  <a:pt x="12136" y="5333"/>
                </a:lnTo>
                <a:lnTo>
                  <a:pt x="12136" y="5338"/>
                </a:lnTo>
                <a:lnTo>
                  <a:pt x="12141" y="5343"/>
                </a:lnTo>
                <a:lnTo>
                  <a:pt x="12150" y="5342"/>
                </a:lnTo>
                <a:lnTo>
                  <a:pt x="12157" y="5331"/>
                </a:lnTo>
                <a:close/>
                <a:moveTo>
                  <a:pt x="6277" y="7102"/>
                </a:moveTo>
                <a:lnTo>
                  <a:pt x="6293" y="7103"/>
                </a:lnTo>
                <a:lnTo>
                  <a:pt x="6307" y="7100"/>
                </a:lnTo>
                <a:lnTo>
                  <a:pt x="6315" y="7097"/>
                </a:lnTo>
                <a:lnTo>
                  <a:pt x="6325" y="7095"/>
                </a:lnTo>
                <a:lnTo>
                  <a:pt x="6331" y="7092"/>
                </a:lnTo>
                <a:lnTo>
                  <a:pt x="6336" y="7089"/>
                </a:lnTo>
                <a:lnTo>
                  <a:pt x="6324" y="7088"/>
                </a:lnTo>
                <a:lnTo>
                  <a:pt x="6312" y="7082"/>
                </a:lnTo>
                <a:lnTo>
                  <a:pt x="6307" y="7076"/>
                </a:lnTo>
                <a:lnTo>
                  <a:pt x="6302" y="7068"/>
                </a:lnTo>
                <a:lnTo>
                  <a:pt x="6292" y="7066"/>
                </a:lnTo>
                <a:lnTo>
                  <a:pt x="6283" y="7071"/>
                </a:lnTo>
                <a:lnTo>
                  <a:pt x="6280" y="7074"/>
                </a:lnTo>
                <a:lnTo>
                  <a:pt x="6278" y="7077"/>
                </a:lnTo>
                <a:lnTo>
                  <a:pt x="6276" y="7088"/>
                </a:lnTo>
                <a:lnTo>
                  <a:pt x="6272" y="7098"/>
                </a:lnTo>
                <a:lnTo>
                  <a:pt x="6277" y="7102"/>
                </a:lnTo>
                <a:close/>
                <a:moveTo>
                  <a:pt x="162" y="3243"/>
                </a:moveTo>
                <a:lnTo>
                  <a:pt x="137" y="3289"/>
                </a:lnTo>
                <a:lnTo>
                  <a:pt x="133" y="3308"/>
                </a:lnTo>
                <a:lnTo>
                  <a:pt x="130" y="3326"/>
                </a:lnTo>
                <a:lnTo>
                  <a:pt x="122" y="3347"/>
                </a:lnTo>
                <a:lnTo>
                  <a:pt x="110" y="3365"/>
                </a:lnTo>
                <a:lnTo>
                  <a:pt x="105" y="3372"/>
                </a:lnTo>
                <a:lnTo>
                  <a:pt x="97" y="3382"/>
                </a:lnTo>
                <a:lnTo>
                  <a:pt x="88" y="3391"/>
                </a:lnTo>
                <a:lnTo>
                  <a:pt x="82" y="3396"/>
                </a:lnTo>
                <a:lnTo>
                  <a:pt x="79" y="3403"/>
                </a:lnTo>
                <a:lnTo>
                  <a:pt x="73" y="3410"/>
                </a:lnTo>
                <a:lnTo>
                  <a:pt x="68" y="3417"/>
                </a:lnTo>
                <a:lnTo>
                  <a:pt x="66" y="3424"/>
                </a:lnTo>
                <a:lnTo>
                  <a:pt x="57" y="3424"/>
                </a:lnTo>
                <a:lnTo>
                  <a:pt x="51" y="3417"/>
                </a:lnTo>
                <a:lnTo>
                  <a:pt x="32" y="3406"/>
                </a:lnTo>
                <a:lnTo>
                  <a:pt x="11" y="3395"/>
                </a:lnTo>
                <a:lnTo>
                  <a:pt x="0" y="3383"/>
                </a:lnTo>
                <a:lnTo>
                  <a:pt x="4" y="3362"/>
                </a:lnTo>
                <a:lnTo>
                  <a:pt x="11" y="3344"/>
                </a:lnTo>
                <a:lnTo>
                  <a:pt x="19" y="3326"/>
                </a:lnTo>
                <a:lnTo>
                  <a:pt x="28" y="3308"/>
                </a:lnTo>
                <a:lnTo>
                  <a:pt x="28" y="3265"/>
                </a:lnTo>
                <a:lnTo>
                  <a:pt x="9" y="3228"/>
                </a:lnTo>
                <a:lnTo>
                  <a:pt x="1" y="3207"/>
                </a:lnTo>
                <a:lnTo>
                  <a:pt x="5" y="3184"/>
                </a:lnTo>
                <a:lnTo>
                  <a:pt x="26" y="3146"/>
                </a:lnTo>
                <a:lnTo>
                  <a:pt x="36" y="3144"/>
                </a:lnTo>
                <a:lnTo>
                  <a:pt x="44" y="3139"/>
                </a:lnTo>
                <a:lnTo>
                  <a:pt x="53" y="3134"/>
                </a:lnTo>
                <a:lnTo>
                  <a:pt x="63" y="3134"/>
                </a:lnTo>
                <a:lnTo>
                  <a:pt x="126" y="3176"/>
                </a:lnTo>
                <a:lnTo>
                  <a:pt x="162" y="3243"/>
                </a:lnTo>
                <a:close/>
                <a:moveTo>
                  <a:pt x="3603" y="513"/>
                </a:moveTo>
                <a:lnTo>
                  <a:pt x="3602" y="518"/>
                </a:lnTo>
                <a:lnTo>
                  <a:pt x="3601" y="525"/>
                </a:lnTo>
                <a:lnTo>
                  <a:pt x="3600" y="531"/>
                </a:lnTo>
                <a:lnTo>
                  <a:pt x="3600" y="535"/>
                </a:lnTo>
                <a:lnTo>
                  <a:pt x="3598" y="536"/>
                </a:lnTo>
                <a:lnTo>
                  <a:pt x="3597" y="538"/>
                </a:lnTo>
                <a:lnTo>
                  <a:pt x="3590" y="540"/>
                </a:lnTo>
                <a:lnTo>
                  <a:pt x="3584" y="542"/>
                </a:lnTo>
                <a:lnTo>
                  <a:pt x="3582" y="544"/>
                </a:lnTo>
                <a:lnTo>
                  <a:pt x="3580" y="546"/>
                </a:lnTo>
                <a:lnTo>
                  <a:pt x="3578" y="557"/>
                </a:lnTo>
                <a:lnTo>
                  <a:pt x="3579" y="567"/>
                </a:lnTo>
                <a:lnTo>
                  <a:pt x="3581" y="571"/>
                </a:lnTo>
                <a:lnTo>
                  <a:pt x="3584" y="576"/>
                </a:lnTo>
                <a:lnTo>
                  <a:pt x="3584" y="578"/>
                </a:lnTo>
                <a:lnTo>
                  <a:pt x="3585" y="579"/>
                </a:lnTo>
                <a:lnTo>
                  <a:pt x="3585" y="580"/>
                </a:lnTo>
                <a:lnTo>
                  <a:pt x="3586" y="583"/>
                </a:lnTo>
                <a:lnTo>
                  <a:pt x="3586" y="589"/>
                </a:lnTo>
                <a:lnTo>
                  <a:pt x="3588" y="593"/>
                </a:lnTo>
                <a:lnTo>
                  <a:pt x="3591" y="596"/>
                </a:lnTo>
                <a:lnTo>
                  <a:pt x="3592" y="596"/>
                </a:lnTo>
                <a:lnTo>
                  <a:pt x="3592" y="597"/>
                </a:lnTo>
                <a:lnTo>
                  <a:pt x="3597" y="600"/>
                </a:lnTo>
                <a:lnTo>
                  <a:pt x="3603" y="602"/>
                </a:lnTo>
                <a:lnTo>
                  <a:pt x="3604" y="603"/>
                </a:lnTo>
                <a:lnTo>
                  <a:pt x="3605" y="603"/>
                </a:lnTo>
                <a:lnTo>
                  <a:pt x="3608" y="604"/>
                </a:lnTo>
                <a:lnTo>
                  <a:pt x="3611" y="604"/>
                </a:lnTo>
                <a:lnTo>
                  <a:pt x="3612" y="605"/>
                </a:lnTo>
                <a:lnTo>
                  <a:pt x="3614" y="605"/>
                </a:lnTo>
                <a:lnTo>
                  <a:pt x="3614" y="604"/>
                </a:lnTo>
                <a:lnTo>
                  <a:pt x="3615" y="604"/>
                </a:lnTo>
                <a:lnTo>
                  <a:pt x="3615" y="602"/>
                </a:lnTo>
                <a:lnTo>
                  <a:pt x="3616" y="602"/>
                </a:lnTo>
                <a:lnTo>
                  <a:pt x="3616" y="601"/>
                </a:lnTo>
                <a:lnTo>
                  <a:pt x="3617" y="588"/>
                </a:lnTo>
                <a:lnTo>
                  <a:pt x="3617" y="572"/>
                </a:lnTo>
                <a:lnTo>
                  <a:pt x="3616" y="571"/>
                </a:lnTo>
                <a:lnTo>
                  <a:pt x="3615" y="570"/>
                </a:lnTo>
                <a:lnTo>
                  <a:pt x="3615" y="562"/>
                </a:lnTo>
                <a:lnTo>
                  <a:pt x="3615" y="553"/>
                </a:lnTo>
                <a:lnTo>
                  <a:pt x="3615" y="545"/>
                </a:lnTo>
                <a:lnTo>
                  <a:pt x="3614" y="538"/>
                </a:lnTo>
                <a:lnTo>
                  <a:pt x="3613" y="535"/>
                </a:lnTo>
                <a:lnTo>
                  <a:pt x="3613" y="532"/>
                </a:lnTo>
                <a:lnTo>
                  <a:pt x="3612" y="530"/>
                </a:lnTo>
                <a:lnTo>
                  <a:pt x="3611" y="529"/>
                </a:lnTo>
                <a:lnTo>
                  <a:pt x="3610" y="522"/>
                </a:lnTo>
                <a:lnTo>
                  <a:pt x="3609" y="515"/>
                </a:lnTo>
                <a:lnTo>
                  <a:pt x="3603" y="513"/>
                </a:lnTo>
                <a:close/>
                <a:moveTo>
                  <a:pt x="3273" y="0"/>
                </a:moveTo>
                <a:lnTo>
                  <a:pt x="3254" y="8"/>
                </a:lnTo>
                <a:lnTo>
                  <a:pt x="3238" y="20"/>
                </a:lnTo>
                <a:lnTo>
                  <a:pt x="3233" y="29"/>
                </a:lnTo>
                <a:lnTo>
                  <a:pt x="3231" y="39"/>
                </a:lnTo>
                <a:lnTo>
                  <a:pt x="3229" y="49"/>
                </a:lnTo>
                <a:lnTo>
                  <a:pt x="3225" y="60"/>
                </a:lnTo>
                <a:lnTo>
                  <a:pt x="3211" y="67"/>
                </a:lnTo>
                <a:lnTo>
                  <a:pt x="3196" y="72"/>
                </a:lnTo>
                <a:lnTo>
                  <a:pt x="3187" y="78"/>
                </a:lnTo>
                <a:lnTo>
                  <a:pt x="3183" y="89"/>
                </a:lnTo>
                <a:lnTo>
                  <a:pt x="3180" y="101"/>
                </a:lnTo>
                <a:lnTo>
                  <a:pt x="3177" y="112"/>
                </a:lnTo>
                <a:lnTo>
                  <a:pt x="3155" y="122"/>
                </a:lnTo>
                <a:lnTo>
                  <a:pt x="3135" y="113"/>
                </a:lnTo>
                <a:lnTo>
                  <a:pt x="3133" y="106"/>
                </a:lnTo>
                <a:lnTo>
                  <a:pt x="3134" y="97"/>
                </a:lnTo>
                <a:lnTo>
                  <a:pt x="3135" y="90"/>
                </a:lnTo>
                <a:lnTo>
                  <a:pt x="3131" y="87"/>
                </a:lnTo>
                <a:lnTo>
                  <a:pt x="3105" y="88"/>
                </a:lnTo>
                <a:lnTo>
                  <a:pt x="3106" y="95"/>
                </a:lnTo>
                <a:lnTo>
                  <a:pt x="3109" y="103"/>
                </a:lnTo>
                <a:lnTo>
                  <a:pt x="3112" y="110"/>
                </a:lnTo>
                <a:lnTo>
                  <a:pt x="3115" y="119"/>
                </a:lnTo>
                <a:lnTo>
                  <a:pt x="3118" y="126"/>
                </a:lnTo>
                <a:lnTo>
                  <a:pt x="3122" y="133"/>
                </a:lnTo>
                <a:lnTo>
                  <a:pt x="3128" y="140"/>
                </a:lnTo>
                <a:lnTo>
                  <a:pt x="3129" y="147"/>
                </a:lnTo>
                <a:lnTo>
                  <a:pt x="3104" y="170"/>
                </a:lnTo>
                <a:lnTo>
                  <a:pt x="3064" y="174"/>
                </a:lnTo>
                <a:lnTo>
                  <a:pt x="3053" y="174"/>
                </a:lnTo>
                <a:lnTo>
                  <a:pt x="3043" y="172"/>
                </a:lnTo>
                <a:lnTo>
                  <a:pt x="3034" y="169"/>
                </a:lnTo>
                <a:lnTo>
                  <a:pt x="3021" y="168"/>
                </a:lnTo>
                <a:lnTo>
                  <a:pt x="2995" y="171"/>
                </a:lnTo>
                <a:lnTo>
                  <a:pt x="2969" y="177"/>
                </a:lnTo>
                <a:lnTo>
                  <a:pt x="2968" y="184"/>
                </a:lnTo>
                <a:lnTo>
                  <a:pt x="2966" y="193"/>
                </a:lnTo>
                <a:lnTo>
                  <a:pt x="2964" y="200"/>
                </a:lnTo>
                <a:lnTo>
                  <a:pt x="2964" y="203"/>
                </a:lnTo>
                <a:lnTo>
                  <a:pt x="2968" y="207"/>
                </a:lnTo>
                <a:lnTo>
                  <a:pt x="2972" y="212"/>
                </a:lnTo>
                <a:lnTo>
                  <a:pt x="2976" y="217"/>
                </a:lnTo>
                <a:lnTo>
                  <a:pt x="2984" y="222"/>
                </a:lnTo>
                <a:lnTo>
                  <a:pt x="3019" y="221"/>
                </a:lnTo>
                <a:lnTo>
                  <a:pt x="3053" y="229"/>
                </a:lnTo>
                <a:lnTo>
                  <a:pt x="3075" y="253"/>
                </a:lnTo>
                <a:lnTo>
                  <a:pt x="3092" y="279"/>
                </a:lnTo>
                <a:lnTo>
                  <a:pt x="3102" y="300"/>
                </a:lnTo>
                <a:lnTo>
                  <a:pt x="3119" y="316"/>
                </a:lnTo>
                <a:lnTo>
                  <a:pt x="3138" y="337"/>
                </a:lnTo>
                <a:lnTo>
                  <a:pt x="3139" y="364"/>
                </a:lnTo>
                <a:lnTo>
                  <a:pt x="3131" y="438"/>
                </a:lnTo>
                <a:lnTo>
                  <a:pt x="3102" y="489"/>
                </a:lnTo>
                <a:lnTo>
                  <a:pt x="3121" y="508"/>
                </a:lnTo>
                <a:lnTo>
                  <a:pt x="3139" y="519"/>
                </a:lnTo>
                <a:lnTo>
                  <a:pt x="3159" y="524"/>
                </a:lnTo>
                <a:lnTo>
                  <a:pt x="3165" y="527"/>
                </a:lnTo>
                <a:lnTo>
                  <a:pt x="3170" y="531"/>
                </a:lnTo>
                <a:lnTo>
                  <a:pt x="3175" y="533"/>
                </a:lnTo>
                <a:lnTo>
                  <a:pt x="3184" y="533"/>
                </a:lnTo>
                <a:lnTo>
                  <a:pt x="3201" y="532"/>
                </a:lnTo>
                <a:lnTo>
                  <a:pt x="3210" y="537"/>
                </a:lnTo>
                <a:lnTo>
                  <a:pt x="3219" y="545"/>
                </a:lnTo>
                <a:lnTo>
                  <a:pt x="3231" y="552"/>
                </a:lnTo>
                <a:lnTo>
                  <a:pt x="3268" y="558"/>
                </a:lnTo>
                <a:lnTo>
                  <a:pt x="3305" y="555"/>
                </a:lnTo>
                <a:lnTo>
                  <a:pt x="3302" y="537"/>
                </a:lnTo>
                <a:lnTo>
                  <a:pt x="3304" y="517"/>
                </a:lnTo>
                <a:lnTo>
                  <a:pt x="3341" y="486"/>
                </a:lnTo>
                <a:lnTo>
                  <a:pt x="3394" y="490"/>
                </a:lnTo>
                <a:lnTo>
                  <a:pt x="3437" y="508"/>
                </a:lnTo>
                <a:lnTo>
                  <a:pt x="3478" y="503"/>
                </a:lnTo>
                <a:lnTo>
                  <a:pt x="3488" y="495"/>
                </a:lnTo>
                <a:lnTo>
                  <a:pt x="3496" y="485"/>
                </a:lnTo>
                <a:lnTo>
                  <a:pt x="3504" y="476"/>
                </a:lnTo>
                <a:lnTo>
                  <a:pt x="3517" y="469"/>
                </a:lnTo>
                <a:lnTo>
                  <a:pt x="3505" y="442"/>
                </a:lnTo>
                <a:lnTo>
                  <a:pt x="3500" y="433"/>
                </a:lnTo>
                <a:lnTo>
                  <a:pt x="3492" y="427"/>
                </a:lnTo>
                <a:lnTo>
                  <a:pt x="3487" y="421"/>
                </a:lnTo>
                <a:lnTo>
                  <a:pt x="3485" y="413"/>
                </a:lnTo>
                <a:lnTo>
                  <a:pt x="3485" y="399"/>
                </a:lnTo>
                <a:lnTo>
                  <a:pt x="3483" y="385"/>
                </a:lnTo>
                <a:lnTo>
                  <a:pt x="3478" y="371"/>
                </a:lnTo>
                <a:lnTo>
                  <a:pt x="3471" y="358"/>
                </a:lnTo>
                <a:lnTo>
                  <a:pt x="3480" y="342"/>
                </a:lnTo>
                <a:lnTo>
                  <a:pt x="3471" y="330"/>
                </a:lnTo>
                <a:lnTo>
                  <a:pt x="3459" y="321"/>
                </a:lnTo>
                <a:lnTo>
                  <a:pt x="3447" y="312"/>
                </a:lnTo>
                <a:lnTo>
                  <a:pt x="3454" y="299"/>
                </a:lnTo>
                <a:lnTo>
                  <a:pt x="3462" y="288"/>
                </a:lnTo>
                <a:lnTo>
                  <a:pt x="3467" y="275"/>
                </a:lnTo>
                <a:lnTo>
                  <a:pt x="3468" y="268"/>
                </a:lnTo>
                <a:lnTo>
                  <a:pt x="3468" y="259"/>
                </a:lnTo>
                <a:lnTo>
                  <a:pt x="3469" y="249"/>
                </a:lnTo>
                <a:lnTo>
                  <a:pt x="3472" y="244"/>
                </a:lnTo>
                <a:lnTo>
                  <a:pt x="3480" y="243"/>
                </a:lnTo>
                <a:lnTo>
                  <a:pt x="3488" y="242"/>
                </a:lnTo>
                <a:lnTo>
                  <a:pt x="3497" y="241"/>
                </a:lnTo>
                <a:lnTo>
                  <a:pt x="3504" y="237"/>
                </a:lnTo>
                <a:lnTo>
                  <a:pt x="3505" y="213"/>
                </a:lnTo>
                <a:lnTo>
                  <a:pt x="3510" y="191"/>
                </a:lnTo>
                <a:lnTo>
                  <a:pt x="3515" y="179"/>
                </a:lnTo>
                <a:lnTo>
                  <a:pt x="3520" y="169"/>
                </a:lnTo>
                <a:lnTo>
                  <a:pt x="3525" y="159"/>
                </a:lnTo>
                <a:lnTo>
                  <a:pt x="3530" y="147"/>
                </a:lnTo>
                <a:lnTo>
                  <a:pt x="3533" y="142"/>
                </a:lnTo>
                <a:lnTo>
                  <a:pt x="3535" y="139"/>
                </a:lnTo>
                <a:lnTo>
                  <a:pt x="3533" y="138"/>
                </a:lnTo>
                <a:lnTo>
                  <a:pt x="3526" y="136"/>
                </a:lnTo>
                <a:lnTo>
                  <a:pt x="3509" y="133"/>
                </a:lnTo>
                <a:lnTo>
                  <a:pt x="3491" y="129"/>
                </a:lnTo>
                <a:lnTo>
                  <a:pt x="3468" y="120"/>
                </a:lnTo>
                <a:lnTo>
                  <a:pt x="3446" y="107"/>
                </a:lnTo>
                <a:lnTo>
                  <a:pt x="3413" y="86"/>
                </a:lnTo>
                <a:lnTo>
                  <a:pt x="3407" y="83"/>
                </a:lnTo>
                <a:lnTo>
                  <a:pt x="3400" y="80"/>
                </a:lnTo>
                <a:lnTo>
                  <a:pt x="3393" y="76"/>
                </a:lnTo>
                <a:lnTo>
                  <a:pt x="3386" y="73"/>
                </a:lnTo>
                <a:lnTo>
                  <a:pt x="3374" y="66"/>
                </a:lnTo>
                <a:lnTo>
                  <a:pt x="3363" y="55"/>
                </a:lnTo>
                <a:lnTo>
                  <a:pt x="3337" y="30"/>
                </a:lnTo>
                <a:lnTo>
                  <a:pt x="3302" y="19"/>
                </a:lnTo>
                <a:lnTo>
                  <a:pt x="3273" y="0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1" name="Freeform 143"/>
          <xdr:cNvSpPr>
            <a:spLocks noEditPoints="1"/>
          </xdr:cNvSpPr>
        </xdr:nvSpPr>
        <xdr:spPr bwMode="auto">
          <a:xfrm>
            <a:off x="9499038" y="3038475"/>
            <a:ext cx="401030" cy="1066800"/>
          </a:xfrm>
          <a:custGeom>
            <a:avLst/>
            <a:gdLst>
              <a:gd name="T0" fmla="*/ 2147483647 w 1106"/>
              <a:gd name="T1" fmla="*/ 2147483647 h 2575"/>
              <a:gd name="T2" fmla="*/ 2147483647 w 1106"/>
              <a:gd name="T3" fmla="*/ 2147483647 h 2575"/>
              <a:gd name="T4" fmla="*/ 2147483647 w 1106"/>
              <a:gd name="T5" fmla="*/ 2147483647 h 2575"/>
              <a:gd name="T6" fmla="*/ 2147483647 w 1106"/>
              <a:gd name="T7" fmla="*/ 2147483647 h 2575"/>
              <a:gd name="T8" fmla="*/ 2147483647 w 1106"/>
              <a:gd name="T9" fmla="*/ 2147483647 h 2575"/>
              <a:gd name="T10" fmla="*/ 2147483647 w 1106"/>
              <a:gd name="T11" fmla="*/ 2147483647 h 2575"/>
              <a:gd name="T12" fmla="*/ 2147483647 w 1106"/>
              <a:gd name="T13" fmla="*/ 2147483647 h 2575"/>
              <a:gd name="T14" fmla="*/ 2147483647 w 1106"/>
              <a:gd name="T15" fmla="*/ 2147483647 h 2575"/>
              <a:gd name="T16" fmla="*/ 2147483647 w 1106"/>
              <a:gd name="T17" fmla="*/ 2147483647 h 2575"/>
              <a:gd name="T18" fmla="*/ 2147483647 w 1106"/>
              <a:gd name="T19" fmla="*/ 2147483647 h 2575"/>
              <a:gd name="T20" fmla="*/ 2147483647 w 1106"/>
              <a:gd name="T21" fmla="*/ 2147483647 h 2575"/>
              <a:gd name="T22" fmla="*/ 2147483647 w 1106"/>
              <a:gd name="T23" fmla="*/ 2147483647 h 2575"/>
              <a:gd name="T24" fmla="*/ 2147483647 w 1106"/>
              <a:gd name="T25" fmla="*/ 2147483647 h 2575"/>
              <a:gd name="T26" fmla="*/ 2147483647 w 1106"/>
              <a:gd name="T27" fmla="*/ 2147483647 h 2575"/>
              <a:gd name="T28" fmla="*/ 2147483647 w 1106"/>
              <a:gd name="T29" fmla="*/ 2147483647 h 2575"/>
              <a:gd name="T30" fmla="*/ 2147483647 w 1106"/>
              <a:gd name="T31" fmla="*/ 2147483647 h 2575"/>
              <a:gd name="T32" fmla="*/ 2147483647 w 1106"/>
              <a:gd name="T33" fmla="*/ 2147483647 h 2575"/>
              <a:gd name="T34" fmla="*/ 2147483647 w 1106"/>
              <a:gd name="T35" fmla="*/ 2147483647 h 2575"/>
              <a:gd name="T36" fmla="*/ 2147483647 w 1106"/>
              <a:gd name="T37" fmla="*/ 2147483647 h 2575"/>
              <a:gd name="T38" fmla="*/ 2147483647 w 1106"/>
              <a:gd name="T39" fmla="*/ 2147483647 h 2575"/>
              <a:gd name="T40" fmla="*/ 2147483647 w 1106"/>
              <a:gd name="T41" fmla="*/ 2147483647 h 2575"/>
              <a:gd name="T42" fmla="*/ 2147483647 w 1106"/>
              <a:gd name="T43" fmla="*/ 2147483647 h 2575"/>
              <a:gd name="T44" fmla="*/ 2147483647 w 1106"/>
              <a:gd name="T45" fmla="*/ 2147483647 h 2575"/>
              <a:gd name="T46" fmla="*/ 2147483647 w 1106"/>
              <a:gd name="T47" fmla="*/ 2147483647 h 2575"/>
              <a:gd name="T48" fmla="*/ 2147483647 w 1106"/>
              <a:gd name="T49" fmla="*/ 2147483647 h 2575"/>
              <a:gd name="T50" fmla="*/ 2147483647 w 1106"/>
              <a:gd name="T51" fmla="*/ 2147483647 h 2575"/>
              <a:gd name="T52" fmla="*/ 2147483647 w 1106"/>
              <a:gd name="T53" fmla="*/ 2147483647 h 2575"/>
              <a:gd name="T54" fmla="*/ 2147483647 w 1106"/>
              <a:gd name="T55" fmla="*/ 2147483647 h 2575"/>
              <a:gd name="T56" fmla="*/ 2147483647 w 1106"/>
              <a:gd name="T57" fmla="*/ 2147483647 h 2575"/>
              <a:gd name="T58" fmla="*/ 2147483647 w 1106"/>
              <a:gd name="T59" fmla="*/ 2147483647 h 2575"/>
              <a:gd name="T60" fmla="*/ 2147483647 w 1106"/>
              <a:gd name="T61" fmla="*/ 2147483647 h 2575"/>
              <a:gd name="T62" fmla="*/ 2147483647 w 1106"/>
              <a:gd name="T63" fmla="*/ 2147483647 h 2575"/>
              <a:gd name="T64" fmla="*/ 2147483647 w 1106"/>
              <a:gd name="T65" fmla="*/ 2147483647 h 2575"/>
              <a:gd name="T66" fmla="*/ 2147483647 w 1106"/>
              <a:gd name="T67" fmla="*/ 2147483647 h 2575"/>
              <a:gd name="T68" fmla="*/ 2147483647 w 1106"/>
              <a:gd name="T69" fmla="*/ 2147483647 h 2575"/>
              <a:gd name="T70" fmla="*/ 2147483647 w 1106"/>
              <a:gd name="T71" fmla="*/ 2147483647 h 2575"/>
              <a:gd name="T72" fmla="*/ 2147483647 w 1106"/>
              <a:gd name="T73" fmla="*/ 2147483647 h 2575"/>
              <a:gd name="T74" fmla="*/ 2147483647 w 1106"/>
              <a:gd name="T75" fmla="*/ 2147483647 h 2575"/>
              <a:gd name="T76" fmla="*/ 2147483647 w 1106"/>
              <a:gd name="T77" fmla="*/ 2147483647 h 2575"/>
              <a:gd name="T78" fmla="*/ 2147483647 w 1106"/>
              <a:gd name="T79" fmla="*/ 2147483647 h 2575"/>
              <a:gd name="T80" fmla="*/ 2147483647 w 1106"/>
              <a:gd name="T81" fmla="*/ 2147483647 h 2575"/>
              <a:gd name="T82" fmla="*/ 2147483647 w 1106"/>
              <a:gd name="T83" fmla="*/ 2147483647 h 2575"/>
              <a:gd name="T84" fmla="*/ 2147483647 w 1106"/>
              <a:gd name="T85" fmla="*/ 2147483647 h 2575"/>
              <a:gd name="T86" fmla="*/ 2147483647 w 1106"/>
              <a:gd name="T87" fmla="*/ 2147483647 h 2575"/>
              <a:gd name="T88" fmla="*/ 2147483647 w 1106"/>
              <a:gd name="T89" fmla="*/ 2147483647 h 2575"/>
              <a:gd name="T90" fmla="*/ 2147483647 w 1106"/>
              <a:gd name="T91" fmla="*/ 2147483647 h 2575"/>
              <a:gd name="T92" fmla="*/ 2147483647 w 1106"/>
              <a:gd name="T93" fmla="*/ 2147483647 h 2575"/>
              <a:gd name="T94" fmla="*/ 2147483647 w 1106"/>
              <a:gd name="T95" fmla="*/ 2147483647 h 2575"/>
              <a:gd name="T96" fmla="*/ 2147483647 w 1106"/>
              <a:gd name="T97" fmla="*/ 2147483647 h 2575"/>
              <a:gd name="T98" fmla="*/ 2147483647 w 1106"/>
              <a:gd name="T99" fmla="*/ 2147483647 h 2575"/>
              <a:gd name="T100" fmla="*/ 2147483647 w 1106"/>
              <a:gd name="T101" fmla="*/ 2147483647 h 2575"/>
              <a:gd name="T102" fmla="*/ 2147483647 w 1106"/>
              <a:gd name="T103" fmla="*/ 2147483647 h 2575"/>
              <a:gd name="T104" fmla="*/ 2147483647 w 1106"/>
              <a:gd name="T105" fmla="*/ 2147483647 h 2575"/>
              <a:gd name="T106" fmla="*/ 2147483647 w 1106"/>
              <a:gd name="T107" fmla="*/ 2147483647 h 2575"/>
              <a:gd name="T108" fmla="*/ 2147483647 w 1106"/>
              <a:gd name="T109" fmla="*/ 2147483647 h 2575"/>
              <a:gd name="T110" fmla="*/ 2147483647 w 1106"/>
              <a:gd name="T111" fmla="*/ 2147483647 h 2575"/>
              <a:gd name="T112" fmla="*/ 2147483647 w 1106"/>
              <a:gd name="T113" fmla="*/ 2147483647 h 2575"/>
              <a:gd name="T114" fmla="*/ 2147483647 w 1106"/>
              <a:gd name="T115" fmla="*/ 2147483647 h 2575"/>
              <a:gd name="T116" fmla="*/ 2147483647 w 1106"/>
              <a:gd name="T117" fmla="*/ 2147483647 h 2575"/>
              <a:gd name="T118" fmla="*/ 2147483647 w 1106"/>
              <a:gd name="T119" fmla="*/ 2147483647 h 2575"/>
              <a:gd name="T120" fmla="*/ 2147483647 w 1106"/>
              <a:gd name="T121" fmla="*/ 2147483647 h 2575"/>
              <a:gd name="T122" fmla="*/ 2147483647 w 1106"/>
              <a:gd name="T123" fmla="*/ 2147483647 h 2575"/>
              <a:gd name="T124" fmla="*/ 2147483647 w 1106"/>
              <a:gd name="T125" fmla="*/ 2147483647 h 2575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106"/>
              <a:gd name="T190" fmla="*/ 0 h 2575"/>
              <a:gd name="T191" fmla="*/ 1106 w 1106"/>
              <a:gd name="T192" fmla="*/ 2575 h 2575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106" h="2575">
                <a:moveTo>
                  <a:pt x="953" y="2398"/>
                </a:moveTo>
                <a:lnTo>
                  <a:pt x="920" y="2405"/>
                </a:lnTo>
                <a:lnTo>
                  <a:pt x="906" y="2439"/>
                </a:lnTo>
                <a:lnTo>
                  <a:pt x="913" y="2440"/>
                </a:lnTo>
                <a:lnTo>
                  <a:pt x="922" y="2440"/>
                </a:lnTo>
                <a:lnTo>
                  <a:pt x="931" y="2441"/>
                </a:lnTo>
                <a:lnTo>
                  <a:pt x="939" y="2442"/>
                </a:lnTo>
                <a:lnTo>
                  <a:pt x="947" y="2447"/>
                </a:lnTo>
                <a:lnTo>
                  <a:pt x="949" y="2456"/>
                </a:lnTo>
                <a:lnTo>
                  <a:pt x="950" y="2467"/>
                </a:lnTo>
                <a:lnTo>
                  <a:pt x="958" y="2478"/>
                </a:lnTo>
                <a:lnTo>
                  <a:pt x="973" y="2490"/>
                </a:lnTo>
                <a:lnTo>
                  <a:pt x="985" y="2506"/>
                </a:lnTo>
                <a:lnTo>
                  <a:pt x="978" y="2505"/>
                </a:lnTo>
                <a:lnTo>
                  <a:pt x="972" y="2501"/>
                </a:lnTo>
                <a:lnTo>
                  <a:pt x="967" y="2498"/>
                </a:lnTo>
                <a:lnTo>
                  <a:pt x="959" y="2497"/>
                </a:lnTo>
                <a:lnTo>
                  <a:pt x="950" y="2500"/>
                </a:lnTo>
                <a:lnTo>
                  <a:pt x="939" y="2506"/>
                </a:lnTo>
                <a:lnTo>
                  <a:pt x="928" y="2511"/>
                </a:lnTo>
                <a:lnTo>
                  <a:pt x="914" y="2514"/>
                </a:lnTo>
                <a:lnTo>
                  <a:pt x="903" y="2515"/>
                </a:lnTo>
                <a:lnTo>
                  <a:pt x="896" y="2522"/>
                </a:lnTo>
                <a:lnTo>
                  <a:pt x="920" y="2525"/>
                </a:lnTo>
                <a:lnTo>
                  <a:pt x="947" y="2523"/>
                </a:lnTo>
                <a:lnTo>
                  <a:pt x="951" y="2526"/>
                </a:lnTo>
                <a:lnTo>
                  <a:pt x="952" y="2532"/>
                </a:lnTo>
                <a:lnTo>
                  <a:pt x="955" y="2540"/>
                </a:lnTo>
                <a:lnTo>
                  <a:pt x="958" y="2545"/>
                </a:lnTo>
                <a:lnTo>
                  <a:pt x="970" y="2543"/>
                </a:lnTo>
                <a:lnTo>
                  <a:pt x="984" y="2531"/>
                </a:lnTo>
                <a:lnTo>
                  <a:pt x="1000" y="2520"/>
                </a:lnTo>
                <a:lnTo>
                  <a:pt x="1018" y="2519"/>
                </a:lnTo>
                <a:lnTo>
                  <a:pt x="1038" y="2520"/>
                </a:lnTo>
                <a:lnTo>
                  <a:pt x="1057" y="2516"/>
                </a:lnTo>
                <a:lnTo>
                  <a:pt x="1010" y="2506"/>
                </a:lnTo>
                <a:lnTo>
                  <a:pt x="953" y="2398"/>
                </a:lnTo>
                <a:close/>
                <a:moveTo>
                  <a:pt x="1104" y="2533"/>
                </a:moveTo>
                <a:lnTo>
                  <a:pt x="1097" y="2533"/>
                </a:lnTo>
                <a:lnTo>
                  <a:pt x="1090" y="2532"/>
                </a:lnTo>
                <a:lnTo>
                  <a:pt x="1087" y="2531"/>
                </a:lnTo>
                <a:lnTo>
                  <a:pt x="1082" y="2531"/>
                </a:lnTo>
                <a:lnTo>
                  <a:pt x="1076" y="2531"/>
                </a:lnTo>
                <a:lnTo>
                  <a:pt x="1070" y="2533"/>
                </a:lnTo>
                <a:lnTo>
                  <a:pt x="1069" y="2538"/>
                </a:lnTo>
                <a:lnTo>
                  <a:pt x="1070" y="2543"/>
                </a:lnTo>
                <a:lnTo>
                  <a:pt x="1076" y="2549"/>
                </a:lnTo>
                <a:lnTo>
                  <a:pt x="1085" y="2552"/>
                </a:lnTo>
                <a:lnTo>
                  <a:pt x="1098" y="2552"/>
                </a:lnTo>
                <a:lnTo>
                  <a:pt x="1106" y="2545"/>
                </a:lnTo>
                <a:lnTo>
                  <a:pt x="1104" y="2533"/>
                </a:lnTo>
                <a:close/>
                <a:moveTo>
                  <a:pt x="1061" y="2557"/>
                </a:moveTo>
                <a:lnTo>
                  <a:pt x="1057" y="2550"/>
                </a:lnTo>
                <a:lnTo>
                  <a:pt x="1055" y="2542"/>
                </a:lnTo>
                <a:lnTo>
                  <a:pt x="1055" y="2538"/>
                </a:lnTo>
                <a:lnTo>
                  <a:pt x="1054" y="2533"/>
                </a:lnTo>
                <a:lnTo>
                  <a:pt x="1052" y="2530"/>
                </a:lnTo>
                <a:lnTo>
                  <a:pt x="1051" y="2527"/>
                </a:lnTo>
                <a:lnTo>
                  <a:pt x="1041" y="2528"/>
                </a:lnTo>
                <a:lnTo>
                  <a:pt x="1032" y="2531"/>
                </a:lnTo>
                <a:lnTo>
                  <a:pt x="1023" y="2533"/>
                </a:lnTo>
                <a:lnTo>
                  <a:pt x="1013" y="2534"/>
                </a:lnTo>
                <a:lnTo>
                  <a:pt x="1015" y="2544"/>
                </a:lnTo>
                <a:lnTo>
                  <a:pt x="1014" y="2552"/>
                </a:lnTo>
                <a:lnTo>
                  <a:pt x="1014" y="2559"/>
                </a:lnTo>
                <a:lnTo>
                  <a:pt x="1019" y="2565"/>
                </a:lnTo>
                <a:lnTo>
                  <a:pt x="1031" y="2569"/>
                </a:lnTo>
                <a:lnTo>
                  <a:pt x="1043" y="2573"/>
                </a:lnTo>
                <a:lnTo>
                  <a:pt x="1050" y="2574"/>
                </a:lnTo>
                <a:lnTo>
                  <a:pt x="1055" y="2575"/>
                </a:lnTo>
                <a:lnTo>
                  <a:pt x="1059" y="2575"/>
                </a:lnTo>
                <a:lnTo>
                  <a:pt x="1062" y="2574"/>
                </a:lnTo>
                <a:lnTo>
                  <a:pt x="1064" y="2572"/>
                </a:lnTo>
                <a:lnTo>
                  <a:pt x="1066" y="2571"/>
                </a:lnTo>
                <a:lnTo>
                  <a:pt x="1066" y="2569"/>
                </a:lnTo>
                <a:lnTo>
                  <a:pt x="1061" y="2557"/>
                </a:lnTo>
                <a:close/>
                <a:moveTo>
                  <a:pt x="829" y="2468"/>
                </a:moveTo>
                <a:lnTo>
                  <a:pt x="822" y="2467"/>
                </a:lnTo>
                <a:lnTo>
                  <a:pt x="815" y="2465"/>
                </a:lnTo>
                <a:lnTo>
                  <a:pt x="808" y="2462"/>
                </a:lnTo>
                <a:lnTo>
                  <a:pt x="801" y="2463"/>
                </a:lnTo>
                <a:lnTo>
                  <a:pt x="796" y="2464"/>
                </a:lnTo>
                <a:lnTo>
                  <a:pt x="790" y="2465"/>
                </a:lnTo>
                <a:lnTo>
                  <a:pt x="783" y="2466"/>
                </a:lnTo>
                <a:lnTo>
                  <a:pt x="775" y="2468"/>
                </a:lnTo>
                <a:lnTo>
                  <a:pt x="779" y="2473"/>
                </a:lnTo>
                <a:lnTo>
                  <a:pt x="787" y="2478"/>
                </a:lnTo>
                <a:lnTo>
                  <a:pt x="794" y="2489"/>
                </a:lnTo>
                <a:lnTo>
                  <a:pt x="805" y="2494"/>
                </a:lnTo>
                <a:lnTo>
                  <a:pt x="811" y="2494"/>
                </a:lnTo>
                <a:lnTo>
                  <a:pt x="817" y="2492"/>
                </a:lnTo>
                <a:lnTo>
                  <a:pt x="824" y="2486"/>
                </a:lnTo>
                <a:lnTo>
                  <a:pt x="831" y="2479"/>
                </a:lnTo>
                <a:lnTo>
                  <a:pt x="829" y="2468"/>
                </a:lnTo>
                <a:close/>
                <a:moveTo>
                  <a:pt x="894" y="2487"/>
                </a:moveTo>
                <a:lnTo>
                  <a:pt x="886" y="2488"/>
                </a:lnTo>
                <a:lnTo>
                  <a:pt x="877" y="2487"/>
                </a:lnTo>
                <a:lnTo>
                  <a:pt x="869" y="2485"/>
                </a:lnTo>
                <a:lnTo>
                  <a:pt x="861" y="2485"/>
                </a:lnTo>
                <a:lnTo>
                  <a:pt x="860" y="2487"/>
                </a:lnTo>
                <a:lnTo>
                  <a:pt x="860" y="2489"/>
                </a:lnTo>
                <a:lnTo>
                  <a:pt x="865" y="2495"/>
                </a:lnTo>
                <a:lnTo>
                  <a:pt x="871" y="2499"/>
                </a:lnTo>
                <a:lnTo>
                  <a:pt x="883" y="2501"/>
                </a:lnTo>
                <a:lnTo>
                  <a:pt x="894" y="2499"/>
                </a:lnTo>
                <a:lnTo>
                  <a:pt x="900" y="2498"/>
                </a:lnTo>
                <a:lnTo>
                  <a:pt x="907" y="2497"/>
                </a:lnTo>
                <a:lnTo>
                  <a:pt x="912" y="2494"/>
                </a:lnTo>
                <a:lnTo>
                  <a:pt x="912" y="2489"/>
                </a:lnTo>
                <a:lnTo>
                  <a:pt x="894" y="2487"/>
                </a:lnTo>
                <a:close/>
                <a:moveTo>
                  <a:pt x="658" y="2307"/>
                </a:moveTo>
                <a:lnTo>
                  <a:pt x="654" y="2301"/>
                </a:lnTo>
                <a:lnTo>
                  <a:pt x="651" y="2296"/>
                </a:lnTo>
                <a:lnTo>
                  <a:pt x="645" y="2291"/>
                </a:lnTo>
                <a:lnTo>
                  <a:pt x="640" y="2291"/>
                </a:lnTo>
                <a:lnTo>
                  <a:pt x="638" y="2295"/>
                </a:lnTo>
                <a:lnTo>
                  <a:pt x="639" y="2300"/>
                </a:lnTo>
                <a:lnTo>
                  <a:pt x="641" y="2304"/>
                </a:lnTo>
                <a:lnTo>
                  <a:pt x="644" y="2306"/>
                </a:lnTo>
                <a:lnTo>
                  <a:pt x="648" y="2312"/>
                </a:lnTo>
                <a:lnTo>
                  <a:pt x="650" y="2318"/>
                </a:lnTo>
                <a:lnTo>
                  <a:pt x="651" y="2319"/>
                </a:lnTo>
                <a:lnTo>
                  <a:pt x="652" y="2320"/>
                </a:lnTo>
                <a:lnTo>
                  <a:pt x="657" y="2322"/>
                </a:lnTo>
                <a:lnTo>
                  <a:pt x="662" y="2320"/>
                </a:lnTo>
                <a:lnTo>
                  <a:pt x="658" y="2307"/>
                </a:lnTo>
                <a:close/>
                <a:moveTo>
                  <a:pt x="596" y="2215"/>
                </a:moveTo>
                <a:lnTo>
                  <a:pt x="587" y="2198"/>
                </a:lnTo>
                <a:lnTo>
                  <a:pt x="575" y="2184"/>
                </a:lnTo>
                <a:lnTo>
                  <a:pt x="566" y="2171"/>
                </a:lnTo>
                <a:lnTo>
                  <a:pt x="552" y="2162"/>
                </a:lnTo>
                <a:lnTo>
                  <a:pt x="551" y="2163"/>
                </a:lnTo>
                <a:lnTo>
                  <a:pt x="553" y="2170"/>
                </a:lnTo>
                <a:lnTo>
                  <a:pt x="555" y="2177"/>
                </a:lnTo>
                <a:lnTo>
                  <a:pt x="557" y="2184"/>
                </a:lnTo>
                <a:lnTo>
                  <a:pt x="554" y="2189"/>
                </a:lnTo>
                <a:lnTo>
                  <a:pt x="552" y="2211"/>
                </a:lnTo>
                <a:lnTo>
                  <a:pt x="571" y="2224"/>
                </a:lnTo>
                <a:lnTo>
                  <a:pt x="581" y="2227"/>
                </a:lnTo>
                <a:lnTo>
                  <a:pt x="587" y="2233"/>
                </a:lnTo>
                <a:lnTo>
                  <a:pt x="590" y="2238"/>
                </a:lnTo>
                <a:lnTo>
                  <a:pt x="593" y="2241"/>
                </a:lnTo>
                <a:lnTo>
                  <a:pt x="597" y="2244"/>
                </a:lnTo>
                <a:lnTo>
                  <a:pt x="601" y="2247"/>
                </a:lnTo>
                <a:lnTo>
                  <a:pt x="605" y="2237"/>
                </a:lnTo>
                <a:lnTo>
                  <a:pt x="601" y="2224"/>
                </a:lnTo>
                <a:lnTo>
                  <a:pt x="596" y="2215"/>
                </a:lnTo>
                <a:close/>
                <a:moveTo>
                  <a:pt x="499" y="1895"/>
                </a:moveTo>
                <a:lnTo>
                  <a:pt x="493" y="1892"/>
                </a:lnTo>
                <a:lnTo>
                  <a:pt x="486" y="1891"/>
                </a:lnTo>
                <a:lnTo>
                  <a:pt x="485" y="1891"/>
                </a:lnTo>
                <a:lnTo>
                  <a:pt x="483" y="1893"/>
                </a:lnTo>
                <a:lnTo>
                  <a:pt x="481" y="1895"/>
                </a:lnTo>
                <a:lnTo>
                  <a:pt x="480" y="1897"/>
                </a:lnTo>
                <a:lnTo>
                  <a:pt x="480" y="1902"/>
                </a:lnTo>
                <a:lnTo>
                  <a:pt x="480" y="1905"/>
                </a:lnTo>
                <a:lnTo>
                  <a:pt x="480" y="1909"/>
                </a:lnTo>
                <a:lnTo>
                  <a:pt x="483" y="1913"/>
                </a:lnTo>
                <a:lnTo>
                  <a:pt x="489" y="1915"/>
                </a:lnTo>
                <a:lnTo>
                  <a:pt x="496" y="1914"/>
                </a:lnTo>
                <a:lnTo>
                  <a:pt x="499" y="1895"/>
                </a:lnTo>
                <a:close/>
                <a:moveTo>
                  <a:pt x="409" y="1797"/>
                </a:moveTo>
                <a:lnTo>
                  <a:pt x="404" y="1787"/>
                </a:lnTo>
                <a:lnTo>
                  <a:pt x="400" y="1776"/>
                </a:lnTo>
                <a:lnTo>
                  <a:pt x="395" y="1762"/>
                </a:lnTo>
                <a:lnTo>
                  <a:pt x="392" y="1747"/>
                </a:lnTo>
                <a:lnTo>
                  <a:pt x="390" y="1731"/>
                </a:lnTo>
                <a:lnTo>
                  <a:pt x="386" y="1717"/>
                </a:lnTo>
                <a:lnTo>
                  <a:pt x="367" y="1717"/>
                </a:lnTo>
                <a:lnTo>
                  <a:pt x="358" y="1717"/>
                </a:lnTo>
                <a:lnTo>
                  <a:pt x="353" y="1721"/>
                </a:lnTo>
                <a:lnTo>
                  <a:pt x="355" y="1729"/>
                </a:lnTo>
                <a:lnTo>
                  <a:pt x="358" y="1739"/>
                </a:lnTo>
                <a:lnTo>
                  <a:pt x="362" y="1745"/>
                </a:lnTo>
                <a:lnTo>
                  <a:pt x="366" y="1751"/>
                </a:lnTo>
                <a:lnTo>
                  <a:pt x="368" y="1761"/>
                </a:lnTo>
                <a:lnTo>
                  <a:pt x="368" y="1775"/>
                </a:lnTo>
                <a:lnTo>
                  <a:pt x="371" y="1786"/>
                </a:lnTo>
                <a:lnTo>
                  <a:pt x="378" y="1793"/>
                </a:lnTo>
                <a:lnTo>
                  <a:pt x="387" y="1799"/>
                </a:lnTo>
                <a:lnTo>
                  <a:pt x="391" y="1810"/>
                </a:lnTo>
                <a:lnTo>
                  <a:pt x="397" y="1819"/>
                </a:lnTo>
                <a:lnTo>
                  <a:pt x="407" y="1812"/>
                </a:lnTo>
                <a:lnTo>
                  <a:pt x="409" y="1797"/>
                </a:lnTo>
                <a:close/>
                <a:moveTo>
                  <a:pt x="0" y="65"/>
                </a:moveTo>
                <a:lnTo>
                  <a:pt x="19" y="117"/>
                </a:lnTo>
                <a:lnTo>
                  <a:pt x="33" y="171"/>
                </a:lnTo>
                <a:lnTo>
                  <a:pt x="37" y="191"/>
                </a:lnTo>
                <a:lnTo>
                  <a:pt x="41" y="213"/>
                </a:lnTo>
                <a:lnTo>
                  <a:pt x="44" y="234"/>
                </a:lnTo>
                <a:lnTo>
                  <a:pt x="49" y="255"/>
                </a:lnTo>
                <a:lnTo>
                  <a:pt x="63" y="304"/>
                </a:lnTo>
                <a:lnTo>
                  <a:pt x="71" y="354"/>
                </a:lnTo>
                <a:lnTo>
                  <a:pt x="75" y="369"/>
                </a:lnTo>
                <a:lnTo>
                  <a:pt x="79" y="384"/>
                </a:lnTo>
                <a:lnTo>
                  <a:pt x="81" y="399"/>
                </a:lnTo>
                <a:lnTo>
                  <a:pt x="74" y="409"/>
                </a:lnTo>
                <a:lnTo>
                  <a:pt x="76" y="419"/>
                </a:lnTo>
                <a:lnTo>
                  <a:pt x="82" y="427"/>
                </a:lnTo>
                <a:lnTo>
                  <a:pt x="88" y="433"/>
                </a:lnTo>
                <a:lnTo>
                  <a:pt x="92" y="443"/>
                </a:lnTo>
                <a:lnTo>
                  <a:pt x="94" y="456"/>
                </a:lnTo>
                <a:lnTo>
                  <a:pt x="93" y="468"/>
                </a:lnTo>
                <a:lnTo>
                  <a:pt x="93" y="480"/>
                </a:lnTo>
                <a:lnTo>
                  <a:pt x="97" y="494"/>
                </a:lnTo>
                <a:lnTo>
                  <a:pt x="120" y="545"/>
                </a:lnTo>
                <a:lnTo>
                  <a:pt x="112" y="589"/>
                </a:lnTo>
                <a:lnTo>
                  <a:pt x="120" y="620"/>
                </a:lnTo>
                <a:lnTo>
                  <a:pt x="132" y="651"/>
                </a:lnTo>
                <a:lnTo>
                  <a:pt x="135" y="680"/>
                </a:lnTo>
                <a:lnTo>
                  <a:pt x="132" y="708"/>
                </a:lnTo>
                <a:lnTo>
                  <a:pt x="146" y="730"/>
                </a:lnTo>
                <a:lnTo>
                  <a:pt x="143" y="757"/>
                </a:lnTo>
                <a:lnTo>
                  <a:pt x="140" y="806"/>
                </a:lnTo>
                <a:lnTo>
                  <a:pt x="154" y="847"/>
                </a:lnTo>
                <a:lnTo>
                  <a:pt x="177" y="893"/>
                </a:lnTo>
                <a:lnTo>
                  <a:pt x="184" y="937"/>
                </a:lnTo>
                <a:lnTo>
                  <a:pt x="176" y="969"/>
                </a:lnTo>
                <a:lnTo>
                  <a:pt x="190" y="1019"/>
                </a:lnTo>
                <a:lnTo>
                  <a:pt x="211" y="1074"/>
                </a:lnTo>
                <a:lnTo>
                  <a:pt x="222" y="1117"/>
                </a:lnTo>
                <a:lnTo>
                  <a:pt x="226" y="1134"/>
                </a:lnTo>
                <a:lnTo>
                  <a:pt x="234" y="1145"/>
                </a:lnTo>
                <a:lnTo>
                  <a:pt x="243" y="1155"/>
                </a:lnTo>
                <a:lnTo>
                  <a:pt x="246" y="1170"/>
                </a:lnTo>
                <a:lnTo>
                  <a:pt x="245" y="1196"/>
                </a:lnTo>
                <a:lnTo>
                  <a:pt x="246" y="1223"/>
                </a:lnTo>
                <a:lnTo>
                  <a:pt x="250" y="1289"/>
                </a:lnTo>
                <a:lnTo>
                  <a:pt x="249" y="1357"/>
                </a:lnTo>
                <a:lnTo>
                  <a:pt x="255" y="1393"/>
                </a:lnTo>
                <a:lnTo>
                  <a:pt x="238" y="1415"/>
                </a:lnTo>
                <a:lnTo>
                  <a:pt x="243" y="1427"/>
                </a:lnTo>
                <a:lnTo>
                  <a:pt x="252" y="1442"/>
                </a:lnTo>
                <a:lnTo>
                  <a:pt x="257" y="1449"/>
                </a:lnTo>
                <a:lnTo>
                  <a:pt x="262" y="1456"/>
                </a:lnTo>
                <a:lnTo>
                  <a:pt x="266" y="1462"/>
                </a:lnTo>
                <a:lnTo>
                  <a:pt x="270" y="1468"/>
                </a:lnTo>
                <a:lnTo>
                  <a:pt x="281" y="1484"/>
                </a:lnTo>
                <a:lnTo>
                  <a:pt x="293" y="1500"/>
                </a:lnTo>
                <a:lnTo>
                  <a:pt x="305" y="1515"/>
                </a:lnTo>
                <a:lnTo>
                  <a:pt x="316" y="1531"/>
                </a:lnTo>
                <a:lnTo>
                  <a:pt x="321" y="1563"/>
                </a:lnTo>
                <a:lnTo>
                  <a:pt x="320" y="1595"/>
                </a:lnTo>
                <a:lnTo>
                  <a:pt x="321" y="1609"/>
                </a:lnTo>
                <a:lnTo>
                  <a:pt x="326" y="1619"/>
                </a:lnTo>
                <a:lnTo>
                  <a:pt x="331" y="1627"/>
                </a:lnTo>
                <a:lnTo>
                  <a:pt x="334" y="1637"/>
                </a:lnTo>
                <a:lnTo>
                  <a:pt x="333" y="1657"/>
                </a:lnTo>
                <a:lnTo>
                  <a:pt x="337" y="1676"/>
                </a:lnTo>
                <a:lnTo>
                  <a:pt x="346" y="1681"/>
                </a:lnTo>
                <a:lnTo>
                  <a:pt x="352" y="1683"/>
                </a:lnTo>
                <a:lnTo>
                  <a:pt x="358" y="1688"/>
                </a:lnTo>
                <a:lnTo>
                  <a:pt x="363" y="1701"/>
                </a:lnTo>
                <a:lnTo>
                  <a:pt x="369" y="1702"/>
                </a:lnTo>
                <a:lnTo>
                  <a:pt x="377" y="1704"/>
                </a:lnTo>
                <a:lnTo>
                  <a:pt x="383" y="1706"/>
                </a:lnTo>
                <a:lnTo>
                  <a:pt x="388" y="1707"/>
                </a:lnTo>
                <a:lnTo>
                  <a:pt x="393" y="1703"/>
                </a:lnTo>
                <a:lnTo>
                  <a:pt x="397" y="1694"/>
                </a:lnTo>
                <a:lnTo>
                  <a:pt x="399" y="1686"/>
                </a:lnTo>
                <a:lnTo>
                  <a:pt x="403" y="1681"/>
                </a:lnTo>
                <a:lnTo>
                  <a:pt x="419" y="1708"/>
                </a:lnTo>
                <a:lnTo>
                  <a:pt x="442" y="1723"/>
                </a:lnTo>
                <a:lnTo>
                  <a:pt x="448" y="1730"/>
                </a:lnTo>
                <a:lnTo>
                  <a:pt x="447" y="1742"/>
                </a:lnTo>
                <a:lnTo>
                  <a:pt x="445" y="1748"/>
                </a:lnTo>
                <a:lnTo>
                  <a:pt x="442" y="1753"/>
                </a:lnTo>
                <a:lnTo>
                  <a:pt x="440" y="1758"/>
                </a:lnTo>
                <a:lnTo>
                  <a:pt x="440" y="1762"/>
                </a:lnTo>
                <a:lnTo>
                  <a:pt x="445" y="1783"/>
                </a:lnTo>
                <a:lnTo>
                  <a:pt x="453" y="1808"/>
                </a:lnTo>
                <a:lnTo>
                  <a:pt x="464" y="1834"/>
                </a:lnTo>
                <a:lnTo>
                  <a:pt x="472" y="1854"/>
                </a:lnTo>
                <a:lnTo>
                  <a:pt x="484" y="1871"/>
                </a:lnTo>
                <a:lnTo>
                  <a:pt x="499" y="1882"/>
                </a:lnTo>
                <a:lnTo>
                  <a:pt x="513" y="1891"/>
                </a:lnTo>
                <a:lnTo>
                  <a:pt x="517" y="1903"/>
                </a:lnTo>
                <a:lnTo>
                  <a:pt x="509" y="1923"/>
                </a:lnTo>
                <a:lnTo>
                  <a:pt x="491" y="1930"/>
                </a:lnTo>
                <a:lnTo>
                  <a:pt x="494" y="1939"/>
                </a:lnTo>
                <a:lnTo>
                  <a:pt x="500" y="1946"/>
                </a:lnTo>
                <a:lnTo>
                  <a:pt x="505" y="1954"/>
                </a:lnTo>
                <a:lnTo>
                  <a:pt x="506" y="1965"/>
                </a:lnTo>
                <a:lnTo>
                  <a:pt x="513" y="1982"/>
                </a:lnTo>
                <a:lnTo>
                  <a:pt x="523" y="1996"/>
                </a:lnTo>
                <a:lnTo>
                  <a:pt x="530" y="2009"/>
                </a:lnTo>
                <a:lnTo>
                  <a:pt x="529" y="2019"/>
                </a:lnTo>
                <a:lnTo>
                  <a:pt x="501" y="2010"/>
                </a:lnTo>
                <a:lnTo>
                  <a:pt x="480" y="1988"/>
                </a:lnTo>
                <a:lnTo>
                  <a:pt x="459" y="1985"/>
                </a:lnTo>
                <a:lnTo>
                  <a:pt x="449" y="1994"/>
                </a:lnTo>
                <a:lnTo>
                  <a:pt x="457" y="2002"/>
                </a:lnTo>
                <a:lnTo>
                  <a:pt x="466" y="2008"/>
                </a:lnTo>
                <a:lnTo>
                  <a:pt x="462" y="2020"/>
                </a:lnTo>
                <a:lnTo>
                  <a:pt x="454" y="2031"/>
                </a:lnTo>
                <a:lnTo>
                  <a:pt x="450" y="2041"/>
                </a:lnTo>
                <a:lnTo>
                  <a:pt x="455" y="2049"/>
                </a:lnTo>
                <a:lnTo>
                  <a:pt x="463" y="2048"/>
                </a:lnTo>
                <a:lnTo>
                  <a:pt x="468" y="2039"/>
                </a:lnTo>
                <a:lnTo>
                  <a:pt x="475" y="2033"/>
                </a:lnTo>
                <a:lnTo>
                  <a:pt x="488" y="2043"/>
                </a:lnTo>
                <a:lnTo>
                  <a:pt x="495" y="2047"/>
                </a:lnTo>
                <a:lnTo>
                  <a:pt x="505" y="2048"/>
                </a:lnTo>
                <a:lnTo>
                  <a:pt x="516" y="2049"/>
                </a:lnTo>
                <a:lnTo>
                  <a:pt x="523" y="2053"/>
                </a:lnTo>
                <a:lnTo>
                  <a:pt x="526" y="2062"/>
                </a:lnTo>
                <a:lnTo>
                  <a:pt x="528" y="2074"/>
                </a:lnTo>
                <a:lnTo>
                  <a:pt x="530" y="2085"/>
                </a:lnTo>
                <a:lnTo>
                  <a:pt x="534" y="2096"/>
                </a:lnTo>
                <a:lnTo>
                  <a:pt x="546" y="2106"/>
                </a:lnTo>
                <a:lnTo>
                  <a:pt x="558" y="2104"/>
                </a:lnTo>
                <a:lnTo>
                  <a:pt x="569" y="2104"/>
                </a:lnTo>
                <a:lnTo>
                  <a:pt x="581" y="2118"/>
                </a:lnTo>
                <a:lnTo>
                  <a:pt x="574" y="2128"/>
                </a:lnTo>
                <a:lnTo>
                  <a:pt x="555" y="2125"/>
                </a:lnTo>
                <a:lnTo>
                  <a:pt x="570" y="2154"/>
                </a:lnTo>
                <a:lnTo>
                  <a:pt x="592" y="2183"/>
                </a:lnTo>
                <a:lnTo>
                  <a:pt x="600" y="2193"/>
                </a:lnTo>
                <a:lnTo>
                  <a:pt x="613" y="2206"/>
                </a:lnTo>
                <a:lnTo>
                  <a:pt x="622" y="2217"/>
                </a:lnTo>
                <a:lnTo>
                  <a:pt x="626" y="2228"/>
                </a:lnTo>
                <a:lnTo>
                  <a:pt x="627" y="2238"/>
                </a:lnTo>
                <a:lnTo>
                  <a:pt x="628" y="2248"/>
                </a:lnTo>
                <a:lnTo>
                  <a:pt x="629" y="2258"/>
                </a:lnTo>
                <a:lnTo>
                  <a:pt x="630" y="2268"/>
                </a:lnTo>
                <a:lnTo>
                  <a:pt x="659" y="2276"/>
                </a:lnTo>
                <a:lnTo>
                  <a:pt x="667" y="2305"/>
                </a:lnTo>
                <a:lnTo>
                  <a:pt x="680" y="2321"/>
                </a:lnTo>
                <a:lnTo>
                  <a:pt x="700" y="2331"/>
                </a:lnTo>
                <a:lnTo>
                  <a:pt x="708" y="2337"/>
                </a:lnTo>
                <a:lnTo>
                  <a:pt x="711" y="2340"/>
                </a:lnTo>
                <a:lnTo>
                  <a:pt x="707" y="2344"/>
                </a:lnTo>
                <a:lnTo>
                  <a:pt x="694" y="2348"/>
                </a:lnTo>
                <a:lnTo>
                  <a:pt x="708" y="2360"/>
                </a:lnTo>
                <a:lnTo>
                  <a:pt x="739" y="2364"/>
                </a:lnTo>
                <a:lnTo>
                  <a:pt x="772" y="2370"/>
                </a:lnTo>
                <a:lnTo>
                  <a:pt x="791" y="2388"/>
                </a:lnTo>
                <a:lnTo>
                  <a:pt x="777" y="2394"/>
                </a:lnTo>
                <a:lnTo>
                  <a:pt x="759" y="2392"/>
                </a:lnTo>
                <a:lnTo>
                  <a:pt x="739" y="2394"/>
                </a:lnTo>
                <a:lnTo>
                  <a:pt x="738" y="2400"/>
                </a:lnTo>
                <a:lnTo>
                  <a:pt x="749" y="2409"/>
                </a:lnTo>
                <a:lnTo>
                  <a:pt x="761" y="2417"/>
                </a:lnTo>
                <a:lnTo>
                  <a:pt x="761" y="2425"/>
                </a:lnTo>
                <a:lnTo>
                  <a:pt x="765" y="2433"/>
                </a:lnTo>
                <a:lnTo>
                  <a:pt x="779" y="2435"/>
                </a:lnTo>
                <a:lnTo>
                  <a:pt x="792" y="2431"/>
                </a:lnTo>
                <a:lnTo>
                  <a:pt x="803" y="2423"/>
                </a:lnTo>
                <a:lnTo>
                  <a:pt x="813" y="2412"/>
                </a:lnTo>
                <a:lnTo>
                  <a:pt x="826" y="2404"/>
                </a:lnTo>
                <a:lnTo>
                  <a:pt x="840" y="2402"/>
                </a:lnTo>
                <a:lnTo>
                  <a:pt x="838" y="2408"/>
                </a:lnTo>
                <a:lnTo>
                  <a:pt x="832" y="2415"/>
                </a:lnTo>
                <a:lnTo>
                  <a:pt x="825" y="2423"/>
                </a:lnTo>
                <a:lnTo>
                  <a:pt x="819" y="2432"/>
                </a:lnTo>
                <a:lnTo>
                  <a:pt x="815" y="2447"/>
                </a:lnTo>
                <a:lnTo>
                  <a:pt x="837" y="2452"/>
                </a:lnTo>
                <a:lnTo>
                  <a:pt x="836" y="2445"/>
                </a:lnTo>
                <a:lnTo>
                  <a:pt x="835" y="2438"/>
                </a:lnTo>
                <a:lnTo>
                  <a:pt x="839" y="2435"/>
                </a:lnTo>
                <a:lnTo>
                  <a:pt x="842" y="2433"/>
                </a:lnTo>
                <a:lnTo>
                  <a:pt x="846" y="2428"/>
                </a:lnTo>
                <a:lnTo>
                  <a:pt x="853" y="2427"/>
                </a:lnTo>
                <a:lnTo>
                  <a:pt x="846" y="2455"/>
                </a:lnTo>
                <a:lnTo>
                  <a:pt x="867" y="2466"/>
                </a:lnTo>
                <a:lnTo>
                  <a:pt x="873" y="2467"/>
                </a:lnTo>
                <a:lnTo>
                  <a:pt x="879" y="2469"/>
                </a:lnTo>
                <a:lnTo>
                  <a:pt x="887" y="2473"/>
                </a:lnTo>
                <a:lnTo>
                  <a:pt x="893" y="2475"/>
                </a:lnTo>
                <a:lnTo>
                  <a:pt x="901" y="2472"/>
                </a:lnTo>
                <a:lnTo>
                  <a:pt x="898" y="2454"/>
                </a:lnTo>
                <a:lnTo>
                  <a:pt x="890" y="2434"/>
                </a:lnTo>
                <a:lnTo>
                  <a:pt x="877" y="2417"/>
                </a:lnTo>
                <a:lnTo>
                  <a:pt x="885" y="2400"/>
                </a:lnTo>
                <a:lnTo>
                  <a:pt x="906" y="2394"/>
                </a:lnTo>
                <a:lnTo>
                  <a:pt x="918" y="2390"/>
                </a:lnTo>
                <a:lnTo>
                  <a:pt x="925" y="2385"/>
                </a:lnTo>
                <a:lnTo>
                  <a:pt x="930" y="2381"/>
                </a:lnTo>
                <a:lnTo>
                  <a:pt x="935" y="2380"/>
                </a:lnTo>
                <a:lnTo>
                  <a:pt x="891" y="2375"/>
                </a:lnTo>
                <a:lnTo>
                  <a:pt x="893" y="2375"/>
                </a:lnTo>
                <a:lnTo>
                  <a:pt x="894" y="2376"/>
                </a:lnTo>
                <a:lnTo>
                  <a:pt x="820" y="2368"/>
                </a:lnTo>
                <a:lnTo>
                  <a:pt x="759" y="2328"/>
                </a:lnTo>
                <a:lnTo>
                  <a:pt x="714" y="2300"/>
                </a:lnTo>
                <a:lnTo>
                  <a:pt x="681" y="2258"/>
                </a:lnTo>
                <a:lnTo>
                  <a:pt x="652" y="2175"/>
                </a:lnTo>
                <a:lnTo>
                  <a:pt x="645" y="2162"/>
                </a:lnTo>
                <a:lnTo>
                  <a:pt x="635" y="2156"/>
                </a:lnTo>
                <a:lnTo>
                  <a:pt x="636" y="2145"/>
                </a:lnTo>
                <a:lnTo>
                  <a:pt x="640" y="2131"/>
                </a:lnTo>
                <a:lnTo>
                  <a:pt x="638" y="2108"/>
                </a:lnTo>
                <a:lnTo>
                  <a:pt x="628" y="2086"/>
                </a:lnTo>
                <a:lnTo>
                  <a:pt x="629" y="2078"/>
                </a:lnTo>
                <a:lnTo>
                  <a:pt x="632" y="2067"/>
                </a:lnTo>
                <a:lnTo>
                  <a:pt x="634" y="2057"/>
                </a:lnTo>
                <a:lnTo>
                  <a:pt x="629" y="2050"/>
                </a:lnTo>
                <a:lnTo>
                  <a:pt x="616" y="2035"/>
                </a:lnTo>
                <a:lnTo>
                  <a:pt x="607" y="2010"/>
                </a:lnTo>
                <a:lnTo>
                  <a:pt x="599" y="1983"/>
                </a:lnTo>
                <a:lnTo>
                  <a:pt x="587" y="1960"/>
                </a:lnTo>
                <a:lnTo>
                  <a:pt x="570" y="1929"/>
                </a:lnTo>
                <a:lnTo>
                  <a:pt x="543" y="1911"/>
                </a:lnTo>
                <a:lnTo>
                  <a:pt x="548" y="1907"/>
                </a:lnTo>
                <a:lnTo>
                  <a:pt x="553" y="1905"/>
                </a:lnTo>
                <a:lnTo>
                  <a:pt x="559" y="1902"/>
                </a:lnTo>
                <a:lnTo>
                  <a:pt x="563" y="1897"/>
                </a:lnTo>
                <a:lnTo>
                  <a:pt x="561" y="1888"/>
                </a:lnTo>
                <a:lnTo>
                  <a:pt x="550" y="1887"/>
                </a:lnTo>
                <a:lnTo>
                  <a:pt x="543" y="1882"/>
                </a:lnTo>
                <a:lnTo>
                  <a:pt x="540" y="1870"/>
                </a:lnTo>
                <a:lnTo>
                  <a:pt x="539" y="1863"/>
                </a:lnTo>
                <a:lnTo>
                  <a:pt x="538" y="1856"/>
                </a:lnTo>
                <a:lnTo>
                  <a:pt x="538" y="1850"/>
                </a:lnTo>
                <a:lnTo>
                  <a:pt x="536" y="1845"/>
                </a:lnTo>
                <a:lnTo>
                  <a:pt x="528" y="1829"/>
                </a:lnTo>
                <a:lnTo>
                  <a:pt x="516" y="1816"/>
                </a:lnTo>
                <a:lnTo>
                  <a:pt x="504" y="1802"/>
                </a:lnTo>
                <a:lnTo>
                  <a:pt x="498" y="1787"/>
                </a:lnTo>
                <a:lnTo>
                  <a:pt x="495" y="1779"/>
                </a:lnTo>
                <a:lnTo>
                  <a:pt x="491" y="1771"/>
                </a:lnTo>
                <a:lnTo>
                  <a:pt x="486" y="1761"/>
                </a:lnTo>
                <a:lnTo>
                  <a:pt x="483" y="1753"/>
                </a:lnTo>
                <a:lnTo>
                  <a:pt x="476" y="1739"/>
                </a:lnTo>
                <a:lnTo>
                  <a:pt x="470" y="1725"/>
                </a:lnTo>
                <a:lnTo>
                  <a:pt x="463" y="1713"/>
                </a:lnTo>
                <a:lnTo>
                  <a:pt x="456" y="1698"/>
                </a:lnTo>
                <a:lnTo>
                  <a:pt x="448" y="1677"/>
                </a:lnTo>
                <a:lnTo>
                  <a:pt x="443" y="1648"/>
                </a:lnTo>
                <a:lnTo>
                  <a:pt x="437" y="1622"/>
                </a:lnTo>
                <a:lnTo>
                  <a:pt x="423" y="1605"/>
                </a:lnTo>
                <a:lnTo>
                  <a:pt x="425" y="1578"/>
                </a:lnTo>
                <a:lnTo>
                  <a:pt x="421" y="1550"/>
                </a:lnTo>
                <a:lnTo>
                  <a:pt x="418" y="1535"/>
                </a:lnTo>
                <a:lnTo>
                  <a:pt x="419" y="1522"/>
                </a:lnTo>
                <a:lnTo>
                  <a:pt x="421" y="1509"/>
                </a:lnTo>
                <a:lnTo>
                  <a:pt x="422" y="1492"/>
                </a:lnTo>
                <a:lnTo>
                  <a:pt x="385" y="1445"/>
                </a:lnTo>
                <a:lnTo>
                  <a:pt x="357" y="1390"/>
                </a:lnTo>
                <a:lnTo>
                  <a:pt x="355" y="1359"/>
                </a:lnTo>
                <a:lnTo>
                  <a:pt x="357" y="1327"/>
                </a:lnTo>
                <a:lnTo>
                  <a:pt x="355" y="1311"/>
                </a:lnTo>
                <a:lnTo>
                  <a:pt x="351" y="1298"/>
                </a:lnTo>
                <a:lnTo>
                  <a:pt x="347" y="1286"/>
                </a:lnTo>
                <a:lnTo>
                  <a:pt x="344" y="1274"/>
                </a:lnTo>
                <a:lnTo>
                  <a:pt x="345" y="1247"/>
                </a:lnTo>
                <a:lnTo>
                  <a:pt x="348" y="1220"/>
                </a:lnTo>
                <a:lnTo>
                  <a:pt x="348" y="1194"/>
                </a:lnTo>
                <a:lnTo>
                  <a:pt x="341" y="1167"/>
                </a:lnTo>
                <a:lnTo>
                  <a:pt x="321" y="1125"/>
                </a:lnTo>
                <a:lnTo>
                  <a:pt x="297" y="1085"/>
                </a:lnTo>
                <a:lnTo>
                  <a:pt x="272" y="1045"/>
                </a:lnTo>
                <a:lnTo>
                  <a:pt x="250" y="1005"/>
                </a:lnTo>
                <a:lnTo>
                  <a:pt x="241" y="967"/>
                </a:lnTo>
                <a:lnTo>
                  <a:pt x="253" y="930"/>
                </a:lnTo>
                <a:lnTo>
                  <a:pt x="252" y="913"/>
                </a:lnTo>
                <a:lnTo>
                  <a:pt x="244" y="899"/>
                </a:lnTo>
                <a:lnTo>
                  <a:pt x="232" y="883"/>
                </a:lnTo>
                <a:lnTo>
                  <a:pt x="227" y="859"/>
                </a:lnTo>
                <a:lnTo>
                  <a:pt x="227" y="782"/>
                </a:lnTo>
                <a:lnTo>
                  <a:pt x="244" y="716"/>
                </a:lnTo>
                <a:lnTo>
                  <a:pt x="245" y="715"/>
                </a:lnTo>
                <a:lnTo>
                  <a:pt x="246" y="714"/>
                </a:lnTo>
                <a:lnTo>
                  <a:pt x="251" y="704"/>
                </a:lnTo>
                <a:lnTo>
                  <a:pt x="259" y="693"/>
                </a:lnTo>
                <a:lnTo>
                  <a:pt x="265" y="681"/>
                </a:lnTo>
                <a:lnTo>
                  <a:pt x="268" y="666"/>
                </a:lnTo>
                <a:lnTo>
                  <a:pt x="240" y="660"/>
                </a:lnTo>
                <a:lnTo>
                  <a:pt x="240" y="647"/>
                </a:lnTo>
                <a:lnTo>
                  <a:pt x="244" y="635"/>
                </a:lnTo>
                <a:lnTo>
                  <a:pt x="245" y="622"/>
                </a:lnTo>
                <a:lnTo>
                  <a:pt x="240" y="611"/>
                </a:lnTo>
                <a:lnTo>
                  <a:pt x="225" y="565"/>
                </a:lnTo>
                <a:lnTo>
                  <a:pt x="228" y="514"/>
                </a:lnTo>
                <a:lnTo>
                  <a:pt x="234" y="503"/>
                </a:lnTo>
                <a:lnTo>
                  <a:pt x="241" y="495"/>
                </a:lnTo>
                <a:lnTo>
                  <a:pt x="250" y="486"/>
                </a:lnTo>
                <a:lnTo>
                  <a:pt x="258" y="477"/>
                </a:lnTo>
                <a:lnTo>
                  <a:pt x="265" y="452"/>
                </a:lnTo>
                <a:lnTo>
                  <a:pt x="264" y="425"/>
                </a:lnTo>
                <a:lnTo>
                  <a:pt x="253" y="388"/>
                </a:lnTo>
                <a:lnTo>
                  <a:pt x="233" y="390"/>
                </a:lnTo>
                <a:lnTo>
                  <a:pt x="210" y="376"/>
                </a:lnTo>
                <a:lnTo>
                  <a:pt x="200" y="349"/>
                </a:lnTo>
                <a:lnTo>
                  <a:pt x="195" y="335"/>
                </a:lnTo>
                <a:lnTo>
                  <a:pt x="190" y="320"/>
                </a:lnTo>
                <a:lnTo>
                  <a:pt x="184" y="307"/>
                </a:lnTo>
                <a:lnTo>
                  <a:pt x="179" y="294"/>
                </a:lnTo>
                <a:lnTo>
                  <a:pt x="166" y="273"/>
                </a:lnTo>
                <a:lnTo>
                  <a:pt x="150" y="254"/>
                </a:lnTo>
                <a:lnTo>
                  <a:pt x="127" y="198"/>
                </a:lnTo>
                <a:lnTo>
                  <a:pt x="119" y="136"/>
                </a:lnTo>
                <a:lnTo>
                  <a:pt x="96" y="116"/>
                </a:lnTo>
                <a:lnTo>
                  <a:pt x="74" y="93"/>
                </a:lnTo>
                <a:lnTo>
                  <a:pt x="68" y="79"/>
                </a:lnTo>
                <a:lnTo>
                  <a:pt x="66" y="63"/>
                </a:lnTo>
                <a:lnTo>
                  <a:pt x="65" y="45"/>
                </a:lnTo>
                <a:lnTo>
                  <a:pt x="63" y="30"/>
                </a:lnTo>
                <a:lnTo>
                  <a:pt x="43" y="0"/>
                </a:lnTo>
                <a:lnTo>
                  <a:pt x="33" y="40"/>
                </a:lnTo>
                <a:lnTo>
                  <a:pt x="0" y="65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2" name="Uruguay"/>
          <xdr:cNvSpPr>
            <a:spLocks/>
          </xdr:cNvSpPr>
        </xdr:nvSpPr>
        <xdr:spPr bwMode="auto">
          <a:xfrm>
            <a:off x="9824874" y="3409950"/>
            <a:ext cx="108612" cy="133350"/>
          </a:xfrm>
          <a:custGeom>
            <a:avLst/>
            <a:gdLst>
              <a:gd name="T0" fmla="*/ 2147483647 w 295"/>
              <a:gd name="T1" fmla="*/ 2147483647 h 316"/>
              <a:gd name="T2" fmla="*/ 2147483647 w 295"/>
              <a:gd name="T3" fmla="*/ 2147483647 h 316"/>
              <a:gd name="T4" fmla="*/ 2147483647 w 295"/>
              <a:gd name="T5" fmla="*/ 2147483647 h 316"/>
              <a:gd name="T6" fmla="*/ 2147483647 w 295"/>
              <a:gd name="T7" fmla="*/ 2147483647 h 316"/>
              <a:gd name="T8" fmla="*/ 2147483647 w 295"/>
              <a:gd name="T9" fmla="*/ 2147483647 h 316"/>
              <a:gd name="T10" fmla="*/ 2147483647 w 295"/>
              <a:gd name="T11" fmla="*/ 2147483647 h 316"/>
              <a:gd name="T12" fmla="*/ 2147483647 w 295"/>
              <a:gd name="T13" fmla="*/ 2147483647 h 316"/>
              <a:gd name="T14" fmla="*/ 2147483647 w 295"/>
              <a:gd name="T15" fmla="*/ 2147483647 h 316"/>
              <a:gd name="T16" fmla="*/ 2147483647 w 295"/>
              <a:gd name="T17" fmla="*/ 2147483647 h 316"/>
              <a:gd name="T18" fmla="*/ 2147483647 w 295"/>
              <a:gd name="T19" fmla="*/ 2147483647 h 316"/>
              <a:gd name="T20" fmla="*/ 2147483647 w 295"/>
              <a:gd name="T21" fmla="*/ 2147483647 h 316"/>
              <a:gd name="T22" fmla="*/ 2147483647 w 295"/>
              <a:gd name="T23" fmla="*/ 2147483647 h 316"/>
              <a:gd name="T24" fmla="*/ 2147483647 w 295"/>
              <a:gd name="T25" fmla="*/ 2147483647 h 316"/>
              <a:gd name="T26" fmla="*/ 2147483647 w 295"/>
              <a:gd name="T27" fmla="*/ 2147483647 h 316"/>
              <a:gd name="T28" fmla="*/ 2147483647 w 295"/>
              <a:gd name="T29" fmla="*/ 0 h 316"/>
              <a:gd name="T30" fmla="*/ 2147483647 w 295"/>
              <a:gd name="T31" fmla="*/ 0 h 316"/>
              <a:gd name="T32" fmla="*/ 2147483647 w 295"/>
              <a:gd name="T33" fmla="*/ 2147483647 h 316"/>
              <a:gd name="T34" fmla="*/ 2147483647 w 295"/>
              <a:gd name="T35" fmla="*/ 2147483647 h 316"/>
              <a:gd name="T36" fmla="*/ 2147483647 w 295"/>
              <a:gd name="T37" fmla="*/ 2147483647 h 316"/>
              <a:gd name="T38" fmla="*/ 2147483647 w 295"/>
              <a:gd name="T39" fmla="*/ 2147483647 h 316"/>
              <a:gd name="T40" fmla="*/ 2147483647 w 295"/>
              <a:gd name="T41" fmla="*/ 2147483647 h 316"/>
              <a:gd name="T42" fmla="*/ 2147483647 w 295"/>
              <a:gd name="T43" fmla="*/ 2147483647 h 316"/>
              <a:gd name="T44" fmla="*/ 2147483647 w 295"/>
              <a:gd name="T45" fmla="*/ 2147483647 h 316"/>
              <a:gd name="T46" fmla="*/ 2147483647 w 295"/>
              <a:gd name="T47" fmla="*/ 2147483647 h 316"/>
              <a:gd name="T48" fmla="*/ 2147483647 w 295"/>
              <a:gd name="T49" fmla="*/ 2147483647 h 316"/>
              <a:gd name="T50" fmla="*/ 2147483647 w 295"/>
              <a:gd name="T51" fmla="*/ 2147483647 h 316"/>
              <a:gd name="T52" fmla="*/ 0 w 295"/>
              <a:gd name="T53" fmla="*/ 2147483647 h 316"/>
              <a:gd name="T54" fmla="*/ 2147483647 w 295"/>
              <a:gd name="T55" fmla="*/ 2147483647 h 316"/>
              <a:gd name="T56" fmla="*/ 2147483647 w 295"/>
              <a:gd name="T57" fmla="*/ 2147483647 h 316"/>
              <a:gd name="T58" fmla="*/ 2147483647 w 295"/>
              <a:gd name="T59" fmla="*/ 2147483647 h 316"/>
              <a:gd name="T60" fmla="*/ 2147483647 w 295"/>
              <a:gd name="T61" fmla="*/ 2147483647 h 316"/>
              <a:gd name="T62" fmla="*/ 2147483647 w 295"/>
              <a:gd name="T63" fmla="*/ 2147483647 h 316"/>
              <a:gd name="T64" fmla="*/ 2147483647 w 295"/>
              <a:gd name="T65" fmla="*/ 2147483647 h 316"/>
              <a:gd name="T66" fmla="*/ 2147483647 w 295"/>
              <a:gd name="T67" fmla="*/ 2147483647 h 316"/>
              <a:gd name="T68" fmla="*/ 2147483647 w 295"/>
              <a:gd name="T69" fmla="*/ 2147483647 h 316"/>
              <a:gd name="T70" fmla="*/ 2147483647 w 295"/>
              <a:gd name="T71" fmla="*/ 2147483647 h 316"/>
              <a:gd name="T72" fmla="*/ 2147483647 w 295"/>
              <a:gd name="T73" fmla="*/ 2147483647 h 316"/>
              <a:gd name="T74" fmla="*/ 2147483647 w 295"/>
              <a:gd name="T75" fmla="*/ 2147483647 h 316"/>
              <a:gd name="T76" fmla="*/ 2147483647 w 295"/>
              <a:gd name="T77" fmla="*/ 2147483647 h 316"/>
              <a:gd name="T78" fmla="*/ 2147483647 w 295"/>
              <a:gd name="T79" fmla="*/ 2147483647 h 316"/>
              <a:gd name="T80" fmla="*/ 2147483647 w 295"/>
              <a:gd name="T81" fmla="*/ 2147483647 h 316"/>
              <a:gd name="T82" fmla="*/ 2147483647 w 295"/>
              <a:gd name="T83" fmla="*/ 2147483647 h 316"/>
              <a:gd name="T84" fmla="*/ 2147483647 w 295"/>
              <a:gd name="T85" fmla="*/ 2147483647 h 316"/>
              <a:gd name="T86" fmla="*/ 2147483647 w 295"/>
              <a:gd name="T87" fmla="*/ 2147483647 h 316"/>
              <a:gd name="T88" fmla="*/ 2147483647 w 295"/>
              <a:gd name="T89" fmla="*/ 2147483647 h 316"/>
              <a:gd name="T90" fmla="*/ 2147483647 w 295"/>
              <a:gd name="T91" fmla="*/ 2147483647 h 316"/>
              <a:gd name="T92" fmla="*/ 2147483647 w 295"/>
              <a:gd name="T93" fmla="*/ 2147483647 h 316"/>
              <a:gd name="T94" fmla="*/ 2147483647 w 295"/>
              <a:gd name="T95" fmla="*/ 2147483647 h 316"/>
              <a:gd name="T96" fmla="*/ 2147483647 w 295"/>
              <a:gd name="T97" fmla="*/ 2147483647 h 316"/>
              <a:gd name="T98" fmla="*/ 2147483647 w 295"/>
              <a:gd name="T99" fmla="*/ 2147483647 h 316"/>
              <a:gd name="T100" fmla="*/ 2147483647 w 295"/>
              <a:gd name="T101" fmla="*/ 2147483647 h 316"/>
              <a:gd name="T102" fmla="*/ 2147483647 w 295"/>
              <a:gd name="T103" fmla="*/ 2147483647 h 316"/>
              <a:gd name="T104" fmla="*/ 2147483647 w 295"/>
              <a:gd name="T105" fmla="*/ 2147483647 h 316"/>
              <a:gd name="T106" fmla="*/ 2147483647 w 295"/>
              <a:gd name="T107" fmla="*/ 2147483647 h 31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w 295"/>
              <a:gd name="T163" fmla="*/ 0 h 316"/>
              <a:gd name="T164" fmla="*/ 295 w 295"/>
              <a:gd name="T165" fmla="*/ 316 h 316"/>
            </a:gdLst>
            <a:ahLst/>
            <a:cxnLst>
              <a:cxn ang="T108">
                <a:pos x="T0" y="T1"/>
              </a:cxn>
              <a:cxn ang="T109">
                <a:pos x="T2" y="T3"/>
              </a:cxn>
              <a:cxn ang="T110">
                <a:pos x="T4" y="T5"/>
              </a:cxn>
              <a:cxn ang="T111">
                <a:pos x="T6" y="T7"/>
              </a:cxn>
              <a:cxn ang="T112">
                <a:pos x="T8" y="T9"/>
              </a:cxn>
              <a:cxn ang="T113">
                <a:pos x="T10" y="T11"/>
              </a:cxn>
              <a:cxn ang="T114">
                <a:pos x="T12" y="T13"/>
              </a:cxn>
              <a:cxn ang="T115">
                <a:pos x="T14" y="T15"/>
              </a:cxn>
              <a:cxn ang="T116">
                <a:pos x="T16" y="T17"/>
              </a:cxn>
              <a:cxn ang="T117">
                <a:pos x="T18" y="T19"/>
              </a:cxn>
              <a:cxn ang="T118">
                <a:pos x="T20" y="T21"/>
              </a:cxn>
              <a:cxn ang="T119">
                <a:pos x="T22" y="T23"/>
              </a:cxn>
              <a:cxn ang="T120">
                <a:pos x="T24" y="T25"/>
              </a:cxn>
              <a:cxn ang="T121">
                <a:pos x="T26" y="T27"/>
              </a:cxn>
              <a:cxn ang="T122">
                <a:pos x="T28" y="T29"/>
              </a:cxn>
              <a:cxn ang="T123">
                <a:pos x="T30" y="T31"/>
              </a:cxn>
              <a:cxn ang="T124">
                <a:pos x="T32" y="T33"/>
              </a:cxn>
              <a:cxn ang="T125">
                <a:pos x="T34" y="T35"/>
              </a:cxn>
              <a:cxn ang="T126">
                <a:pos x="T36" y="T37"/>
              </a:cxn>
              <a:cxn ang="T127">
                <a:pos x="T38" y="T39"/>
              </a:cxn>
              <a:cxn ang="T128">
                <a:pos x="T40" y="T41"/>
              </a:cxn>
              <a:cxn ang="T129">
                <a:pos x="T42" y="T43"/>
              </a:cxn>
              <a:cxn ang="T130">
                <a:pos x="T44" y="T45"/>
              </a:cxn>
              <a:cxn ang="T131">
                <a:pos x="T46" y="T47"/>
              </a:cxn>
              <a:cxn ang="T132">
                <a:pos x="T48" y="T49"/>
              </a:cxn>
              <a:cxn ang="T133">
                <a:pos x="T50" y="T51"/>
              </a:cxn>
              <a:cxn ang="T134">
                <a:pos x="T52" y="T53"/>
              </a:cxn>
              <a:cxn ang="T135">
                <a:pos x="T54" y="T55"/>
              </a:cxn>
              <a:cxn ang="T136">
                <a:pos x="T56" y="T57"/>
              </a:cxn>
              <a:cxn ang="T137">
                <a:pos x="T58" y="T59"/>
              </a:cxn>
              <a:cxn ang="T138">
                <a:pos x="T60" y="T61"/>
              </a:cxn>
              <a:cxn ang="T139">
                <a:pos x="T62" y="T63"/>
              </a:cxn>
              <a:cxn ang="T140">
                <a:pos x="T64" y="T65"/>
              </a:cxn>
              <a:cxn ang="T141">
                <a:pos x="T66" y="T67"/>
              </a:cxn>
              <a:cxn ang="T142">
                <a:pos x="T68" y="T69"/>
              </a:cxn>
              <a:cxn ang="T143">
                <a:pos x="T70" y="T71"/>
              </a:cxn>
              <a:cxn ang="T144">
                <a:pos x="T72" y="T73"/>
              </a:cxn>
              <a:cxn ang="T145">
                <a:pos x="T74" y="T75"/>
              </a:cxn>
              <a:cxn ang="T146">
                <a:pos x="T76" y="T77"/>
              </a:cxn>
              <a:cxn ang="T147">
                <a:pos x="T78" y="T79"/>
              </a:cxn>
              <a:cxn ang="T148">
                <a:pos x="T80" y="T81"/>
              </a:cxn>
              <a:cxn ang="T149">
                <a:pos x="T82" y="T83"/>
              </a:cxn>
              <a:cxn ang="T150">
                <a:pos x="T84" y="T85"/>
              </a:cxn>
              <a:cxn ang="T151">
                <a:pos x="T86" y="T87"/>
              </a:cxn>
              <a:cxn ang="T152">
                <a:pos x="T88" y="T89"/>
              </a:cxn>
              <a:cxn ang="T153">
                <a:pos x="T90" y="T91"/>
              </a:cxn>
              <a:cxn ang="T154">
                <a:pos x="T92" y="T93"/>
              </a:cxn>
              <a:cxn ang="T155">
                <a:pos x="T94" y="T95"/>
              </a:cxn>
              <a:cxn ang="T156">
                <a:pos x="T96" y="T97"/>
              </a:cxn>
              <a:cxn ang="T157">
                <a:pos x="T98" y="T99"/>
              </a:cxn>
              <a:cxn ang="T158">
                <a:pos x="T100" y="T101"/>
              </a:cxn>
              <a:cxn ang="T159">
                <a:pos x="T102" y="T103"/>
              </a:cxn>
              <a:cxn ang="T160">
                <a:pos x="T104" y="T105"/>
              </a:cxn>
              <a:cxn ang="T161">
                <a:pos x="T106" y="T107"/>
              </a:cxn>
            </a:cxnLst>
            <a:rect l="T162" t="T163" r="T164" b="T165"/>
            <a:pathLst>
              <a:path w="295" h="316">
                <a:moveTo>
                  <a:pt x="295" y="225"/>
                </a:moveTo>
                <a:lnTo>
                  <a:pt x="268" y="166"/>
                </a:lnTo>
                <a:lnTo>
                  <a:pt x="253" y="159"/>
                </a:lnTo>
                <a:lnTo>
                  <a:pt x="239" y="148"/>
                </a:lnTo>
                <a:lnTo>
                  <a:pt x="225" y="137"/>
                </a:lnTo>
                <a:lnTo>
                  <a:pt x="210" y="127"/>
                </a:lnTo>
                <a:lnTo>
                  <a:pt x="162" y="94"/>
                </a:lnTo>
                <a:lnTo>
                  <a:pt x="110" y="66"/>
                </a:lnTo>
                <a:lnTo>
                  <a:pt x="87" y="59"/>
                </a:lnTo>
                <a:lnTo>
                  <a:pt x="70" y="43"/>
                </a:lnTo>
                <a:lnTo>
                  <a:pt x="61" y="32"/>
                </a:lnTo>
                <a:lnTo>
                  <a:pt x="48" y="24"/>
                </a:lnTo>
                <a:lnTo>
                  <a:pt x="35" y="17"/>
                </a:lnTo>
                <a:lnTo>
                  <a:pt x="24" y="9"/>
                </a:lnTo>
                <a:lnTo>
                  <a:pt x="3" y="0"/>
                </a:lnTo>
                <a:lnTo>
                  <a:pt x="2" y="13"/>
                </a:lnTo>
                <a:lnTo>
                  <a:pt x="2" y="26"/>
                </a:lnTo>
                <a:lnTo>
                  <a:pt x="10" y="38"/>
                </a:lnTo>
                <a:lnTo>
                  <a:pt x="6" y="54"/>
                </a:lnTo>
                <a:lnTo>
                  <a:pt x="1" y="63"/>
                </a:lnTo>
                <a:lnTo>
                  <a:pt x="3" y="70"/>
                </a:lnTo>
                <a:lnTo>
                  <a:pt x="8" y="77"/>
                </a:lnTo>
                <a:lnTo>
                  <a:pt x="11" y="84"/>
                </a:lnTo>
                <a:lnTo>
                  <a:pt x="7" y="97"/>
                </a:lnTo>
                <a:lnTo>
                  <a:pt x="2" y="107"/>
                </a:lnTo>
                <a:lnTo>
                  <a:pt x="0" y="116"/>
                </a:lnTo>
                <a:lnTo>
                  <a:pt x="5" y="122"/>
                </a:lnTo>
                <a:lnTo>
                  <a:pt x="12" y="127"/>
                </a:lnTo>
                <a:lnTo>
                  <a:pt x="17" y="132"/>
                </a:lnTo>
                <a:lnTo>
                  <a:pt x="19" y="142"/>
                </a:lnTo>
                <a:lnTo>
                  <a:pt x="16" y="152"/>
                </a:lnTo>
                <a:lnTo>
                  <a:pt x="15" y="162"/>
                </a:lnTo>
                <a:lnTo>
                  <a:pt x="17" y="170"/>
                </a:lnTo>
                <a:lnTo>
                  <a:pt x="25" y="179"/>
                </a:lnTo>
                <a:lnTo>
                  <a:pt x="32" y="186"/>
                </a:lnTo>
                <a:lnTo>
                  <a:pt x="28" y="199"/>
                </a:lnTo>
                <a:lnTo>
                  <a:pt x="18" y="209"/>
                </a:lnTo>
                <a:lnTo>
                  <a:pt x="17" y="210"/>
                </a:lnTo>
                <a:lnTo>
                  <a:pt x="16" y="212"/>
                </a:lnTo>
                <a:lnTo>
                  <a:pt x="15" y="223"/>
                </a:lnTo>
                <a:lnTo>
                  <a:pt x="18" y="235"/>
                </a:lnTo>
                <a:lnTo>
                  <a:pt x="24" y="271"/>
                </a:lnTo>
                <a:lnTo>
                  <a:pt x="49" y="294"/>
                </a:lnTo>
                <a:lnTo>
                  <a:pt x="110" y="292"/>
                </a:lnTo>
                <a:lnTo>
                  <a:pt x="133" y="295"/>
                </a:lnTo>
                <a:lnTo>
                  <a:pt x="146" y="304"/>
                </a:lnTo>
                <a:lnTo>
                  <a:pt x="159" y="313"/>
                </a:lnTo>
                <a:lnTo>
                  <a:pt x="181" y="316"/>
                </a:lnTo>
                <a:lnTo>
                  <a:pt x="251" y="305"/>
                </a:lnTo>
                <a:lnTo>
                  <a:pt x="280" y="248"/>
                </a:lnTo>
                <a:lnTo>
                  <a:pt x="284" y="239"/>
                </a:lnTo>
                <a:lnTo>
                  <a:pt x="295" y="225"/>
                </a:lnTo>
                <a:close/>
              </a:path>
            </a:pathLst>
          </a:custGeom>
          <a:solidFill>
            <a:srgbClr val="00A4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3" name="Bolivia"/>
          <xdr:cNvSpPr>
            <a:spLocks/>
          </xdr:cNvSpPr>
        </xdr:nvSpPr>
        <xdr:spPr bwMode="auto">
          <a:xfrm>
            <a:off x="9490683" y="2800350"/>
            <a:ext cx="267353" cy="400050"/>
          </a:xfrm>
          <a:custGeom>
            <a:avLst/>
            <a:gdLst>
              <a:gd name="T0" fmla="*/ 2147483647 w 727"/>
              <a:gd name="T1" fmla="*/ 2147483647 h 966"/>
              <a:gd name="T2" fmla="*/ 2147483647 w 727"/>
              <a:gd name="T3" fmla="*/ 2147483647 h 966"/>
              <a:gd name="T4" fmla="*/ 2147483647 w 727"/>
              <a:gd name="T5" fmla="*/ 2147483647 h 966"/>
              <a:gd name="T6" fmla="*/ 2147483647 w 727"/>
              <a:gd name="T7" fmla="*/ 2147483647 h 966"/>
              <a:gd name="T8" fmla="*/ 2147483647 w 727"/>
              <a:gd name="T9" fmla="*/ 2147483647 h 966"/>
              <a:gd name="T10" fmla="*/ 2147483647 w 727"/>
              <a:gd name="T11" fmla="*/ 2147483647 h 966"/>
              <a:gd name="T12" fmla="*/ 2147483647 w 727"/>
              <a:gd name="T13" fmla="*/ 2147483647 h 966"/>
              <a:gd name="T14" fmla="*/ 2147483647 w 727"/>
              <a:gd name="T15" fmla="*/ 2147483647 h 966"/>
              <a:gd name="T16" fmla="*/ 2147483647 w 727"/>
              <a:gd name="T17" fmla="*/ 2147483647 h 966"/>
              <a:gd name="T18" fmla="*/ 2147483647 w 727"/>
              <a:gd name="T19" fmla="*/ 2147483647 h 966"/>
              <a:gd name="T20" fmla="*/ 2147483647 w 727"/>
              <a:gd name="T21" fmla="*/ 2147483647 h 966"/>
              <a:gd name="T22" fmla="*/ 2147483647 w 727"/>
              <a:gd name="T23" fmla="*/ 2147483647 h 966"/>
              <a:gd name="T24" fmla="*/ 2147483647 w 727"/>
              <a:gd name="T25" fmla="*/ 2147483647 h 966"/>
              <a:gd name="T26" fmla="*/ 2147483647 w 727"/>
              <a:gd name="T27" fmla="*/ 2147483647 h 966"/>
              <a:gd name="T28" fmla="*/ 2147483647 w 727"/>
              <a:gd name="T29" fmla="*/ 2147483647 h 966"/>
              <a:gd name="T30" fmla="*/ 2147483647 w 727"/>
              <a:gd name="T31" fmla="*/ 2147483647 h 966"/>
              <a:gd name="T32" fmla="*/ 2147483647 w 727"/>
              <a:gd name="T33" fmla="*/ 2147483647 h 966"/>
              <a:gd name="T34" fmla="*/ 2147483647 w 727"/>
              <a:gd name="T35" fmla="*/ 2147483647 h 966"/>
              <a:gd name="T36" fmla="*/ 2147483647 w 727"/>
              <a:gd name="T37" fmla="*/ 2147483647 h 966"/>
              <a:gd name="T38" fmla="*/ 2147483647 w 727"/>
              <a:gd name="T39" fmla="*/ 2147483647 h 966"/>
              <a:gd name="T40" fmla="*/ 2147483647 w 727"/>
              <a:gd name="T41" fmla="*/ 2147483647 h 966"/>
              <a:gd name="T42" fmla="*/ 2147483647 w 727"/>
              <a:gd name="T43" fmla="*/ 2147483647 h 966"/>
              <a:gd name="T44" fmla="*/ 2147483647 w 727"/>
              <a:gd name="T45" fmla="*/ 2147483647 h 966"/>
              <a:gd name="T46" fmla="*/ 2147483647 w 727"/>
              <a:gd name="T47" fmla="*/ 2147483647 h 966"/>
              <a:gd name="T48" fmla="*/ 2147483647 w 727"/>
              <a:gd name="T49" fmla="*/ 2147483647 h 966"/>
              <a:gd name="T50" fmla="*/ 2147483647 w 727"/>
              <a:gd name="T51" fmla="*/ 2147483647 h 966"/>
              <a:gd name="T52" fmla="*/ 2147483647 w 727"/>
              <a:gd name="T53" fmla="*/ 2147483647 h 966"/>
              <a:gd name="T54" fmla="*/ 2147483647 w 727"/>
              <a:gd name="T55" fmla="*/ 2147483647 h 966"/>
              <a:gd name="T56" fmla="*/ 2147483647 w 727"/>
              <a:gd name="T57" fmla="*/ 2147483647 h 966"/>
              <a:gd name="T58" fmla="*/ 2147483647 w 727"/>
              <a:gd name="T59" fmla="*/ 2147483647 h 966"/>
              <a:gd name="T60" fmla="*/ 2147483647 w 727"/>
              <a:gd name="T61" fmla="*/ 2147483647 h 966"/>
              <a:gd name="T62" fmla="*/ 2147483647 w 727"/>
              <a:gd name="T63" fmla="*/ 2147483647 h 966"/>
              <a:gd name="T64" fmla="*/ 2147483647 w 727"/>
              <a:gd name="T65" fmla="*/ 2147483647 h 966"/>
              <a:gd name="T66" fmla="*/ 2147483647 w 727"/>
              <a:gd name="T67" fmla="*/ 2147483647 h 966"/>
              <a:gd name="T68" fmla="*/ 2147483647 w 727"/>
              <a:gd name="T69" fmla="*/ 2147483647 h 966"/>
              <a:gd name="T70" fmla="*/ 2147483647 w 727"/>
              <a:gd name="T71" fmla="*/ 2147483647 h 966"/>
              <a:gd name="T72" fmla="*/ 2147483647 w 727"/>
              <a:gd name="T73" fmla="*/ 2147483647 h 966"/>
              <a:gd name="T74" fmla="*/ 2147483647 w 727"/>
              <a:gd name="T75" fmla="*/ 2147483647 h 966"/>
              <a:gd name="T76" fmla="*/ 2147483647 w 727"/>
              <a:gd name="T77" fmla="*/ 2147483647 h 966"/>
              <a:gd name="T78" fmla="*/ 2147483647 w 727"/>
              <a:gd name="T79" fmla="*/ 2147483647 h 966"/>
              <a:gd name="T80" fmla="*/ 2147483647 w 727"/>
              <a:gd name="T81" fmla="*/ 2147483647 h 966"/>
              <a:gd name="T82" fmla="*/ 2147483647 w 727"/>
              <a:gd name="T83" fmla="*/ 2147483647 h 966"/>
              <a:gd name="T84" fmla="*/ 2147483647 w 727"/>
              <a:gd name="T85" fmla="*/ 2147483647 h 966"/>
              <a:gd name="T86" fmla="*/ 2147483647 w 727"/>
              <a:gd name="T87" fmla="*/ 2147483647 h 96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727"/>
              <a:gd name="T133" fmla="*/ 0 h 966"/>
              <a:gd name="T134" fmla="*/ 727 w 727"/>
              <a:gd name="T135" fmla="*/ 966 h 966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727" h="966">
                <a:moveTo>
                  <a:pt x="0" y="99"/>
                </a:moveTo>
                <a:lnTo>
                  <a:pt x="22" y="90"/>
                </a:lnTo>
                <a:lnTo>
                  <a:pt x="45" y="97"/>
                </a:lnTo>
                <a:lnTo>
                  <a:pt x="67" y="90"/>
                </a:lnTo>
                <a:lnTo>
                  <a:pt x="81" y="79"/>
                </a:lnTo>
                <a:lnTo>
                  <a:pt x="98" y="72"/>
                </a:lnTo>
                <a:lnTo>
                  <a:pt x="121" y="55"/>
                </a:lnTo>
                <a:lnTo>
                  <a:pt x="136" y="30"/>
                </a:lnTo>
                <a:lnTo>
                  <a:pt x="153" y="9"/>
                </a:lnTo>
                <a:lnTo>
                  <a:pt x="179" y="0"/>
                </a:lnTo>
                <a:lnTo>
                  <a:pt x="208" y="5"/>
                </a:lnTo>
                <a:lnTo>
                  <a:pt x="214" y="29"/>
                </a:lnTo>
                <a:lnTo>
                  <a:pt x="220" y="48"/>
                </a:lnTo>
                <a:lnTo>
                  <a:pt x="229" y="78"/>
                </a:lnTo>
                <a:lnTo>
                  <a:pt x="230" y="110"/>
                </a:lnTo>
                <a:lnTo>
                  <a:pt x="239" y="130"/>
                </a:lnTo>
                <a:lnTo>
                  <a:pt x="248" y="150"/>
                </a:lnTo>
                <a:lnTo>
                  <a:pt x="252" y="158"/>
                </a:lnTo>
                <a:lnTo>
                  <a:pt x="255" y="166"/>
                </a:lnTo>
                <a:lnTo>
                  <a:pt x="280" y="176"/>
                </a:lnTo>
                <a:lnTo>
                  <a:pt x="281" y="179"/>
                </a:lnTo>
                <a:lnTo>
                  <a:pt x="282" y="182"/>
                </a:lnTo>
                <a:lnTo>
                  <a:pt x="283" y="187"/>
                </a:lnTo>
                <a:lnTo>
                  <a:pt x="286" y="191"/>
                </a:lnTo>
                <a:lnTo>
                  <a:pt x="294" y="197"/>
                </a:lnTo>
                <a:lnTo>
                  <a:pt x="311" y="201"/>
                </a:lnTo>
                <a:lnTo>
                  <a:pt x="320" y="201"/>
                </a:lnTo>
                <a:lnTo>
                  <a:pt x="329" y="202"/>
                </a:lnTo>
                <a:lnTo>
                  <a:pt x="337" y="202"/>
                </a:lnTo>
                <a:lnTo>
                  <a:pt x="343" y="203"/>
                </a:lnTo>
                <a:lnTo>
                  <a:pt x="356" y="208"/>
                </a:lnTo>
                <a:lnTo>
                  <a:pt x="362" y="215"/>
                </a:lnTo>
                <a:lnTo>
                  <a:pt x="369" y="222"/>
                </a:lnTo>
                <a:lnTo>
                  <a:pt x="378" y="227"/>
                </a:lnTo>
                <a:lnTo>
                  <a:pt x="415" y="242"/>
                </a:lnTo>
                <a:lnTo>
                  <a:pt x="450" y="261"/>
                </a:lnTo>
                <a:lnTo>
                  <a:pt x="470" y="272"/>
                </a:lnTo>
                <a:lnTo>
                  <a:pt x="491" y="274"/>
                </a:lnTo>
                <a:lnTo>
                  <a:pt x="504" y="272"/>
                </a:lnTo>
                <a:lnTo>
                  <a:pt x="509" y="276"/>
                </a:lnTo>
                <a:lnTo>
                  <a:pt x="512" y="282"/>
                </a:lnTo>
                <a:lnTo>
                  <a:pt x="519" y="286"/>
                </a:lnTo>
                <a:lnTo>
                  <a:pt x="535" y="338"/>
                </a:lnTo>
                <a:lnTo>
                  <a:pt x="530" y="384"/>
                </a:lnTo>
                <a:lnTo>
                  <a:pt x="528" y="387"/>
                </a:lnTo>
                <a:lnTo>
                  <a:pt x="526" y="391"/>
                </a:lnTo>
                <a:lnTo>
                  <a:pt x="531" y="397"/>
                </a:lnTo>
                <a:lnTo>
                  <a:pt x="538" y="412"/>
                </a:lnTo>
                <a:lnTo>
                  <a:pt x="544" y="427"/>
                </a:lnTo>
                <a:lnTo>
                  <a:pt x="549" y="438"/>
                </a:lnTo>
                <a:lnTo>
                  <a:pt x="592" y="464"/>
                </a:lnTo>
                <a:lnTo>
                  <a:pt x="646" y="471"/>
                </a:lnTo>
                <a:lnTo>
                  <a:pt x="659" y="480"/>
                </a:lnTo>
                <a:lnTo>
                  <a:pt x="664" y="493"/>
                </a:lnTo>
                <a:lnTo>
                  <a:pt x="670" y="510"/>
                </a:lnTo>
                <a:lnTo>
                  <a:pt x="680" y="525"/>
                </a:lnTo>
                <a:lnTo>
                  <a:pt x="717" y="566"/>
                </a:lnTo>
                <a:lnTo>
                  <a:pt x="724" y="617"/>
                </a:lnTo>
                <a:lnTo>
                  <a:pt x="722" y="652"/>
                </a:lnTo>
                <a:lnTo>
                  <a:pt x="725" y="691"/>
                </a:lnTo>
                <a:lnTo>
                  <a:pt x="727" y="730"/>
                </a:lnTo>
                <a:lnTo>
                  <a:pt x="724" y="765"/>
                </a:lnTo>
                <a:lnTo>
                  <a:pt x="680" y="729"/>
                </a:lnTo>
                <a:lnTo>
                  <a:pt x="628" y="715"/>
                </a:lnTo>
                <a:lnTo>
                  <a:pt x="584" y="722"/>
                </a:lnTo>
                <a:lnTo>
                  <a:pt x="541" y="733"/>
                </a:lnTo>
                <a:lnTo>
                  <a:pt x="509" y="803"/>
                </a:lnTo>
                <a:lnTo>
                  <a:pt x="511" y="885"/>
                </a:lnTo>
                <a:lnTo>
                  <a:pt x="480" y="891"/>
                </a:lnTo>
                <a:lnTo>
                  <a:pt x="472" y="895"/>
                </a:lnTo>
                <a:lnTo>
                  <a:pt x="461" y="898"/>
                </a:lnTo>
                <a:lnTo>
                  <a:pt x="451" y="903"/>
                </a:lnTo>
                <a:lnTo>
                  <a:pt x="441" y="907"/>
                </a:lnTo>
                <a:lnTo>
                  <a:pt x="426" y="920"/>
                </a:lnTo>
                <a:lnTo>
                  <a:pt x="420" y="938"/>
                </a:lnTo>
                <a:lnTo>
                  <a:pt x="419" y="938"/>
                </a:lnTo>
                <a:lnTo>
                  <a:pt x="410" y="926"/>
                </a:lnTo>
                <a:lnTo>
                  <a:pt x="397" y="915"/>
                </a:lnTo>
                <a:lnTo>
                  <a:pt x="391" y="911"/>
                </a:lnTo>
                <a:lnTo>
                  <a:pt x="385" y="906"/>
                </a:lnTo>
                <a:lnTo>
                  <a:pt x="378" y="900"/>
                </a:lnTo>
                <a:lnTo>
                  <a:pt x="371" y="895"/>
                </a:lnTo>
                <a:lnTo>
                  <a:pt x="322" y="891"/>
                </a:lnTo>
                <a:lnTo>
                  <a:pt x="290" y="929"/>
                </a:lnTo>
                <a:lnTo>
                  <a:pt x="277" y="965"/>
                </a:lnTo>
                <a:lnTo>
                  <a:pt x="256" y="966"/>
                </a:lnTo>
                <a:lnTo>
                  <a:pt x="234" y="952"/>
                </a:lnTo>
                <a:lnTo>
                  <a:pt x="223" y="925"/>
                </a:lnTo>
                <a:lnTo>
                  <a:pt x="219" y="911"/>
                </a:lnTo>
                <a:lnTo>
                  <a:pt x="213" y="897"/>
                </a:lnTo>
                <a:lnTo>
                  <a:pt x="208" y="884"/>
                </a:lnTo>
                <a:lnTo>
                  <a:pt x="203" y="870"/>
                </a:lnTo>
                <a:lnTo>
                  <a:pt x="190" y="849"/>
                </a:lnTo>
                <a:lnTo>
                  <a:pt x="173" y="831"/>
                </a:lnTo>
                <a:lnTo>
                  <a:pt x="150" y="774"/>
                </a:lnTo>
                <a:lnTo>
                  <a:pt x="143" y="713"/>
                </a:lnTo>
                <a:lnTo>
                  <a:pt x="120" y="692"/>
                </a:lnTo>
                <a:lnTo>
                  <a:pt x="97" y="670"/>
                </a:lnTo>
                <a:lnTo>
                  <a:pt x="91" y="655"/>
                </a:lnTo>
                <a:lnTo>
                  <a:pt x="89" y="639"/>
                </a:lnTo>
                <a:lnTo>
                  <a:pt x="88" y="621"/>
                </a:lnTo>
                <a:lnTo>
                  <a:pt x="87" y="606"/>
                </a:lnTo>
                <a:lnTo>
                  <a:pt x="66" y="576"/>
                </a:lnTo>
                <a:lnTo>
                  <a:pt x="53" y="558"/>
                </a:lnTo>
                <a:lnTo>
                  <a:pt x="51" y="541"/>
                </a:lnTo>
                <a:lnTo>
                  <a:pt x="54" y="525"/>
                </a:lnTo>
                <a:lnTo>
                  <a:pt x="57" y="519"/>
                </a:lnTo>
                <a:lnTo>
                  <a:pt x="58" y="512"/>
                </a:lnTo>
                <a:lnTo>
                  <a:pt x="60" y="506"/>
                </a:lnTo>
                <a:lnTo>
                  <a:pt x="64" y="499"/>
                </a:lnTo>
                <a:lnTo>
                  <a:pt x="68" y="491"/>
                </a:lnTo>
                <a:lnTo>
                  <a:pt x="70" y="483"/>
                </a:lnTo>
                <a:lnTo>
                  <a:pt x="70" y="471"/>
                </a:lnTo>
                <a:lnTo>
                  <a:pt x="72" y="458"/>
                </a:lnTo>
                <a:lnTo>
                  <a:pt x="70" y="445"/>
                </a:lnTo>
                <a:lnTo>
                  <a:pt x="68" y="429"/>
                </a:lnTo>
                <a:lnTo>
                  <a:pt x="67" y="414"/>
                </a:lnTo>
                <a:lnTo>
                  <a:pt x="62" y="402"/>
                </a:lnTo>
                <a:lnTo>
                  <a:pt x="53" y="383"/>
                </a:lnTo>
                <a:lnTo>
                  <a:pt x="48" y="364"/>
                </a:lnTo>
                <a:lnTo>
                  <a:pt x="57" y="329"/>
                </a:lnTo>
                <a:lnTo>
                  <a:pt x="47" y="294"/>
                </a:lnTo>
                <a:lnTo>
                  <a:pt x="37" y="263"/>
                </a:lnTo>
                <a:lnTo>
                  <a:pt x="36" y="230"/>
                </a:lnTo>
                <a:lnTo>
                  <a:pt x="35" y="207"/>
                </a:lnTo>
                <a:lnTo>
                  <a:pt x="33" y="183"/>
                </a:lnTo>
                <a:lnTo>
                  <a:pt x="28" y="160"/>
                </a:lnTo>
                <a:lnTo>
                  <a:pt x="26" y="138"/>
                </a:lnTo>
                <a:lnTo>
                  <a:pt x="0" y="99"/>
                </a:lnTo>
                <a:close/>
              </a:path>
            </a:pathLst>
          </a:custGeom>
          <a:solidFill>
            <a:srgbClr val="00D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4" name="Paraguay"/>
          <xdr:cNvSpPr>
            <a:spLocks/>
          </xdr:cNvSpPr>
        </xdr:nvSpPr>
        <xdr:spPr bwMode="auto">
          <a:xfrm>
            <a:off x="9666133" y="3095625"/>
            <a:ext cx="192160" cy="238125"/>
          </a:xfrm>
          <a:custGeom>
            <a:avLst/>
            <a:gdLst>
              <a:gd name="T0" fmla="*/ 2147483647 w 534"/>
              <a:gd name="T1" fmla="*/ 2147483647 h 570"/>
              <a:gd name="T2" fmla="*/ 2147483647 w 534"/>
              <a:gd name="T3" fmla="*/ 2147483647 h 570"/>
              <a:gd name="T4" fmla="*/ 2147483647 w 534"/>
              <a:gd name="T5" fmla="*/ 0 h 570"/>
              <a:gd name="T6" fmla="*/ 2147483647 w 534"/>
              <a:gd name="T7" fmla="*/ 2147483647 h 570"/>
              <a:gd name="T8" fmla="*/ 2147483647 w 534"/>
              <a:gd name="T9" fmla="*/ 2147483647 h 570"/>
              <a:gd name="T10" fmla="*/ 2147483647 w 534"/>
              <a:gd name="T11" fmla="*/ 2147483647 h 570"/>
              <a:gd name="T12" fmla="*/ 2147483647 w 534"/>
              <a:gd name="T13" fmla="*/ 2147483647 h 570"/>
              <a:gd name="T14" fmla="*/ 2147483647 w 534"/>
              <a:gd name="T15" fmla="*/ 2147483647 h 570"/>
              <a:gd name="T16" fmla="*/ 2147483647 w 534"/>
              <a:gd name="T17" fmla="*/ 2147483647 h 570"/>
              <a:gd name="T18" fmla="*/ 2147483647 w 534"/>
              <a:gd name="T19" fmla="*/ 2147483647 h 570"/>
              <a:gd name="T20" fmla="*/ 2147483647 w 534"/>
              <a:gd name="T21" fmla="*/ 2147483647 h 570"/>
              <a:gd name="T22" fmla="*/ 2147483647 w 534"/>
              <a:gd name="T23" fmla="*/ 2147483647 h 570"/>
              <a:gd name="T24" fmla="*/ 2147483647 w 534"/>
              <a:gd name="T25" fmla="*/ 2147483647 h 570"/>
              <a:gd name="T26" fmla="*/ 2147483647 w 534"/>
              <a:gd name="T27" fmla="*/ 2147483647 h 570"/>
              <a:gd name="T28" fmla="*/ 2147483647 w 534"/>
              <a:gd name="T29" fmla="*/ 2147483647 h 570"/>
              <a:gd name="T30" fmla="*/ 2147483647 w 534"/>
              <a:gd name="T31" fmla="*/ 2147483647 h 570"/>
              <a:gd name="T32" fmla="*/ 2147483647 w 534"/>
              <a:gd name="T33" fmla="*/ 2147483647 h 570"/>
              <a:gd name="T34" fmla="*/ 2147483647 w 534"/>
              <a:gd name="T35" fmla="*/ 2147483647 h 570"/>
              <a:gd name="T36" fmla="*/ 2147483647 w 534"/>
              <a:gd name="T37" fmla="*/ 2147483647 h 570"/>
              <a:gd name="T38" fmla="*/ 2147483647 w 534"/>
              <a:gd name="T39" fmla="*/ 2147483647 h 570"/>
              <a:gd name="T40" fmla="*/ 2147483647 w 534"/>
              <a:gd name="T41" fmla="*/ 2147483647 h 570"/>
              <a:gd name="T42" fmla="*/ 2147483647 w 534"/>
              <a:gd name="T43" fmla="*/ 2147483647 h 570"/>
              <a:gd name="T44" fmla="*/ 2147483647 w 534"/>
              <a:gd name="T45" fmla="*/ 2147483647 h 570"/>
              <a:gd name="T46" fmla="*/ 2147483647 w 534"/>
              <a:gd name="T47" fmla="*/ 2147483647 h 570"/>
              <a:gd name="T48" fmla="*/ 2147483647 w 534"/>
              <a:gd name="T49" fmla="*/ 2147483647 h 570"/>
              <a:gd name="T50" fmla="*/ 2147483647 w 534"/>
              <a:gd name="T51" fmla="*/ 2147483647 h 570"/>
              <a:gd name="T52" fmla="*/ 2147483647 w 534"/>
              <a:gd name="T53" fmla="*/ 2147483647 h 570"/>
              <a:gd name="T54" fmla="*/ 2147483647 w 534"/>
              <a:gd name="T55" fmla="*/ 2147483647 h 570"/>
              <a:gd name="T56" fmla="*/ 2147483647 w 534"/>
              <a:gd name="T57" fmla="*/ 2147483647 h 570"/>
              <a:gd name="T58" fmla="*/ 2147483647 w 534"/>
              <a:gd name="T59" fmla="*/ 2147483647 h 570"/>
              <a:gd name="T60" fmla="*/ 2147483647 w 534"/>
              <a:gd name="T61" fmla="*/ 2147483647 h 570"/>
              <a:gd name="T62" fmla="*/ 2147483647 w 534"/>
              <a:gd name="T63" fmla="*/ 2147483647 h 570"/>
              <a:gd name="T64" fmla="*/ 2147483647 w 534"/>
              <a:gd name="T65" fmla="*/ 2147483647 h 570"/>
              <a:gd name="T66" fmla="*/ 2147483647 w 534"/>
              <a:gd name="T67" fmla="*/ 2147483647 h 570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534"/>
              <a:gd name="T103" fmla="*/ 0 h 570"/>
              <a:gd name="T104" fmla="*/ 534 w 534"/>
              <a:gd name="T105" fmla="*/ 570 h 570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534" h="570">
                <a:moveTo>
                  <a:pt x="0" y="176"/>
                </a:moveTo>
                <a:lnTo>
                  <a:pt x="31" y="170"/>
                </a:lnTo>
                <a:lnTo>
                  <a:pt x="29" y="88"/>
                </a:lnTo>
                <a:lnTo>
                  <a:pt x="61" y="18"/>
                </a:lnTo>
                <a:lnTo>
                  <a:pt x="104" y="7"/>
                </a:lnTo>
                <a:lnTo>
                  <a:pt x="148" y="0"/>
                </a:lnTo>
                <a:lnTo>
                  <a:pt x="200" y="14"/>
                </a:lnTo>
                <a:lnTo>
                  <a:pt x="244" y="50"/>
                </a:lnTo>
                <a:lnTo>
                  <a:pt x="246" y="58"/>
                </a:lnTo>
                <a:lnTo>
                  <a:pt x="249" y="65"/>
                </a:lnTo>
                <a:lnTo>
                  <a:pt x="270" y="96"/>
                </a:lnTo>
                <a:lnTo>
                  <a:pt x="274" y="136"/>
                </a:lnTo>
                <a:lnTo>
                  <a:pt x="270" y="168"/>
                </a:lnTo>
                <a:lnTo>
                  <a:pt x="286" y="192"/>
                </a:lnTo>
                <a:lnTo>
                  <a:pt x="334" y="189"/>
                </a:lnTo>
                <a:lnTo>
                  <a:pt x="400" y="205"/>
                </a:lnTo>
                <a:lnTo>
                  <a:pt x="426" y="270"/>
                </a:lnTo>
                <a:lnTo>
                  <a:pt x="451" y="310"/>
                </a:lnTo>
                <a:lnTo>
                  <a:pt x="505" y="311"/>
                </a:lnTo>
                <a:lnTo>
                  <a:pt x="505" y="312"/>
                </a:lnTo>
                <a:lnTo>
                  <a:pt x="506" y="312"/>
                </a:lnTo>
                <a:lnTo>
                  <a:pt x="507" y="317"/>
                </a:lnTo>
                <a:lnTo>
                  <a:pt x="508" y="327"/>
                </a:lnTo>
                <a:lnTo>
                  <a:pt x="509" y="338"/>
                </a:lnTo>
                <a:lnTo>
                  <a:pt x="510" y="349"/>
                </a:lnTo>
                <a:lnTo>
                  <a:pt x="513" y="371"/>
                </a:lnTo>
                <a:lnTo>
                  <a:pt x="519" y="381"/>
                </a:lnTo>
                <a:lnTo>
                  <a:pt x="523" y="410"/>
                </a:lnTo>
                <a:lnTo>
                  <a:pt x="532" y="438"/>
                </a:lnTo>
                <a:lnTo>
                  <a:pt x="528" y="457"/>
                </a:lnTo>
                <a:lnTo>
                  <a:pt x="531" y="475"/>
                </a:lnTo>
                <a:lnTo>
                  <a:pt x="534" y="487"/>
                </a:lnTo>
                <a:lnTo>
                  <a:pt x="531" y="499"/>
                </a:lnTo>
                <a:lnTo>
                  <a:pt x="501" y="516"/>
                </a:lnTo>
                <a:lnTo>
                  <a:pt x="485" y="543"/>
                </a:lnTo>
                <a:lnTo>
                  <a:pt x="476" y="557"/>
                </a:lnTo>
                <a:lnTo>
                  <a:pt x="460" y="551"/>
                </a:lnTo>
                <a:lnTo>
                  <a:pt x="451" y="553"/>
                </a:lnTo>
                <a:lnTo>
                  <a:pt x="446" y="562"/>
                </a:lnTo>
                <a:lnTo>
                  <a:pt x="439" y="569"/>
                </a:lnTo>
                <a:lnTo>
                  <a:pt x="429" y="570"/>
                </a:lnTo>
                <a:lnTo>
                  <a:pt x="417" y="567"/>
                </a:lnTo>
                <a:lnTo>
                  <a:pt x="407" y="569"/>
                </a:lnTo>
                <a:lnTo>
                  <a:pt x="386" y="568"/>
                </a:lnTo>
                <a:lnTo>
                  <a:pt x="366" y="564"/>
                </a:lnTo>
                <a:lnTo>
                  <a:pt x="331" y="552"/>
                </a:lnTo>
                <a:lnTo>
                  <a:pt x="324" y="532"/>
                </a:lnTo>
                <a:lnTo>
                  <a:pt x="335" y="511"/>
                </a:lnTo>
                <a:lnTo>
                  <a:pt x="335" y="501"/>
                </a:lnTo>
                <a:lnTo>
                  <a:pt x="331" y="485"/>
                </a:lnTo>
                <a:lnTo>
                  <a:pt x="331" y="471"/>
                </a:lnTo>
                <a:lnTo>
                  <a:pt x="339" y="462"/>
                </a:lnTo>
                <a:lnTo>
                  <a:pt x="347" y="449"/>
                </a:lnTo>
                <a:lnTo>
                  <a:pt x="355" y="436"/>
                </a:lnTo>
                <a:lnTo>
                  <a:pt x="358" y="417"/>
                </a:lnTo>
                <a:lnTo>
                  <a:pt x="354" y="399"/>
                </a:lnTo>
                <a:lnTo>
                  <a:pt x="279" y="353"/>
                </a:lnTo>
                <a:lnTo>
                  <a:pt x="194" y="330"/>
                </a:lnTo>
                <a:lnTo>
                  <a:pt x="166" y="330"/>
                </a:lnTo>
                <a:lnTo>
                  <a:pt x="138" y="327"/>
                </a:lnTo>
                <a:lnTo>
                  <a:pt x="123" y="318"/>
                </a:lnTo>
                <a:lnTo>
                  <a:pt x="110" y="305"/>
                </a:lnTo>
                <a:lnTo>
                  <a:pt x="100" y="291"/>
                </a:lnTo>
                <a:lnTo>
                  <a:pt x="89" y="278"/>
                </a:lnTo>
                <a:lnTo>
                  <a:pt x="56" y="246"/>
                </a:lnTo>
                <a:lnTo>
                  <a:pt x="31" y="208"/>
                </a:lnTo>
                <a:lnTo>
                  <a:pt x="0" y="176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5" name="Argentina"/>
          <xdr:cNvSpPr>
            <a:spLocks noEditPoints="1"/>
          </xdr:cNvSpPr>
        </xdr:nvSpPr>
        <xdr:spPr bwMode="auto">
          <a:xfrm>
            <a:off x="9582585" y="3171825"/>
            <a:ext cx="342546" cy="914400"/>
          </a:xfrm>
          <a:custGeom>
            <a:avLst/>
            <a:gdLst>
              <a:gd name="T0" fmla="*/ 2147483647 w 953"/>
              <a:gd name="T1" fmla="*/ 2147483647 h 2215"/>
              <a:gd name="T2" fmla="*/ 2147483647 w 953"/>
              <a:gd name="T3" fmla="*/ 2147483647 h 2215"/>
              <a:gd name="T4" fmla="*/ 2147483647 w 953"/>
              <a:gd name="T5" fmla="*/ 2147483647 h 2215"/>
              <a:gd name="T6" fmla="*/ 2147483647 w 953"/>
              <a:gd name="T7" fmla="*/ 2147483647 h 2215"/>
              <a:gd name="T8" fmla="*/ 2147483647 w 953"/>
              <a:gd name="T9" fmla="*/ 2147483647 h 2215"/>
              <a:gd name="T10" fmla="*/ 2147483647 w 953"/>
              <a:gd name="T11" fmla="*/ 2147483647 h 2215"/>
              <a:gd name="T12" fmla="*/ 2147483647 w 953"/>
              <a:gd name="T13" fmla="*/ 2147483647 h 2215"/>
              <a:gd name="T14" fmla="*/ 2147483647 w 953"/>
              <a:gd name="T15" fmla="*/ 2147483647 h 2215"/>
              <a:gd name="T16" fmla="*/ 2147483647 w 953"/>
              <a:gd name="T17" fmla="*/ 2147483647 h 2215"/>
              <a:gd name="T18" fmla="*/ 2147483647 w 953"/>
              <a:gd name="T19" fmla="*/ 2147483647 h 2215"/>
              <a:gd name="T20" fmla="*/ 2147483647 w 953"/>
              <a:gd name="T21" fmla="*/ 2147483647 h 2215"/>
              <a:gd name="T22" fmla="*/ 2147483647 w 953"/>
              <a:gd name="T23" fmla="*/ 2147483647 h 2215"/>
              <a:gd name="T24" fmla="*/ 2147483647 w 953"/>
              <a:gd name="T25" fmla="*/ 2147483647 h 2215"/>
              <a:gd name="T26" fmla="*/ 2147483647 w 953"/>
              <a:gd name="T27" fmla="*/ 2147483647 h 2215"/>
              <a:gd name="T28" fmla="*/ 2147483647 w 953"/>
              <a:gd name="T29" fmla="*/ 2147483647 h 2215"/>
              <a:gd name="T30" fmla="*/ 2147483647 w 953"/>
              <a:gd name="T31" fmla="*/ 2147483647 h 2215"/>
              <a:gd name="T32" fmla="*/ 2147483647 w 953"/>
              <a:gd name="T33" fmla="*/ 2147483647 h 2215"/>
              <a:gd name="T34" fmla="*/ 2147483647 w 953"/>
              <a:gd name="T35" fmla="*/ 2147483647 h 2215"/>
              <a:gd name="T36" fmla="*/ 2147483647 w 953"/>
              <a:gd name="T37" fmla="*/ 2147483647 h 2215"/>
              <a:gd name="T38" fmla="*/ 2147483647 w 953"/>
              <a:gd name="T39" fmla="*/ 2147483647 h 2215"/>
              <a:gd name="T40" fmla="*/ 2147483647 w 953"/>
              <a:gd name="T41" fmla="*/ 2147483647 h 2215"/>
              <a:gd name="T42" fmla="*/ 2147483647 w 953"/>
              <a:gd name="T43" fmla="*/ 2147483647 h 2215"/>
              <a:gd name="T44" fmla="*/ 2147483647 w 953"/>
              <a:gd name="T45" fmla="*/ 2147483647 h 2215"/>
              <a:gd name="T46" fmla="*/ 2147483647 w 953"/>
              <a:gd name="T47" fmla="*/ 2147483647 h 2215"/>
              <a:gd name="T48" fmla="*/ 2147483647 w 953"/>
              <a:gd name="T49" fmla="*/ 2147483647 h 2215"/>
              <a:gd name="T50" fmla="*/ 2147483647 w 953"/>
              <a:gd name="T51" fmla="*/ 2147483647 h 2215"/>
              <a:gd name="T52" fmla="*/ 2147483647 w 953"/>
              <a:gd name="T53" fmla="*/ 2147483647 h 2215"/>
              <a:gd name="T54" fmla="*/ 2147483647 w 953"/>
              <a:gd name="T55" fmla="*/ 2147483647 h 2215"/>
              <a:gd name="T56" fmla="*/ 2147483647 w 953"/>
              <a:gd name="T57" fmla="*/ 2147483647 h 2215"/>
              <a:gd name="T58" fmla="*/ 2147483647 w 953"/>
              <a:gd name="T59" fmla="*/ 2147483647 h 2215"/>
              <a:gd name="T60" fmla="*/ 2147483647 w 953"/>
              <a:gd name="T61" fmla="*/ 2147483647 h 2215"/>
              <a:gd name="T62" fmla="*/ 2147483647 w 953"/>
              <a:gd name="T63" fmla="*/ 2147483647 h 2215"/>
              <a:gd name="T64" fmla="*/ 2147483647 w 953"/>
              <a:gd name="T65" fmla="*/ 2147483647 h 2215"/>
              <a:gd name="T66" fmla="*/ 2147483647 w 953"/>
              <a:gd name="T67" fmla="*/ 2147483647 h 2215"/>
              <a:gd name="T68" fmla="*/ 2147483647 w 953"/>
              <a:gd name="T69" fmla="*/ 2147483647 h 2215"/>
              <a:gd name="T70" fmla="*/ 2147483647 w 953"/>
              <a:gd name="T71" fmla="*/ 2147483647 h 2215"/>
              <a:gd name="T72" fmla="*/ 2147483647 w 953"/>
              <a:gd name="T73" fmla="*/ 2147483647 h 2215"/>
              <a:gd name="T74" fmla="*/ 2147483647 w 953"/>
              <a:gd name="T75" fmla="*/ 2147483647 h 2215"/>
              <a:gd name="T76" fmla="*/ 2147483647 w 953"/>
              <a:gd name="T77" fmla="*/ 2147483647 h 2215"/>
              <a:gd name="T78" fmla="*/ 2147483647 w 953"/>
              <a:gd name="T79" fmla="*/ 2147483647 h 2215"/>
              <a:gd name="T80" fmla="*/ 2147483647 w 953"/>
              <a:gd name="T81" fmla="*/ 2147483647 h 2215"/>
              <a:gd name="T82" fmla="*/ 2147483647 w 953"/>
              <a:gd name="T83" fmla="*/ 2147483647 h 2215"/>
              <a:gd name="T84" fmla="*/ 2147483647 w 953"/>
              <a:gd name="T85" fmla="*/ 2147483647 h 2215"/>
              <a:gd name="T86" fmla="*/ 2147483647 w 953"/>
              <a:gd name="T87" fmla="*/ 2147483647 h 2215"/>
              <a:gd name="T88" fmla="*/ 2147483647 w 953"/>
              <a:gd name="T89" fmla="*/ 2147483647 h 2215"/>
              <a:gd name="T90" fmla="*/ 2147483647 w 953"/>
              <a:gd name="T91" fmla="*/ 2147483647 h 2215"/>
              <a:gd name="T92" fmla="*/ 2147483647 w 953"/>
              <a:gd name="T93" fmla="*/ 2147483647 h 2215"/>
              <a:gd name="T94" fmla="*/ 2147483647 w 953"/>
              <a:gd name="T95" fmla="*/ 2147483647 h 2215"/>
              <a:gd name="T96" fmla="*/ 2147483647 w 953"/>
              <a:gd name="T97" fmla="*/ 2147483647 h 2215"/>
              <a:gd name="T98" fmla="*/ 2147483647 w 953"/>
              <a:gd name="T99" fmla="*/ 2147483647 h 2215"/>
              <a:gd name="T100" fmla="*/ 2147483647 w 953"/>
              <a:gd name="T101" fmla="*/ 2147483647 h 2215"/>
              <a:gd name="T102" fmla="*/ 2147483647 w 953"/>
              <a:gd name="T103" fmla="*/ 2147483647 h 2215"/>
              <a:gd name="T104" fmla="*/ 2147483647 w 953"/>
              <a:gd name="T105" fmla="*/ 2147483647 h 2215"/>
              <a:gd name="T106" fmla="*/ 2147483647 w 953"/>
              <a:gd name="T107" fmla="*/ 2147483647 h 2215"/>
              <a:gd name="T108" fmla="*/ 2147483647 w 953"/>
              <a:gd name="T109" fmla="*/ 2147483647 h 2215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w 953"/>
              <a:gd name="T166" fmla="*/ 0 h 2215"/>
              <a:gd name="T167" fmla="*/ 953 w 953"/>
              <a:gd name="T168" fmla="*/ 2215 h 2215"/>
            </a:gdLst>
            <a:ahLst/>
            <a:cxnLst>
              <a:cxn ang="T110">
                <a:pos x="T0" y="T1"/>
              </a:cxn>
              <a:cxn ang="T111">
                <a:pos x="T2" y="T3"/>
              </a:cxn>
              <a:cxn ang="T112">
                <a:pos x="T4" y="T5"/>
              </a:cxn>
              <a:cxn ang="T113">
                <a:pos x="T6" y="T7"/>
              </a:cxn>
              <a:cxn ang="T114">
                <a:pos x="T8" y="T9"/>
              </a:cxn>
              <a:cxn ang="T115">
                <a:pos x="T10" y="T11"/>
              </a:cxn>
              <a:cxn ang="T116">
                <a:pos x="T12" y="T13"/>
              </a:cxn>
              <a:cxn ang="T117">
                <a:pos x="T14" y="T15"/>
              </a:cxn>
              <a:cxn ang="T118">
                <a:pos x="T16" y="T17"/>
              </a:cxn>
              <a:cxn ang="T119">
                <a:pos x="T18" y="T19"/>
              </a:cxn>
              <a:cxn ang="T120">
                <a:pos x="T20" y="T21"/>
              </a:cxn>
              <a:cxn ang="T121">
                <a:pos x="T22" y="T23"/>
              </a:cxn>
              <a:cxn ang="T122">
                <a:pos x="T24" y="T25"/>
              </a:cxn>
              <a:cxn ang="T123">
                <a:pos x="T26" y="T27"/>
              </a:cxn>
              <a:cxn ang="T124">
                <a:pos x="T28" y="T29"/>
              </a:cxn>
              <a:cxn ang="T125">
                <a:pos x="T30" y="T31"/>
              </a:cxn>
              <a:cxn ang="T126">
                <a:pos x="T32" y="T33"/>
              </a:cxn>
              <a:cxn ang="T127">
                <a:pos x="T34" y="T35"/>
              </a:cxn>
              <a:cxn ang="T128">
                <a:pos x="T36" y="T37"/>
              </a:cxn>
              <a:cxn ang="T129">
                <a:pos x="T38" y="T39"/>
              </a:cxn>
              <a:cxn ang="T130">
                <a:pos x="T40" y="T41"/>
              </a:cxn>
              <a:cxn ang="T131">
                <a:pos x="T42" y="T43"/>
              </a:cxn>
              <a:cxn ang="T132">
                <a:pos x="T44" y="T45"/>
              </a:cxn>
              <a:cxn ang="T133">
                <a:pos x="T46" y="T47"/>
              </a:cxn>
              <a:cxn ang="T134">
                <a:pos x="T48" y="T49"/>
              </a:cxn>
              <a:cxn ang="T135">
                <a:pos x="T50" y="T51"/>
              </a:cxn>
              <a:cxn ang="T136">
                <a:pos x="T52" y="T53"/>
              </a:cxn>
              <a:cxn ang="T137">
                <a:pos x="T54" y="T55"/>
              </a:cxn>
              <a:cxn ang="T138">
                <a:pos x="T56" y="T57"/>
              </a:cxn>
              <a:cxn ang="T139">
                <a:pos x="T58" y="T59"/>
              </a:cxn>
              <a:cxn ang="T140">
                <a:pos x="T60" y="T61"/>
              </a:cxn>
              <a:cxn ang="T141">
                <a:pos x="T62" y="T63"/>
              </a:cxn>
              <a:cxn ang="T142">
                <a:pos x="T64" y="T65"/>
              </a:cxn>
              <a:cxn ang="T143">
                <a:pos x="T66" y="T67"/>
              </a:cxn>
              <a:cxn ang="T144">
                <a:pos x="T68" y="T69"/>
              </a:cxn>
              <a:cxn ang="T145">
                <a:pos x="T70" y="T71"/>
              </a:cxn>
              <a:cxn ang="T146">
                <a:pos x="T72" y="T73"/>
              </a:cxn>
              <a:cxn ang="T147">
                <a:pos x="T74" y="T75"/>
              </a:cxn>
              <a:cxn ang="T148">
                <a:pos x="T76" y="T77"/>
              </a:cxn>
              <a:cxn ang="T149">
                <a:pos x="T78" y="T79"/>
              </a:cxn>
              <a:cxn ang="T150">
                <a:pos x="T80" y="T81"/>
              </a:cxn>
              <a:cxn ang="T151">
                <a:pos x="T82" y="T83"/>
              </a:cxn>
              <a:cxn ang="T152">
                <a:pos x="T84" y="T85"/>
              </a:cxn>
              <a:cxn ang="T153">
                <a:pos x="T86" y="T87"/>
              </a:cxn>
              <a:cxn ang="T154">
                <a:pos x="T88" y="T89"/>
              </a:cxn>
              <a:cxn ang="T155">
                <a:pos x="T90" y="T91"/>
              </a:cxn>
              <a:cxn ang="T156">
                <a:pos x="T92" y="T93"/>
              </a:cxn>
              <a:cxn ang="T157">
                <a:pos x="T94" y="T95"/>
              </a:cxn>
              <a:cxn ang="T158">
                <a:pos x="T96" y="T97"/>
              </a:cxn>
              <a:cxn ang="T159">
                <a:pos x="T98" y="T99"/>
              </a:cxn>
              <a:cxn ang="T160">
                <a:pos x="T100" y="T101"/>
              </a:cxn>
              <a:cxn ang="T161">
                <a:pos x="T102" y="T103"/>
              </a:cxn>
              <a:cxn ang="T162">
                <a:pos x="T104" y="T105"/>
              </a:cxn>
              <a:cxn ang="T163">
                <a:pos x="T106" y="T107"/>
              </a:cxn>
              <a:cxn ang="T164">
                <a:pos x="T108" y="T109"/>
              </a:cxn>
            </a:cxnLst>
            <a:rect l="T165" t="T166" r="T167" b="T168"/>
            <a:pathLst>
              <a:path w="953" h="2215">
                <a:moveTo>
                  <a:pt x="832" y="2202"/>
                </a:moveTo>
                <a:lnTo>
                  <a:pt x="859" y="2196"/>
                </a:lnTo>
                <a:lnTo>
                  <a:pt x="887" y="2209"/>
                </a:lnTo>
                <a:lnTo>
                  <a:pt x="906" y="2215"/>
                </a:lnTo>
                <a:lnTo>
                  <a:pt x="926" y="2208"/>
                </a:lnTo>
                <a:lnTo>
                  <a:pt x="945" y="2203"/>
                </a:lnTo>
                <a:lnTo>
                  <a:pt x="953" y="2186"/>
                </a:lnTo>
                <a:lnTo>
                  <a:pt x="918" y="2192"/>
                </a:lnTo>
                <a:lnTo>
                  <a:pt x="886" y="2175"/>
                </a:lnTo>
                <a:lnTo>
                  <a:pt x="882" y="2174"/>
                </a:lnTo>
                <a:lnTo>
                  <a:pt x="873" y="2175"/>
                </a:lnTo>
                <a:lnTo>
                  <a:pt x="864" y="2177"/>
                </a:lnTo>
                <a:lnTo>
                  <a:pt x="856" y="2178"/>
                </a:lnTo>
                <a:lnTo>
                  <a:pt x="843" y="2174"/>
                </a:lnTo>
                <a:lnTo>
                  <a:pt x="835" y="2166"/>
                </a:lnTo>
                <a:lnTo>
                  <a:pt x="827" y="2155"/>
                </a:lnTo>
                <a:lnTo>
                  <a:pt x="817" y="2147"/>
                </a:lnTo>
                <a:lnTo>
                  <a:pt x="810" y="2141"/>
                </a:lnTo>
                <a:lnTo>
                  <a:pt x="785" y="2139"/>
                </a:lnTo>
                <a:lnTo>
                  <a:pt x="762" y="2132"/>
                </a:lnTo>
                <a:lnTo>
                  <a:pt x="759" y="2124"/>
                </a:lnTo>
                <a:lnTo>
                  <a:pt x="755" y="2109"/>
                </a:lnTo>
                <a:lnTo>
                  <a:pt x="753" y="2096"/>
                </a:lnTo>
                <a:lnTo>
                  <a:pt x="750" y="2090"/>
                </a:lnTo>
                <a:lnTo>
                  <a:pt x="750" y="2088"/>
                </a:lnTo>
                <a:lnTo>
                  <a:pt x="739" y="2085"/>
                </a:lnTo>
                <a:lnTo>
                  <a:pt x="728" y="2084"/>
                </a:lnTo>
                <a:lnTo>
                  <a:pt x="785" y="2192"/>
                </a:lnTo>
                <a:lnTo>
                  <a:pt x="832" y="2202"/>
                </a:lnTo>
                <a:close/>
                <a:moveTo>
                  <a:pt x="710" y="2066"/>
                </a:moveTo>
                <a:lnTo>
                  <a:pt x="718" y="2068"/>
                </a:lnTo>
                <a:lnTo>
                  <a:pt x="730" y="2075"/>
                </a:lnTo>
                <a:lnTo>
                  <a:pt x="736" y="2076"/>
                </a:lnTo>
                <a:lnTo>
                  <a:pt x="738" y="2072"/>
                </a:lnTo>
                <a:lnTo>
                  <a:pt x="735" y="2065"/>
                </a:lnTo>
                <a:lnTo>
                  <a:pt x="731" y="2060"/>
                </a:lnTo>
                <a:lnTo>
                  <a:pt x="725" y="2050"/>
                </a:lnTo>
                <a:lnTo>
                  <a:pt x="716" y="2042"/>
                </a:lnTo>
                <a:lnTo>
                  <a:pt x="697" y="2033"/>
                </a:lnTo>
                <a:lnTo>
                  <a:pt x="672" y="2034"/>
                </a:lnTo>
                <a:lnTo>
                  <a:pt x="674" y="2012"/>
                </a:lnTo>
                <a:lnTo>
                  <a:pt x="651" y="2001"/>
                </a:lnTo>
                <a:lnTo>
                  <a:pt x="653" y="1962"/>
                </a:lnTo>
                <a:lnTo>
                  <a:pt x="659" y="1925"/>
                </a:lnTo>
                <a:lnTo>
                  <a:pt x="665" y="1925"/>
                </a:lnTo>
                <a:lnTo>
                  <a:pt x="670" y="1926"/>
                </a:lnTo>
                <a:lnTo>
                  <a:pt x="675" y="1927"/>
                </a:lnTo>
                <a:lnTo>
                  <a:pt x="681" y="1926"/>
                </a:lnTo>
                <a:lnTo>
                  <a:pt x="679" y="1902"/>
                </a:lnTo>
                <a:lnTo>
                  <a:pt x="676" y="1879"/>
                </a:lnTo>
                <a:lnTo>
                  <a:pt x="675" y="1879"/>
                </a:lnTo>
                <a:lnTo>
                  <a:pt x="672" y="1875"/>
                </a:lnTo>
                <a:lnTo>
                  <a:pt x="667" y="1873"/>
                </a:lnTo>
                <a:lnTo>
                  <a:pt x="664" y="1868"/>
                </a:lnTo>
                <a:lnTo>
                  <a:pt x="664" y="1859"/>
                </a:lnTo>
                <a:lnTo>
                  <a:pt x="665" y="1842"/>
                </a:lnTo>
                <a:lnTo>
                  <a:pt x="676" y="1833"/>
                </a:lnTo>
                <a:lnTo>
                  <a:pt x="693" y="1812"/>
                </a:lnTo>
                <a:lnTo>
                  <a:pt x="705" y="1789"/>
                </a:lnTo>
                <a:lnTo>
                  <a:pt x="694" y="1788"/>
                </a:lnTo>
                <a:lnTo>
                  <a:pt x="684" y="1784"/>
                </a:lnTo>
                <a:lnTo>
                  <a:pt x="684" y="1757"/>
                </a:lnTo>
                <a:lnTo>
                  <a:pt x="661" y="1747"/>
                </a:lnTo>
                <a:lnTo>
                  <a:pt x="627" y="1734"/>
                </a:lnTo>
                <a:lnTo>
                  <a:pt x="603" y="1707"/>
                </a:lnTo>
                <a:lnTo>
                  <a:pt x="579" y="1691"/>
                </a:lnTo>
                <a:lnTo>
                  <a:pt x="558" y="1671"/>
                </a:lnTo>
                <a:lnTo>
                  <a:pt x="560" y="1642"/>
                </a:lnTo>
                <a:lnTo>
                  <a:pt x="571" y="1618"/>
                </a:lnTo>
                <a:lnTo>
                  <a:pt x="580" y="1614"/>
                </a:lnTo>
                <a:lnTo>
                  <a:pt x="595" y="1612"/>
                </a:lnTo>
                <a:lnTo>
                  <a:pt x="607" y="1610"/>
                </a:lnTo>
                <a:lnTo>
                  <a:pt x="613" y="1607"/>
                </a:lnTo>
                <a:lnTo>
                  <a:pt x="618" y="1593"/>
                </a:lnTo>
                <a:lnTo>
                  <a:pt x="609" y="1579"/>
                </a:lnTo>
                <a:lnTo>
                  <a:pt x="611" y="1572"/>
                </a:lnTo>
                <a:lnTo>
                  <a:pt x="614" y="1568"/>
                </a:lnTo>
                <a:lnTo>
                  <a:pt x="616" y="1564"/>
                </a:lnTo>
                <a:lnTo>
                  <a:pt x="615" y="1557"/>
                </a:lnTo>
                <a:lnTo>
                  <a:pt x="613" y="1555"/>
                </a:lnTo>
                <a:lnTo>
                  <a:pt x="612" y="1554"/>
                </a:lnTo>
                <a:lnTo>
                  <a:pt x="611" y="1551"/>
                </a:lnTo>
                <a:lnTo>
                  <a:pt x="610" y="1550"/>
                </a:lnTo>
                <a:lnTo>
                  <a:pt x="608" y="1548"/>
                </a:lnTo>
                <a:lnTo>
                  <a:pt x="606" y="1546"/>
                </a:lnTo>
                <a:lnTo>
                  <a:pt x="605" y="1540"/>
                </a:lnTo>
                <a:lnTo>
                  <a:pt x="603" y="1531"/>
                </a:lnTo>
                <a:lnTo>
                  <a:pt x="600" y="1521"/>
                </a:lnTo>
                <a:lnTo>
                  <a:pt x="597" y="1509"/>
                </a:lnTo>
                <a:lnTo>
                  <a:pt x="594" y="1490"/>
                </a:lnTo>
                <a:lnTo>
                  <a:pt x="600" y="1479"/>
                </a:lnTo>
                <a:lnTo>
                  <a:pt x="602" y="1475"/>
                </a:lnTo>
                <a:lnTo>
                  <a:pt x="605" y="1472"/>
                </a:lnTo>
                <a:lnTo>
                  <a:pt x="608" y="1467"/>
                </a:lnTo>
                <a:lnTo>
                  <a:pt x="610" y="1461"/>
                </a:lnTo>
                <a:lnTo>
                  <a:pt x="603" y="1459"/>
                </a:lnTo>
                <a:lnTo>
                  <a:pt x="596" y="1458"/>
                </a:lnTo>
                <a:lnTo>
                  <a:pt x="587" y="1456"/>
                </a:lnTo>
                <a:lnTo>
                  <a:pt x="580" y="1455"/>
                </a:lnTo>
                <a:lnTo>
                  <a:pt x="584" y="1444"/>
                </a:lnTo>
                <a:lnTo>
                  <a:pt x="594" y="1437"/>
                </a:lnTo>
                <a:lnTo>
                  <a:pt x="595" y="1436"/>
                </a:lnTo>
                <a:lnTo>
                  <a:pt x="596" y="1435"/>
                </a:lnTo>
                <a:lnTo>
                  <a:pt x="598" y="1433"/>
                </a:lnTo>
                <a:lnTo>
                  <a:pt x="599" y="1432"/>
                </a:lnTo>
                <a:lnTo>
                  <a:pt x="607" y="1432"/>
                </a:lnTo>
                <a:lnTo>
                  <a:pt x="620" y="1447"/>
                </a:lnTo>
                <a:lnTo>
                  <a:pt x="636" y="1440"/>
                </a:lnTo>
                <a:lnTo>
                  <a:pt x="635" y="1422"/>
                </a:lnTo>
                <a:lnTo>
                  <a:pt x="630" y="1404"/>
                </a:lnTo>
                <a:lnTo>
                  <a:pt x="625" y="1405"/>
                </a:lnTo>
                <a:lnTo>
                  <a:pt x="618" y="1407"/>
                </a:lnTo>
                <a:lnTo>
                  <a:pt x="610" y="1409"/>
                </a:lnTo>
                <a:lnTo>
                  <a:pt x="601" y="1412"/>
                </a:lnTo>
                <a:lnTo>
                  <a:pt x="584" y="1414"/>
                </a:lnTo>
                <a:lnTo>
                  <a:pt x="575" y="1409"/>
                </a:lnTo>
                <a:lnTo>
                  <a:pt x="568" y="1402"/>
                </a:lnTo>
                <a:lnTo>
                  <a:pt x="564" y="1389"/>
                </a:lnTo>
                <a:lnTo>
                  <a:pt x="560" y="1374"/>
                </a:lnTo>
                <a:lnTo>
                  <a:pt x="554" y="1364"/>
                </a:lnTo>
                <a:lnTo>
                  <a:pt x="529" y="1341"/>
                </a:lnTo>
                <a:lnTo>
                  <a:pt x="544" y="1323"/>
                </a:lnTo>
                <a:lnTo>
                  <a:pt x="570" y="1325"/>
                </a:lnTo>
                <a:lnTo>
                  <a:pt x="596" y="1338"/>
                </a:lnTo>
                <a:lnTo>
                  <a:pt x="624" y="1346"/>
                </a:lnTo>
                <a:lnTo>
                  <a:pt x="651" y="1333"/>
                </a:lnTo>
                <a:lnTo>
                  <a:pt x="665" y="1312"/>
                </a:lnTo>
                <a:lnTo>
                  <a:pt x="659" y="1305"/>
                </a:lnTo>
                <a:lnTo>
                  <a:pt x="648" y="1299"/>
                </a:lnTo>
                <a:lnTo>
                  <a:pt x="649" y="1280"/>
                </a:lnTo>
                <a:lnTo>
                  <a:pt x="645" y="1227"/>
                </a:lnTo>
                <a:lnTo>
                  <a:pt x="640" y="1216"/>
                </a:lnTo>
                <a:lnTo>
                  <a:pt x="628" y="1207"/>
                </a:lnTo>
                <a:lnTo>
                  <a:pt x="614" y="1198"/>
                </a:lnTo>
                <a:lnTo>
                  <a:pt x="606" y="1186"/>
                </a:lnTo>
                <a:lnTo>
                  <a:pt x="624" y="1188"/>
                </a:lnTo>
                <a:lnTo>
                  <a:pt x="643" y="1192"/>
                </a:lnTo>
                <a:lnTo>
                  <a:pt x="661" y="1196"/>
                </a:lnTo>
                <a:lnTo>
                  <a:pt x="675" y="1196"/>
                </a:lnTo>
                <a:lnTo>
                  <a:pt x="765" y="1180"/>
                </a:lnTo>
                <a:lnTo>
                  <a:pt x="775" y="1175"/>
                </a:lnTo>
                <a:lnTo>
                  <a:pt x="782" y="1168"/>
                </a:lnTo>
                <a:lnTo>
                  <a:pt x="789" y="1159"/>
                </a:lnTo>
                <a:lnTo>
                  <a:pt x="798" y="1150"/>
                </a:lnTo>
                <a:lnTo>
                  <a:pt x="844" y="1082"/>
                </a:lnTo>
                <a:lnTo>
                  <a:pt x="831" y="1002"/>
                </a:lnTo>
                <a:lnTo>
                  <a:pt x="821" y="995"/>
                </a:lnTo>
                <a:lnTo>
                  <a:pt x="809" y="992"/>
                </a:lnTo>
                <a:lnTo>
                  <a:pt x="797" y="989"/>
                </a:lnTo>
                <a:lnTo>
                  <a:pt x="788" y="980"/>
                </a:lnTo>
                <a:lnTo>
                  <a:pt x="787" y="966"/>
                </a:lnTo>
                <a:lnTo>
                  <a:pt x="788" y="949"/>
                </a:lnTo>
                <a:lnTo>
                  <a:pt x="788" y="934"/>
                </a:lnTo>
                <a:lnTo>
                  <a:pt x="785" y="922"/>
                </a:lnTo>
                <a:lnTo>
                  <a:pt x="770" y="912"/>
                </a:lnTo>
                <a:lnTo>
                  <a:pt x="749" y="906"/>
                </a:lnTo>
                <a:lnTo>
                  <a:pt x="730" y="898"/>
                </a:lnTo>
                <a:lnTo>
                  <a:pt x="717" y="885"/>
                </a:lnTo>
                <a:lnTo>
                  <a:pt x="692" y="863"/>
                </a:lnTo>
                <a:lnTo>
                  <a:pt x="686" y="827"/>
                </a:lnTo>
                <a:lnTo>
                  <a:pt x="683" y="814"/>
                </a:lnTo>
                <a:lnTo>
                  <a:pt x="685" y="803"/>
                </a:lnTo>
                <a:lnTo>
                  <a:pt x="685" y="802"/>
                </a:lnTo>
                <a:lnTo>
                  <a:pt x="686" y="800"/>
                </a:lnTo>
                <a:lnTo>
                  <a:pt x="697" y="791"/>
                </a:lnTo>
                <a:lnTo>
                  <a:pt x="700" y="777"/>
                </a:lnTo>
                <a:lnTo>
                  <a:pt x="693" y="770"/>
                </a:lnTo>
                <a:lnTo>
                  <a:pt x="685" y="762"/>
                </a:lnTo>
                <a:lnTo>
                  <a:pt x="683" y="754"/>
                </a:lnTo>
                <a:lnTo>
                  <a:pt x="685" y="743"/>
                </a:lnTo>
                <a:lnTo>
                  <a:pt x="687" y="733"/>
                </a:lnTo>
                <a:lnTo>
                  <a:pt x="685" y="724"/>
                </a:lnTo>
                <a:lnTo>
                  <a:pt x="680" y="719"/>
                </a:lnTo>
                <a:lnTo>
                  <a:pt x="674" y="713"/>
                </a:lnTo>
                <a:lnTo>
                  <a:pt x="669" y="707"/>
                </a:lnTo>
                <a:lnTo>
                  <a:pt x="670" y="699"/>
                </a:lnTo>
                <a:lnTo>
                  <a:pt x="676" y="688"/>
                </a:lnTo>
                <a:lnTo>
                  <a:pt x="679" y="676"/>
                </a:lnTo>
                <a:lnTo>
                  <a:pt x="677" y="668"/>
                </a:lnTo>
                <a:lnTo>
                  <a:pt x="672" y="661"/>
                </a:lnTo>
                <a:lnTo>
                  <a:pt x="669" y="654"/>
                </a:lnTo>
                <a:lnTo>
                  <a:pt x="674" y="645"/>
                </a:lnTo>
                <a:lnTo>
                  <a:pt x="679" y="630"/>
                </a:lnTo>
                <a:lnTo>
                  <a:pt x="670" y="618"/>
                </a:lnTo>
                <a:lnTo>
                  <a:pt x="670" y="604"/>
                </a:lnTo>
                <a:lnTo>
                  <a:pt x="672" y="592"/>
                </a:lnTo>
                <a:lnTo>
                  <a:pt x="685" y="549"/>
                </a:lnTo>
                <a:lnTo>
                  <a:pt x="696" y="534"/>
                </a:lnTo>
                <a:lnTo>
                  <a:pt x="697" y="517"/>
                </a:lnTo>
                <a:lnTo>
                  <a:pt x="700" y="504"/>
                </a:lnTo>
                <a:lnTo>
                  <a:pt x="712" y="495"/>
                </a:lnTo>
                <a:lnTo>
                  <a:pt x="710" y="487"/>
                </a:lnTo>
                <a:lnTo>
                  <a:pt x="708" y="477"/>
                </a:lnTo>
                <a:lnTo>
                  <a:pt x="712" y="472"/>
                </a:lnTo>
                <a:lnTo>
                  <a:pt x="718" y="467"/>
                </a:lnTo>
                <a:lnTo>
                  <a:pt x="725" y="463"/>
                </a:lnTo>
                <a:lnTo>
                  <a:pt x="729" y="460"/>
                </a:lnTo>
                <a:lnTo>
                  <a:pt x="742" y="457"/>
                </a:lnTo>
                <a:lnTo>
                  <a:pt x="741" y="442"/>
                </a:lnTo>
                <a:lnTo>
                  <a:pt x="740" y="442"/>
                </a:lnTo>
                <a:lnTo>
                  <a:pt x="738" y="439"/>
                </a:lnTo>
                <a:lnTo>
                  <a:pt x="739" y="435"/>
                </a:lnTo>
                <a:lnTo>
                  <a:pt x="751" y="415"/>
                </a:lnTo>
                <a:lnTo>
                  <a:pt x="770" y="397"/>
                </a:lnTo>
                <a:lnTo>
                  <a:pt x="772" y="392"/>
                </a:lnTo>
                <a:lnTo>
                  <a:pt x="772" y="385"/>
                </a:lnTo>
                <a:lnTo>
                  <a:pt x="777" y="384"/>
                </a:lnTo>
                <a:lnTo>
                  <a:pt x="782" y="383"/>
                </a:lnTo>
                <a:lnTo>
                  <a:pt x="788" y="382"/>
                </a:lnTo>
                <a:lnTo>
                  <a:pt x="794" y="381"/>
                </a:lnTo>
                <a:lnTo>
                  <a:pt x="795" y="379"/>
                </a:lnTo>
                <a:lnTo>
                  <a:pt x="796" y="378"/>
                </a:lnTo>
                <a:lnTo>
                  <a:pt x="810" y="379"/>
                </a:lnTo>
                <a:lnTo>
                  <a:pt x="817" y="370"/>
                </a:lnTo>
                <a:lnTo>
                  <a:pt x="817" y="354"/>
                </a:lnTo>
                <a:lnTo>
                  <a:pt x="814" y="338"/>
                </a:lnTo>
                <a:lnTo>
                  <a:pt x="805" y="306"/>
                </a:lnTo>
                <a:lnTo>
                  <a:pt x="802" y="273"/>
                </a:lnTo>
                <a:lnTo>
                  <a:pt x="763" y="263"/>
                </a:lnTo>
                <a:lnTo>
                  <a:pt x="759" y="282"/>
                </a:lnTo>
                <a:lnTo>
                  <a:pt x="762" y="300"/>
                </a:lnTo>
                <a:lnTo>
                  <a:pt x="766" y="311"/>
                </a:lnTo>
                <a:lnTo>
                  <a:pt x="762" y="323"/>
                </a:lnTo>
                <a:lnTo>
                  <a:pt x="733" y="341"/>
                </a:lnTo>
                <a:lnTo>
                  <a:pt x="717" y="368"/>
                </a:lnTo>
                <a:lnTo>
                  <a:pt x="708" y="381"/>
                </a:lnTo>
                <a:lnTo>
                  <a:pt x="691" y="375"/>
                </a:lnTo>
                <a:lnTo>
                  <a:pt x="683" y="377"/>
                </a:lnTo>
                <a:lnTo>
                  <a:pt x="677" y="386"/>
                </a:lnTo>
                <a:lnTo>
                  <a:pt x="671" y="394"/>
                </a:lnTo>
                <a:lnTo>
                  <a:pt x="660" y="395"/>
                </a:lnTo>
                <a:lnTo>
                  <a:pt x="649" y="391"/>
                </a:lnTo>
                <a:lnTo>
                  <a:pt x="639" y="393"/>
                </a:lnTo>
                <a:lnTo>
                  <a:pt x="618" y="393"/>
                </a:lnTo>
                <a:lnTo>
                  <a:pt x="597" y="389"/>
                </a:lnTo>
                <a:lnTo>
                  <a:pt x="563" y="377"/>
                </a:lnTo>
                <a:lnTo>
                  <a:pt x="554" y="357"/>
                </a:lnTo>
                <a:lnTo>
                  <a:pt x="566" y="336"/>
                </a:lnTo>
                <a:lnTo>
                  <a:pt x="566" y="325"/>
                </a:lnTo>
                <a:lnTo>
                  <a:pt x="563" y="310"/>
                </a:lnTo>
                <a:lnTo>
                  <a:pt x="562" y="296"/>
                </a:lnTo>
                <a:lnTo>
                  <a:pt x="571" y="286"/>
                </a:lnTo>
                <a:lnTo>
                  <a:pt x="579" y="274"/>
                </a:lnTo>
                <a:lnTo>
                  <a:pt x="587" y="260"/>
                </a:lnTo>
                <a:lnTo>
                  <a:pt x="590" y="241"/>
                </a:lnTo>
                <a:lnTo>
                  <a:pt x="585" y="223"/>
                </a:lnTo>
                <a:lnTo>
                  <a:pt x="510" y="178"/>
                </a:lnTo>
                <a:lnTo>
                  <a:pt x="426" y="154"/>
                </a:lnTo>
                <a:lnTo>
                  <a:pt x="397" y="155"/>
                </a:lnTo>
                <a:lnTo>
                  <a:pt x="369" y="151"/>
                </a:lnTo>
                <a:lnTo>
                  <a:pt x="355" y="142"/>
                </a:lnTo>
                <a:lnTo>
                  <a:pt x="342" y="130"/>
                </a:lnTo>
                <a:lnTo>
                  <a:pt x="331" y="116"/>
                </a:lnTo>
                <a:lnTo>
                  <a:pt x="319" y="103"/>
                </a:lnTo>
                <a:lnTo>
                  <a:pt x="288" y="70"/>
                </a:lnTo>
                <a:lnTo>
                  <a:pt x="262" y="33"/>
                </a:lnTo>
                <a:lnTo>
                  <a:pt x="232" y="0"/>
                </a:lnTo>
                <a:lnTo>
                  <a:pt x="224" y="5"/>
                </a:lnTo>
                <a:lnTo>
                  <a:pt x="213" y="8"/>
                </a:lnTo>
                <a:lnTo>
                  <a:pt x="202" y="11"/>
                </a:lnTo>
                <a:lnTo>
                  <a:pt x="193" y="17"/>
                </a:lnTo>
                <a:lnTo>
                  <a:pt x="178" y="29"/>
                </a:lnTo>
                <a:lnTo>
                  <a:pt x="172" y="47"/>
                </a:lnTo>
                <a:lnTo>
                  <a:pt x="170" y="47"/>
                </a:lnTo>
                <a:lnTo>
                  <a:pt x="161" y="36"/>
                </a:lnTo>
                <a:lnTo>
                  <a:pt x="149" y="25"/>
                </a:lnTo>
                <a:lnTo>
                  <a:pt x="142" y="20"/>
                </a:lnTo>
                <a:lnTo>
                  <a:pt x="136" y="15"/>
                </a:lnTo>
                <a:lnTo>
                  <a:pt x="130" y="9"/>
                </a:lnTo>
                <a:lnTo>
                  <a:pt x="123" y="5"/>
                </a:lnTo>
                <a:lnTo>
                  <a:pt x="74" y="0"/>
                </a:lnTo>
                <a:lnTo>
                  <a:pt x="42" y="39"/>
                </a:lnTo>
                <a:lnTo>
                  <a:pt x="28" y="74"/>
                </a:lnTo>
                <a:lnTo>
                  <a:pt x="39" y="111"/>
                </a:lnTo>
                <a:lnTo>
                  <a:pt x="40" y="138"/>
                </a:lnTo>
                <a:lnTo>
                  <a:pt x="33" y="163"/>
                </a:lnTo>
                <a:lnTo>
                  <a:pt x="25" y="172"/>
                </a:lnTo>
                <a:lnTo>
                  <a:pt x="16" y="181"/>
                </a:lnTo>
                <a:lnTo>
                  <a:pt x="9" y="189"/>
                </a:lnTo>
                <a:lnTo>
                  <a:pt x="3" y="200"/>
                </a:lnTo>
                <a:lnTo>
                  <a:pt x="0" y="251"/>
                </a:lnTo>
                <a:lnTo>
                  <a:pt x="15" y="297"/>
                </a:lnTo>
                <a:lnTo>
                  <a:pt x="20" y="308"/>
                </a:lnTo>
                <a:lnTo>
                  <a:pt x="19" y="321"/>
                </a:lnTo>
                <a:lnTo>
                  <a:pt x="15" y="333"/>
                </a:lnTo>
                <a:lnTo>
                  <a:pt x="15" y="346"/>
                </a:lnTo>
                <a:lnTo>
                  <a:pt x="43" y="353"/>
                </a:lnTo>
                <a:lnTo>
                  <a:pt x="40" y="367"/>
                </a:lnTo>
                <a:lnTo>
                  <a:pt x="34" y="379"/>
                </a:lnTo>
                <a:lnTo>
                  <a:pt x="26" y="390"/>
                </a:lnTo>
                <a:lnTo>
                  <a:pt x="21" y="400"/>
                </a:lnTo>
                <a:lnTo>
                  <a:pt x="20" y="401"/>
                </a:lnTo>
                <a:lnTo>
                  <a:pt x="19" y="402"/>
                </a:lnTo>
                <a:lnTo>
                  <a:pt x="2" y="468"/>
                </a:lnTo>
                <a:lnTo>
                  <a:pt x="2" y="545"/>
                </a:lnTo>
                <a:lnTo>
                  <a:pt x="7" y="569"/>
                </a:lnTo>
                <a:lnTo>
                  <a:pt x="19" y="585"/>
                </a:lnTo>
                <a:lnTo>
                  <a:pt x="27" y="599"/>
                </a:lnTo>
                <a:lnTo>
                  <a:pt x="28" y="616"/>
                </a:lnTo>
                <a:lnTo>
                  <a:pt x="16" y="653"/>
                </a:lnTo>
                <a:lnTo>
                  <a:pt x="25" y="692"/>
                </a:lnTo>
                <a:lnTo>
                  <a:pt x="47" y="732"/>
                </a:lnTo>
                <a:lnTo>
                  <a:pt x="72" y="771"/>
                </a:lnTo>
                <a:lnTo>
                  <a:pt x="96" y="811"/>
                </a:lnTo>
                <a:lnTo>
                  <a:pt x="116" y="853"/>
                </a:lnTo>
                <a:lnTo>
                  <a:pt x="123" y="880"/>
                </a:lnTo>
                <a:lnTo>
                  <a:pt x="123" y="906"/>
                </a:lnTo>
                <a:lnTo>
                  <a:pt x="120" y="933"/>
                </a:lnTo>
                <a:lnTo>
                  <a:pt x="119" y="960"/>
                </a:lnTo>
                <a:lnTo>
                  <a:pt x="122" y="972"/>
                </a:lnTo>
                <a:lnTo>
                  <a:pt x="126" y="984"/>
                </a:lnTo>
                <a:lnTo>
                  <a:pt x="130" y="997"/>
                </a:lnTo>
                <a:lnTo>
                  <a:pt x="132" y="1013"/>
                </a:lnTo>
                <a:lnTo>
                  <a:pt x="130" y="1045"/>
                </a:lnTo>
                <a:lnTo>
                  <a:pt x="132" y="1077"/>
                </a:lnTo>
                <a:lnTo>
                  <a:pt x="160" y="1131"/>
                </a:lnTo>
                <a:lnTo>
                  <a:pt x="197" y="1178"/>
                </a:lnTo>
                <a:lnTo>
                  <a:pt x="196" y="1195"/>
                </a:lnTo>
                <a:lnTo>
                  <a:pt x="194" y="1208"/>
                </a:lnTo>
                <a:lnTo>
                  <a:pt x="193" y="1221"/>
                </a:lnTo>
                <a:lnTo>
                  <a:pt x="196" y="1237"/>
                </a:lnTo>
                <a:lnTo>
                  <a:pt x="200" y="1264"/>
                </a:lnTo>
                <a:lnTo>
                  <a:pt x="198" y="1291"/>
                </a:lnTo>
                <a:lnTo>
                  <a:pt x="212" y="1308"/>
                </a:lnTo>
                <a:lnTo>
                  <a:pt x="218" y="1334"/>
                </a:lnTo>
                <a:lnTo>
                  <a:pt x="223" y="1363"/>
                </a:lnTo>
                <a:lnTo>
                  <a:pt x="231" y="1384"/>
                </a:lnTo>
                <a:lnTo>
                  <a:pt x="238" y="1399"/>
                </a:lnTo>
                <a:lnTo>
                  <a:pt x="245" y="1411"/>
                </a:lnTo>
                <a:lnTo>
                  <a:pt x="251" y="1425"/>
                </a:lnTo>
                <a:lnTo>
                  <a:pt x="258" y="1439"/>
                </a:lnTo>
                <a:lnTo>
                  <a:pt x="261" y="1447"/>
                </a:lnTo>
                <a:lnTo>
                  <a:pt x="266" y="1457"/>
                </a:lnTo>
                <a:lnTo>
                  <a:pt x="270" y="1465"/>
                </a:lnTo>
                <a:lnTo>
                  <a:pt x="273" y="1473"/>
                </a:lnTo>
                <a:lnTo>
                  <a:pt x="279" y="1488"/>
                </a:lnTo>
                <a:lnTo>
                  <a:pt x="291" y="1502"/>
                </a:lnTo>
                <a:lnTo>
                  <a:pt x="303" y="1515"/>
                </a:lnTo>
                <a:lnTo>
                  <a:pt x="311" y="1531"/>
                </a:lnTo>
                <a:lnTo>
                  <a:pt x="313" y="1536"/>
                </a:lnTo>
                <a:lnTo>
                  <a:pt x="314" y="1542"/>
                </a:lnTo>
                <a:lnTo>
                  <a:pt x="314" y="1549"/>
                </a:lnTo>
                <a:lnTo>
                  <a:pt x="315" y="1556"/>
                </a:lnTo>
                <a:lnTo>
                  <a:pt x="318" y="1568"/>
                </a:lnTo>
                <a:lnTo>
                  <a:pt x="326" y="1573"/>
                </a:lnTo>
                <a:lnTo>
                  <a:pt x="336" y="1574"/>
                </a:lnTo>
                <a:lnTo>
                  <a:pt x="338" y="1583"/>
                </a:lnTo>
                <a:lnTo>
                  <a:pt x="334" y="1588"/>
                </a:lnTo>
                <a:lnTo>
                  <a:pt x="328" y="1591"/>
                </a:lnTo>
                <a:lnTo>
                  <a:pt x="323" y="1593"/>
                </a:lnTo>
                <a:lnTo>
                  <a:pt x="318" y="1597"/>
                </a:lnTo>
                <a:lnTo>
                  <a:pt x="345" y="1615"/>
                </a:lnTo>
                <a:lnTo>
                  <a:pt x="362" y="1646"/>
                </a:lnTo>
                <a:lnTo>
                  <a:pt x="374" y="1669"/>
                </a:lnTo>
                <a:lnTo>
                  <a:pt x="382" y="1696"/>
                </a:lnTo>
                <a:lnTo>
                  <a:pt x="391" y="1721"/>
                </a:lnTo>
                <a:lnTo>
                  <a:pt x="404" y="1736"/>
                </a:lnTo>
                <a:lnTo>
                  <a:pt x="409" y="1743"/>
                </a:lnTo>
                <a:lnTo>
                  <a:pt x="407" y="1753"/>
                </a:lnTo>
                <a:lnTo>
                  <a:pt x="404" y="1764"/>
                </a:lnTo>
                <a:lnTo>
                  <a:pt x="403" y="1772"/>
                </a:lnTo>
                <a:lnTo>
                  <a:pt x="413" y="1794"/>
                </a:lnTo>
                <a:lnTo>
                  <a:pt x="415" y="1817"/>
                </a:lnTo>
                <a:lnTo>
                  <a:pt x="411" y="1831"/>
                </a:lnTo>
                <a:lnTo>
                  <a:pt x="410" y="1842"/>
                </a:lnTo>
                <a:lnTo>
                  <a:pt x="420" y="1848"/>
                </a:lnTo>
                <a:lnTo>
                  <a:pt x="427" y="1861"/>
                </a:lnTo>
                <a:lnTo>
                  <a:pt x="456" y="1944"/>
                </a:lnTo>
                <a:lnTo>
                  <a:pt x="489" y="1986"/>
                </a:lnTo>
                <a:lnTo>
                  <a:pt x="534" y="2014"/>
                </a:lnTo>
                <a:lnTo>
                  <a:pt x="595" y="2054"/>
                </a:lnTo>
                <a:lnTo>
                  <a:pt x="669" y="2062"/>
                </a:lnTo>
                <a:lnTo>
                  <a:pt x="668" y="2061"/>
                </a:lnTo>
                <a:lnTo>
                  <a:pt x="666" y="2061"/>
                </a:lnTo>
                <a:lnTo>
                  <a:pt x="710" y="2066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6" name="Colombia"/>
          <xdr:cNvSpPr>
            <a:spLocks/>
          </xdr:cNvSpPr>
        </xdr:nvSpPr>
        <xdr:spPr bwMode="auto">
          <a:xfrm>
            <a:off x="9273458" y="2095500"/>
            <a:ext cx="250644" cy="523875"/>
          </a:xfrm>
          <a:custGeom>
            <a:avLst/>
            <a:gdLst>
              <a:gd name="T0" fmla="*/ 2147483647 w 695"/>
              <a:gd name="T1" fmla="*/ 2147483647 h 1256"/>
              <a:gd name="T2" fmla="*/ 2147483647 w 695"/>
              <a:gd name="T3" fmla="*/ 2147483647 h 1256"/>
              <a:gd name="T4" fmla="*/ 2147483647 w 695"/>
              <a:gd name="T5" fmla="*/ 2147483647 h 1256"/>
              <a:gd name="T6" fmla="*/ 2147483647 w 695"/>
              <a:gd name="T7" fmla="*/ 2147483647 h 1256"/>
              <a:gd name="T8" fmla="*/ 2147483647 w 695"/>
              <a:gd name="T9" fmla="*/ 2147483647 h 1256"/>
              <a:gd name="T10" fmla="*/ 2147483647 w 695"/>
              <a:gd name="T11" fmla="*/ 2147483647 h 1256"/>
              <a:gd name="T12" fmla="*/ 2147483647 w 695"/>
              <a:gd name="T13" fmla="*/ 2147483647 h 1256"/>
              <a:gd name="T14" fmla="*/ 2147483647 w 695"/>
              <a:gd name="T15" fmla="*/ 2147483647 h 1256"/>
              <a:gd name="T16" fmla="*/ 2147483647 w 695"/>
              <a:gd name="T17" fmla="*/ 2147483647 h 1256"/>
              <a:gd name="T18" fmla="*/ 2147483647 w 695"/>
              <a:gd name="T19" fmla="*/ 2147483647 h 1256"/>
              <a:gd name="T20" fmla="*/ 2147483647 w 695"/>
              <a:gd name="T21" fmla="*/ 2147483647 h 1256"/>
              <a:gd name="T22" fmla="*/ 2147483647 w 695"/>
              <a:gd name="T23" fmla="*/ 2147483647 h 1256"/>
              <a:gd name="T24" fmla="*/ 2147483647 w 695"/>
              <a:gd name="T25" fmla="*/ 2147483647 h 1256"/>
              <a:gd name="T26" fmla="*/ 2147483647 w 695"/>
              <a:gd name="T27" fmla="*/ 2147483647 h 1256"/>
              <a:gd name="T28" fmla="*/ 2147483647 w 695"/>
              <a:gd name="T29" fmla="*/ 2147483647 h 1256"/>
              <a:gd name="T30" fmla="*/ 2147483647 w 695"/>
              <a:gd name="T31" fmla="*/ 2147483647 h 1256"/>
              <a:gd name="T32" fmla="*/ 2147483647 w 695"/>
              <a:gd name="T33" fmla="*/ 2147483647 h 1256"/>
              <a:gd name="T34" fmla="*/ 2147483647 w 695"/>
              <a:gd name="T35" fmla="*/ 2147483647 h 1256"/>
              <a:gd name="T36" fmla="*/ 2147483647 w 695"/>
              <a:gd name="T37" fmla="*/ 2147483647 h 1256"/>
              <a:gd name="T38" fmla="*/ 2147483647 w 695"/>
              <a:gd name="T39" fmla="*/ 2147483647 h 1256"/>
              <a:gd name="T40" fmla="*/ 2147483647 w 695"/>
              <a:gd name="T41" fmla="*/ 2147483647 h 1256"/>
              <a:gd name="T42" fmla="*/ 2147483647 w 695"/>
              <a:gd name="T43" fmla="*/ 2147483647 h 1256"/>
              <a:gd name="T44" fmla="*/ 2147483647 w 695"/>
              <a:gd name="T45" fmla="*/ 2147483647 h 1256"/>
              <a:gd name="T46" fmla="*/ 2147483647 w 695"/>
              <a:gd name="T47" fmla="*/ 2147483647 h 1256"/>
              <a:gd name="T48" fmla="*/ 2147483647 w 695"/>
              <a:gd name="T49" fmla="*/ 2147483647 h 1256"/>
              <a:gd name="T50" fmla="*/ 2147483647 w 695"/>
              <a:gd name="T51" fmla="*/ 2147483647 h 1256"/>
              <a:gd name="T52" fmla="*/ 2147483647 w 695"/>
              <a:gd name="T53" fmla="*/ 2147483647 h 1256"/>
              <a:gd name="T54" fmla="*/ 2147483647 w 695"/>
              <a:gd name="T55" fmla="*/ 2147483647 h 1256"/>
              <a:gd name="T56" fmla="*/ 2147483647 w 695"/>
              <a:gd name="T57" fmla="*/ 2147483647 h 1256"/>
              <a:gd name="T58" fmla="*/ 2147483647 w 695"/>
              <a:gd name="T59" fmla="*/ 2147483647 h 1256"/>
              <a:gd name="T60" fmla="*/ 2147483647 w 695"/>
              <a:gd name="T61" fmla="*/ 2147483647 h 1256"/>
              <a:gd name="T62" fmla="*/ 2147483647 w 695"/>
              <a:gd name="T63" fmla="*/ 2147483647 h 1256"/>
              <a:gd name="T64" fmla="*/ 2147483647 w 695"/>
              <a:gd name="T65" fmla="*/ 2147483647 h 1256"/>
              <a:gd name="T66" fmla="*/ 2147483647 w 695"/>
              <a:gd name="T67" fmla="*/ 2147483647 h 1256"/>
              <a:gd name="T68" fmla="*/ 2147483647 w 695"/>
              <a:gd name="T69" fmla="*/ 2147483647 h 1256"/>
              <a:gd name="T70" fmla="*/ 2147483647 w 695"/>
              <a:gd name="T71" fmla="*/ 2147483647 h 1256"/>
              <a:gd name="T72" fmla="*/ 2147483647 w 695"/>
              <a:gd name="T73" fmla="*/ 2147483647 h 1256"/>
              <a:gd name="T74" fmla="*/ 2147483647 w 695"/>
              <a:gd name="T75" fmla="*/ 2147483647 h 1256"/>
              <a:gd name="T76" fmla="*/ 2147483647 w 695"/>
              <a:gd name="T77" fmla="*/ 2147483647 h 1256"/>
              <a:gd name="T78" fmla="*/ 2147483647 w 695"/>
              <a:gd name="T79" fmla="*/ 2147483647 h 1256"/>
              <a:gd name="T80" fmla="*/ 2147483647 w 695"/>
              <a:gd name="T81" fmla="*/ 2147483647 h 1256"/>
              <a:gd name="T82" fmla="*/ 2147483647 w 695"/>
              <a:gd name="T83" fmla="*/ 2147483647 h 1256"/>
              <a:gd name="T84" fmla="*/ 2147483647 w 695"/>
              <a:gd name="T85" fmla="*/ 2147483647 h 1256"/>
              <a:gd name="T86" fmla="*/ 2147483647 w 695"/>
              <a:gd name="T87" fmla="*/ 2147483647 h 1256"/>
              <a:gd name="T88" fmla="*/ 2147483647 w 695"/>
              <a:gd name="T89" fmla="*/ 2147483647 h 1256"/>
              <a:gd name="T90" fmla="*/ 2147483647 w 695"/>
              <a:gd name="T91" fmla="*/ 2147483647 h 1256"/>
              <a:gd name="T92" fmla="*/ 2147483647 w 695"/>
              <a:gd name="T93" fmla="*/ 2147483647 h 1256"/>
              <a:gd name="T94" fmla="*/ 2147483647 w 695"/>
              <a:gd name="T95" fmla="*/ 2147483647 h 1256"/>
              <a:gd name="T96" fmla="*/ 2147483647 w 695"/>
              <a:gd name="T97" fmla="*/ 2147483647 h 1256"/>
              <a:gd name="T98" fmla="*/ 2147483647 w 695"/>
              <a:gd name="T99" fmla="*/ 2147483647 h 1256"/>
              <a:gd name="T100" fmla="*/ 2147483647 w 695"/>
              <a:gd name="T101" fmla="*/ 2147483647 h 1256"/>
              <a:gd name="T102" fmla="*/ 2147483647 w 695"/>
              <a:gd name="T103" fmla="*/ 2147483647 h 1256"/>
              <a:gd name="T104" fmla="*/ 2147483647 w 695"/>
              <a:gd name="T105" fmla="*/ 2147483647 h 125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w 695"/>
              <a:gd name="T160" fmla="*/ 0 h 1256"/>
              <a:gd name="T161" fmla="*/ 695 w 695"/>
              <a:gd name="T162" fmla="*/ 1256 h 1256"/>
            </a:gdLst>
            <a:ahLst/>
            <a:cxnLst>
              <a:cxn ang="T106">
                <a:pos x="T0" y="T1"/>
              </a:cxn>
              <a:cxn ang="T107">
                <a:pos x="T2" y="T3"/>
              </a:cxn>
              <a:cxn ang="T108">
                <a:pos x="T4" y="T5"/>
              </a:cxn>
              <a:cxn ang="T109">
                <a:pos x="T6" y="T7"/>
              </a:cxn>
              <a:cxn ang="T110">
                <a:pos x="T8" y="T9"/>
              </a:cxn>
              <a:cxn ang="T111">
                <a:pos x="T10" y="T11"/>
              </a:cxn>
              <a:cxn ang="T112">
                <a:pos x="T12" y="T13"/>
              </a:cxn>
              <a:cxn ang="T113">
                <a:pos x="T14" y="T15"/>
              </a:cxn>
              <a:cxn ang="T114">
                <a:pos x="T16" y="T17"/>
              </a:cxn>
              <a:cxn ang="T115">
                <a:pos x="T18" y="T19"/>
              </a:cxn>
              <a:cxn ang="T116">
                <a:pos x="T20" y="T21"/>
              </a:cxn>
              <a:cxn ang="T117">
                <a:pos x="T22" y="T23"/>
              </a:cxn>
              <a:cxn ang="T118">
                <a:pos x="T24" y="T25"/>
              </a:cxn>
              <a:cxn ang="T119">
                <a:pos x="T26" y="T27"/>
              </a:cxn>
              <a:cxn ang="T120">
                <a:pos x="T28" y="T29"/>
              </a:cxn>
              <a:cxn ang="T121">
                <a:pos x="T30" y="T31"/>
              </a:cxn>
              <a:cxn ang="T122">
                <a:pos x="T32" y="T33"/>
              </a:cxn>
              <a:cxn ang="T123">
                <a:pos x="T34" y="T35"/>
              </a:cxn>
              <a:cxn ang="T124">
                <a:pos x="T36" y="T37"/>
              </a:cxn>
              <a:cxn ang="T125">
                <a:pos x="T38" y="T39"/>
              </a:cxn>
              <a:cxn ang="T126">
                <a:pos x="T40" y="T41"/>
              </a:cxn>
              <a:cxn ang="T127">
                <a:pos x="T42" y="T43"/>
              </a:cxn>
              <a:cxn ang="T128">
                <a:pos x="T44" y="T45"/>
              </a:cxn>
              <a:cxn ang="T129">
                <a:pos x="T46" y="T47"/>
              </a:cxn>
              <a:cxn ang="T130">
                <a:pos x="T48" y="T49"/>
              </a:cxn>
              <a:cxn ang="T131">
                <a:pos x="T50" y="T51"/>
              </a:cxn>
              <a:cxn ang="T132">
                <a:pos x="T52" y="T53"/>
              </a:cxn>
              <a:cxn ang="T133">
                <a:pos x="T54" y="T55"/>
              </a:cxn>
              <a:cxn ang="T134">
                <a:pos x="T56" y="T57"/>
              </a:cxn>
              <a:cxn ang="T135">
                <a:pos x="T58" y="T59"/>
              </a:cxn>
              <a:cxn ang="T136">
                <a:pos x="T60" y="T61"/>
              </a:cxn>
              <a:cxn ang="T137">
                <a:pos x="T62" y="T63"/>
              </a:cxn>
              <a:cxn ang="T138">
                <a:pos x="T64" y="T65"/>
              </a:cxn>
              <a:cxn ang="T139">
                <a:pos x="T66" y="T67"/>
              </a:cxn>
              <a:cxn ang="T140">
                <a:pos x="T68" y="T69"/>
              </a:cxn>
              <a:cxn ang="T141">
                <a:pos x="T70" y="T71"/>
              </a:cxn>
              <a:cxn ang="T142">
                <a:pos x="T72" y="T73"/>
              </a:cxn>
              <a:cxn ang="T143">
                <a:pos x="T74" y="T75"/>
              </a:cxn>
              <a:cxn ang="T144">
                <a:pos x="T76" y="T77"/>
              </a:cxn>
              <a:cxn ang="T145">
                <a:pos x="T78" y="T79"/>
              </a:cxn>
              <a:cxn ang="T146">
                <a:pos x="T80" y="T81"/>
              </a:cxn>
              <a:cxn ang="T147">
                <a:pos x="T82" y="T83"/>
              </a:cxn>
              <a:cxn ang="T148">
                <a:pos x="T84" y="T85"/>
              </a:cxn>
              <a:cxn ang="T149">
                <a:pos x="T86" y="T87"/>
              </a:cxn>
              <a:cxn ang="T150">
                <a:pos x="T88" y="T89"/>
              </a:cxn>
              <a:cxn ang="T151">
                <a:pos x="T90" y="T91"/>
              </a:cxn>
              <a:cxn ang="T152">
                <a:pos x="T92" y="T93"/>
              </a:cxn>
              <a:cxn ang="T153">
                <a:pos x="T94" y="T95"/>
              </a:cxn>
              <a:cxn ang="T154">
                <a:pos x="T96" y="T97"/>
              </a:cxn>
              <a:cxn ang="T155">
                <a:pos x="T98" y="T99"/>
              </a:cxn>
              <a:cxn ang="T156">
                <a:pos x="T100" y="T101"/>
              </a:cxn>
              <a:cxn ang="T157">
                <a:pos x="T102" y="T103"/>
              </a:cxn>
              <a:cxn ang="T158">
                <a:pos x="T104" y="T105"/>
              </a:cxn>
            </a:cxnLst>
            <a:rect l="T159" t="T160" r="T161" b="T162"/>
            <a:pathLst>
              <a:path w="695" h="1256">
                <a:moveTo>
                  <a:pt x="509" y="38"/>
                </a:moveTo>
                <a:lnTo>
                  <a:pt x="480" y="40"/>
                </a:lnTo>
                <a:lnTo>
                  <a:pt x="481" y="40"/>
                </a:lnTo>
                <a:lnTo>
                  <a:pt x="480" y="40"/>
                </a:lnTo>
                <a:lnTo>
                  <a:pt x="479" y="41"/>
                </a:lnTo>
                <a:lnTo>
                  <a:pt x="478" y="42"/>
                </a:lnTo>
                <a:lnTo>
                  <a:pt x="468" y="51"/>
                </a:lnTo>
                <a:lnTo>
                  <a:pt x="457" y="64"/>
                </a:lnTo>
                <a:lnTo>
                  <a:pt x="446" y="77"/>
                </a:lnTo>
                <a:lnTo>
                  <a:pt x="433" y="86"/>
                </a:lnTo>
                <a:lnTo>
                  <a:pt x="431" y="89"/>
                </a:lnTo>
                <a:lnTo>
                  <a:pt x="424" y="95"/>
                </a:lnTo>
                <a:lnTo>
                  <a:pt x="419" y="101"/>
                </a:lnTo>
                <a:lnTo>
                  <a:pt x="415" y="106"/>
                </a:lnTo>
                <a:lnTo>
                  <a:pt x="403" y="131"/>
                </a:lnTo>
                <a:lnTo>
                  <a:pt x="395" y="157"/>
                </a:lnTo>
                <a:lnTo>
                  <a:pt x="388" y="184"/>
                </a:lnTo>
                <a:lnTo>
                  <a:pt x="380" y="209"/>
                </a:lnTo>
                <a:lnTo>
                  <a:pt x="377" y="224"/>
                </a:lnTo>
                <a:lnTo>
                  <a:pt x="381" y="229"/>
                </a:lnTo>
                <a:lnTo>
                  <a:pt x="389" y="234"/>
                </a:lnTo>
                <a:lnTo>
                  <a:pt x="397" y="244"/>
                </a:lnTo>
                <a:lnTo>
                  <a:pt x="405" y="273"/>
                </a:lnTo>
                <a:lnTo>
                  <a:pt x="408" y="304"/>
                </a:lnTo>
                <a:lnTo>
                  <a:pt x="417" y="332"/>
                </a:lnTo>
                <a:lnTo>
                  <a:pt x="414" y="363"/>
                </a:lnTo>
                <a:lnTo>
                  <a:pt x="413" y="393"/>
                </a:lnTo>
                <a:lnTo>
                  <a:pt x="432" y="416"/>
                </a:lnTo>
                <a:lnTo>
                  <a:pt x="446" y="420"/>
                </a:lnTo>
                <a:lnTo>
                  <a:pt x="461" y="419"/>
                </a:lnTo>
                <a:lnTo>
                  <a:pt x="475" y="418"/>
                </a:lnTo>
                <a:lnTo>
                  <a:pt x="489" y="421"/>
                </a:lnTo>
                <a:lnTo>
                  <a:pt x="514" y="428"/>
                </a:lnTo>
                <a:lnTo>
                  <a:pt x="540" y="431"/>
                </a:lnTo>
                <a:lnTo>
                  <a:pt x="549" y="449"/>
                </a:lnTo>
                <a:lnTo>
                  <a:pt x="563" y="464"/>
                </a:lnTo>
                <a:lnTo>
                  <a:pt x="590" y="477"/>
                </a:lnTo>
                <a:lnTo>
                  <a:pt x="618" y="488"/>
                </a:lnTo>
                <a:lnTo>
                  <a:pt x="622" y="487"/>
                </a:lnTo>
                <a:lnTo>
                  <a:pt x="630" y="485"/>
                </a:lnTo>
                <a:lnTo>
                  <a:pt x="639" y="482"/>
                </a:lnTo>
                <a:lnTo>
                  <a:pt x="648" y="480"/>
                </a:lnTo>
                <a:lnTo>
                  <a:pt x="667" y="477"/>
                </a:lnTo>
                <a:lnTo>
                  <a:pt x="676" y="484"/>
                </a:lnTo>
                <a:lnTo>
                  <a:pt x="678" y="488"/>
                </a:lnTo>
                <a:lnTo>
                  <a:pt x="678" y="493"/>
                </a:lnTo>
                <a:lnTo>
                  <a:pt x="675" y="497"/>
                </a:lnTo>
                <a:lnTo>
                  <a:pt x="671" y="500"/>
                </a:lnTo>
                <a:lnTo>
                  <a:pt x="670" y="502"/>
                </a:lnTo>
                <a:lnTo>
                  <a:pt x="669" y="503"/>
                </a:lnTo>
                <a:lnTo>
                  <a:pt x="664" y="527"/>
                </a:lnTo>
                <a:lnTo>
                  <a:pt x="654" y="551"/>
                </a:lnTo>
                <a:lnTo>
                  <a:pt x="648" y="574"/>
                </a:lnTo>
                <a:lnTo>
                  <a:pt x="652" y="597"/>
                </a:lnTo>
                <a:lnTo>
                  <a:pt x="658" y="618"/>
                </a:lnTo>
                <a:lnTo>
                  <a:pt x="669" y="635"/>
                </a:lnTo>
                <a:lnTo>
                  <a:pt x="678" y="655"/>
                </a:lnTo>
                <a:lnTo>
                  <a:pt x="678" y="676"/>
                </a:lnTo>
                <a:lnTo>
                  <a:pt x="671" y="689"/>
                </a:lnTo>
                <a:lnTo>
                  <a:pt x="662" y="696"/>
                </a:lnTo>
                <a:lnTo>
                  <a:pt x="654" y="705"/>
                </a:lnTo>
                <a:lnTo>
                  <a:pt x="656" y="719"/>
                </a:lnTo>
                <a:lnTo>
                  <a:pt x="665" y="734"/>
                </a:lnTo>
                <a:lnTo>
                  <a:pt x="669" y="752"/>
                </a:lnTo>
                <a:lnTo>
                  <a:pt x="670" y="768"/>
                </a:lnTo>
                <a:lnTo>
                  <a:pt x="674" y="778"/>
                </a:lnTo>
                <a:lnTo>
                  <a:pt x="680" y="788"/>
                </a:lnTo>
                <a:lnTo>
                  <a:pt x="686" y="800"/>
                </a:lnTo>
                <a:lnTo>
                  <a:pt x="691" y="824"/>
                </a:lnTo>
                <a:lnTo>
                  <a:pt x="695" y="849"/>
                </a:lnTo>
                <a:lnTo>
                  <a:pt x="672" y="831"/>
                </a:lnTo>
                <a:lnTo>
                  <a:pt x="663" y="819"/>
                </a:lnTo>
                <a:lnTo>
                  <a:pt x="656" y="805"/>
                </a:lnTo>
                <a:lnTo>
                  <a:pt x="649" y="794"/>
                </a:lnTo>
                <a:lnTo>
                  <a:pt x="636" y="788"/>
                </a:lnTo>
                <a:lnTo>
                  <a:pt x="604" y="791"/>
                </a:lnTo>
                <a:lnTo>
                  <a:pt x="572" y="801"/>
                </a:lnTo>
                <a:lnTo>
                  <a:pt x="554" y="802"/>
                </a:lnTo>
                <a:lnTo>
                  <a:pt x="537" y="801"/>
                </a:lnTo>
                <a:lnTo>
                  <a:pt x="536" y="802"/>
                </a:lnTo>
                <a:lnTo>
                  <a:pt x="535" y="812"/>
                </a:lnTo>
                <a:lnTo>
                  <a:pt x="533" y="823"/>
                </a:lnTo>
                <a:lnTo>
                  <a:pt x="531" y="832"/>
                </a:lnTo>
                <a:lnTo>
                  <a:pt x="527" y="841"/>
                </a:lnTo>
                <a:lnTo>
                  <a:pt x="535" y="847"/>
                </a:lnTo>
                <a:lnTo>
                  <a:pt x="548" y="854"/>
                </a:lnTo>
                <a:lnTo>
                  <a:pt x="559" y="861"/>
                </a:lnTo>
                <a:lnTo>
                  <a:pt x="567" y="869"/>
                </a:lnTo>
                <a:lnTo>
                  <a:pt x="569" y="889"/>
                </a:lnTo>
                <a:lnTo>
                  <a:pt x="563" y="909"/>
                </a:lnTo>
                <a:lnTo>
                  <a:pt x="537" y="917"/>
                </a:lnTo>
                <a:lnTo>
                  <a:pt x="520" y="934"/>
                </a:lnTo>
                <a:lnTo>
                  <a:pt x="524" y="947"/>
                </a:lnTo>
                <a:lnTo>
                  <a:pt x="533" y="959"/>
                </a:lnTo>
                <a:lnTo>
                  <a:pt x="542" y="969"/>
                </a:lnTo>
                <a:lnTo>
                  <a:pt x="550" y="980"/>
                </a:lnTo>
                <a:lnTo>
                  <a:pt x="554" y="1017"/>
                </a:lnTo>
                <a:lnTo>
                  <a:pt x="573" y="1045"/>
                </a:lnTo>
                <a:lnTo>
                  <a:pt x="577" y="1074"/>
                </a:lnTo>
                <a:lnTo>
                  <a:pt x="572" y="1105"/>
                </a:lnTo>
                <a:lnTo>
                  <a:pt x="566" y="1137"/>
                </a:lnTo>
                <a:lnTo>
                  <a:pt x="562" y="1171"/>
                </a:lnTo>
                <a:lnTo>
                  <a:pt x="555" y="1204"/>
                </a:lnTo>
                <a:lnTo>
                  <a:pt x="543" y="1234"/>
                </a:lnTo>
                <a:lnTo>
                  <a:pt x="520" y="1256"/>
                </a:lnTo>
                <a:lnTo>
                  <a:pt x="498" y="1231"/>
                </a:lnTo>
                <a:lnTo>
                  <a:pt x="506" y="1187"/>
                </a:lnTo>
                <a:lnTo>
                  <a:pt x="520" y="1164"/>
                </a:lnTo>
                <a:lnTo>
                  <a:pt x="514" y="1139"/>
                </a:lnTo>
                <a:lnTo>
                  <a:pt x="482" y="1109"/>
                </a:lnTo>
                <a:lnTo>
                  <a:pt x="475" y="1103"/>
                </a:lnTo>
                <a:lnTo>
                  <a:pt x="461" y="1104"/>
                </a:lnTo>
                <a:lnTo>
                  <a:pt x="445" y="1105"/>
                </a:lnTo>
                <a:lnTo>
                  <a:pt x="434" y="1104"/>
                </a:lnTo>
                <a:lnTo>
                  <a:pt x="415" y="1094"/>
                </a:lnTo>
                <a:lnTo>
                  <a:pt x="404" y="1113"/>
                </a:lnTo>
                <a:lnTo>
                  <a:pt x="390" y="1111"/>
                </a:lnTo>
                <a:lnTo>
                  <a:pt x="376" y="1104"/>
                </a:lnTo>
                <a:lnTo>
                  <a:pt x="360" y="1098"/>
                </a:lnTo>
                <a:lnTo>
                  <a:pt x="344" y="1095"/>
                </a:lnTo>
                <a:lnTo>
                  <a:pt x="344" y="1076"/>
                </a:lnTo>
                <a:lnTo>
                  <a:pt x="335" y="1064"/>
                </a:lnTo>
                <a:lnTo>
                  <a:pt x="322" y="1044"/>
                </a:lnTo>
                <a:lnTo>
                  <a:pt x="326" y="1025"/>
                </a:lnTo>
                <a:lnTo>
                  <a:pt x="326" y="1023"/>
                </a:lnTo>
                <a:lnTo>
                  <a:pt x="327" y="1021"/>
                </a:lnTo>
                <a:lnTo>
                  <a:pt x="299" y="1020"/>
                </a:lnTo>
                <a:lnTo>
                  <a:pt x="288" y="997"/>
                </a:lnTo>
                <a:lnTo>
                  <a:pt x="274" y="967"/>
                </a:lnTo>
                <a:lnTo>
                  <a:pt x="240" y="954"/>
                </a:lnTo>
                <a:lnTo>
                  <a:pt x="220" y="929"/>
                </a:lnTo>
                <a:lnTo>
                  <a:pt x="194" y="911"/>
                </a:lnTo>
                <a:lnTo>
                  <a:pt x="174" y="908"/>
                </a:lnTo>
                <a:lnTo>
                  <a:pt x="154" y="908"/>
                </a:lnTo>
                <a:lnTo>
                  <a:pt x="135" y="908"/>
                </a:lnTo>
                <a:lnTo>
                  <a:pt x="115" y="902"/>
                </a:lnTo>
                <a:lnTo>
                  <a:pt x="108" y="896"/>
                </a:lnTo>
                <a:lnTo>
                  <a:pt x="102" y="888"/>
                </a:lnTo>
                <a:lnTo>
                  <a:pt x="95" y="880"/>
                </a:lnTo>
                <a:lnTo>
                  <a:pt x="86" y="874"/>
                </a:lnTo>
                <a:lnTo>
                  <a:pt x="61" y="869"/>
                </a:lnTo>
                <a:lnTo>
                  <a:pt x="43" y="850"/>
                </a:lnTo>
                <a:lnTo>
                  <a:pt x="39" y="847"/>
                </a:lnTo>
                <a:lnTo>
                  <a:pt x="34" y="844"/>
                </a:lnTo>
                <a:lnTo>
                  <a:pt x="0" y="843"/>
                </a:lnTo>
                <a:lnTo>
                  <a:pt x="4" y="839"/>
                </a:lnTo>
                <a:lnTo>
                  <a:pt x="7" y="835"/>
                </a:lnTo>
                <a:lnTo>
                  <a:pt x="14" y="821"/>
                </a:lnTo>
                <a:lnTo>
                  <a:pt x="16" y="808"/>
                </a:lnTo>
                <a:lnTo>
                  <a:pt x="22" y="799"/>
                </a:lnTo>
                <a:lnTo>
                  <a:pt x="36" y="795"/>
                </a:lnTo>
                <a:lnTo>
                  <a:pt x="35" y="768"/>
                </a:lnTo>
                <a:lnTo>
                  <a:pt x="42" y="743"/>
                </a:lnTo>
                <a:lnTo>
                  <a:pt x="58" y="728"/>
                </a:lnTo>
                <a:lnTo>
                  <a:pt x="72" y="718"/>
                </a:lnTo>
                <a:lnTo>
                  <a:pt x="84" y="705"/>
                </a:lnTo>
                <a:lnTo>
                  <a:pt x="97" y="685"/>
                </a:lnTo>
                <a:lnTo>
                  <a:pt x="101" y="677"/>
                </a:lnTo>
                <a:lnTo>
                  <a:pt x="106" y="672"/>
                </a:lnTo>
                <a:lnTo>
                  <a:pt x="111" y="665"/>
                </a:lnTo>
                <a:lnTo>
                  <a:pt x="113" y="657"/>
                </a:lnTo>
                <a:lnTo>
                  <a:pt x="113" y="644"/>
                </a:lnTo>
                <a:lnTo>
                  <a:pt x="110" y="634"/>
                </a:lnTo>
                <a:lnTo>
                  <a:pt x="107" y="623"/>
                </a:lnTo>
                <a:lnTo>
                  <a:pt x="107" y="610"/>
                </a:lnTo>
                <a:lnTo>
                  <a:pt x="115" y="579"/>
                </a:lnTo>
                <a:lnTo>
                  <a:pt x="111" y="549"/>
                </a:lnTo>
                <a:lnTo>
                  <a:pt x="111" y="532"/>
                </a:lnTo>
                <a:lnTo>
                  <a:pt x="124" y="518"/>
                </a:lnTo>
                <a:lnTo>
                  <a:pt x="126" y="503"/>
                </a:lnTo>
                <a:lnTo>
                  <a:pt x="119" y="493"/>
                </a:lnTo>
                <a:lnTo>
                  <a:pt x="113" y="483"/>
                </a:lnTo>
                <a:lnTo>
                  <a:pt x="116" y="471"/>
                </a:lnTo>
                <a:lnTo>
                  <a:pt x="126" y="444"/>
                </a:lnTo>
                <a:lnTo>
                  <a:pt x="105" y="433"/>
                </a:lnTo>
                <a:lnTo>
                  <a:pt x="106" y="418"/>
                </a:lnTo>
                <a:lnTo>
                  <a:pt x="105" y="402"/>
                </a:lnTo>
                <a:lnTo>
                  <a:pt x="116" y="380"/>
                </a:lnTo>
                <a:lnTo>
                  <a:pt x="128" y="368"/>
                </a:lnTo>
                <a:lnTo>
                  <a:pt x="134" y="269"/>
                </a:lnTo>
                <a:lnTo>
                  <a:pt x="135" y="270"/>
                </a:lnTo>
                <a:lnTo>
                  <a:pt x="135" y="271"/>
                </a:lnTo>
                <a:lnTo>
                  <a:pt x="146" y="288"/>
                </a:lnTo>
                <a:lnTo>
                  <a:pt x="154" y="309"/>
                </a:lnTo>
                <a:lnTo>
                  <a:pt x="164" y="327"/>
                </a:lnTo>
                <a:lnTo>
                  <a:pt x="179" y="334"/>
                </a:lnTo>
                <a:lnTo>
                  <a:pt x="172" y="278"/>
                </a:lnTo>
                <a:lnTo>
                  <a:pt x="205" y="228"/>
                </a:lnTo>
                <a:lnTo>
                  <a:pt x="231" y="219"/>
                </a:lnTo>
                <a:lnTo>
                  <a:pt x="238" y="195"/>
                </a:lnTo>
                <a:lnTo>
                  <a:pt x="254" y="143"/>
                </a:lnTo>
                <a:lnTo>
                  <a:pt x="293" y="106"/>
                </a:lnTo>
                <a:lnTo>
                  <a:pt x="303" y="107"/>
                </a:lnTo>
                <a:lnTo>
                  <a:pt x="311" y="112"/>
                </a:lnTo>
                <a:lnTo>
                  <a:pt x="318" y="114"/>
                </a:lnTo>
                <a:lnTo>
                  <a:pt x="329" y="112"/>
                </a:lnTo>
                <a:lnTo>
                  <a:pt x="338" y="101"/>
                </a:lnTo>
                <a:lnTo>
                  <a:pt x="336" y="90"/>
                </a:lnTo>
                <a:lnTo>
                  <a:pt x="337" y="81"/>
                </a:lnTo>
                <a:lnTo>
                  <a:pt x="355" y="76"/>
                </a:lnTo>
                <a:lnTo>
                  <a:pt x="427" y="54"/>
                </a:lnTo>
                <a:lnTo>
                  <a:pt x="472" y="0"/>
                </a:lnTo>
                <a:lnTo>
                  <a:pt x="500" y="1"/>
                </a:lnTo>
                <a:lnTo>
                  <a:pt x="511" y="27"/>
                </a:lnTo>
                <a:lnTo>
                  <a:pt x="510" y="33"/>
                </a:lnTo>
                <a:lnTo>
                  <a:pt x="509" y="38"/>
                </a:lnTo>
                <a:close/>
              </a:path>
            </a:pathLst>
          </a:custGeom>
          <a:solidFill>
            <a:srgbClr val="006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7" name="Peru"/>
          <xdr:cNvSpPr>
            <a:spLocks/>
          </xdr:cNvSpPr>
        </xdr:nvSpPr>
        <xdr:spPr bwMode="auto">
          <a:xfrm>
            <a:off x="9240039" y="2495550"/>
            <a:ext cx="275708" cy="571500"/>
          </a:xfrm>
          <a:custGeom>
            <a:avLst/>
            <a:gdLst>
              <a:gd name="T0" fmla="*/ 2147483647 w 771"/>
              <a:gd name="T1" fmla="*/ 2147483647 h 1375"/>
              <a:gd name="T2" fmla="*/ 2147483647 w 771"/>
              <a:gd name="T3" fmla="*/ 2147483647 h 1375"/>
              <a:gd name="T4" fmla="*/ 2147483647 w 771"/>
              <a:gd name="T5" fmla="*/ 2147483647 h 1375"/>
              <a:gd name="T6" fmla="*/ 2147483647 w 771"/>
              <a:gd name="T7" fmla="*/ 2147483647 h 1375"/>
              <a:gd name="T8" fmla="*/ 2147483647 w 771"/>
              <a:gd name="T9" fmla="*/ 2147483647 h 1375"/>
              <a:gd name="T10" fmla="*/ 2147483647 w 771"/>
              <a:gd name="T11" fmla="*/ 2147483647 h 1375"/>
              <a:gd name="T12" fmla="*/ 2147483647 w 771"/>
              <a:gd name="T13" fmla="*/ 2147483647 h 1375"/>
              <a:gd name="T14" fmla="*/ 2147483647 w 771"/>
              <a:gd name="T15" fmla="*/ 2147483647 h 1375"/>
              <a:gd name="T16" fmla="*/ 2147483647 w 771"/>
              <a:gd name="T17" fmla="*/ 2147483647 h 1375"/>
              <a:gd name="T18" fmla="*/ 2147483647 w 771"/>
              <a:gd name="T19" fmla="*/ 2147483647 h 1375"/>
              <a:gd name="T20" fmla="*/ 2147483647 w 771"/>
              <a:gd name="T21" fmla="*/ 2147483647 h 1375"/>
              <a:gd name="T22" fmla="*/ 2147483647 w 771"/>
              <a:gd name="T23" fmla="*/ 2147483647 h 1375"/>
              <a:gd name="T24" fmla="*/ 2147483647 w 771"/>
              <a:gd name="T25" fmla="*/ 2147483647 h 1375"/>
              <a:gd name="T26" fmla="*/ 2147483647 w 771"/>
              <a:gd name="T27" fmla="*/ 2147483647 h 1375"/>
              <a:gd name="T28" fmla="*/ 2147483647 w 771"/>
              <a:gd name="T29" fmla="*/ 2147483647 h 1375"/>
              <a:gd name="T30" fmla="*/ 2147483647 w 771"/>
              <a:gd name="T31" fmla="*/ 2147483647 h 1375"/>
              <a:gd name="T32" fmla="*/ 2147483647 w 771"/>
              <a:gd name="T33" fmla="*/ 2147483647 h 1375"/>
              <a:gd name="T34" fmla="*/ 2147483647 w 771"/>
              <a:gd name="T35" fmla="*/ 2147483647 h 1375"/>
              <a:gd name="T36" fmla="*/ 2147483647 w 771"/>
              <a:gd name="T37" fmla="*/ 2147483647 h 1375"/>
              <a:gd name="T38" fmla="*/ 2147483647 w 771"/>
              <a:gd name="T39" fmla="*/ 2147483647 h 1375"/>
              <a:gd name="T40" fmla="*/ 2147483647 w 771"/>
              <a:gd name="T41" fmla="*/ 2147483647 h 1375"/>
              <a:gd name="T42" fmla="*/ 2147483647 w 771"/>
              <a:gd name="T43" fmla="*/ 2147483647 h 1375"/>
              <a:gd name="T44" fmla="*/ 2147483647 w 771"/>
              <a:gd name="T45" fmla="*/ 2147483647 h 1375"/>
              <a:gd name="T46" fmla="*/ 2147483647 w 771"/>
              <a:gd name="T47" fmla="*/ 2147483647 h 1375"/>
              <a:gd name="T48" fmla="*/ 2147483647 w 771"/>
              <a:gd name="T49" fmla="*/ 2147483647 h 1375"/>
              <a:gd name="T50" fmla="*/ 2147483647 w 771"/>
              <a:gd name="T51" fmla="*/ 2147483647 h 1375"/>
              <a:gd name="T52" fmla="*/ 2147483647 w 771"/>
              <a:gd name="T53" fmla="*/ 2147483647 h 1375"/>
              <a:gd name="T54" fmla="*/ 2147483647 w 771"/>
              <a:gd name="T55" fmla="*/ 2147483647 h 1375"/>
              <a:gd name="T56" fmla="*/ 2147483647 w 771"/>
              <a:gd name="T57" fmla="*/ 2147483647 h 1375"/>
              <a:gd name="T58" fmla="*/ 2147483647 w 771"/>
              <a:gd name="T59" fmla="*/ 2147483647 h 1375"/>
              <a:gd name="T60" fmla="*/ 2147483647 w 771"/>
              <a:gd name="T61" fmla="*/ 2147483647 h 1375"/>
              <a:gd name="T62" fmla="*/ 2147483647 w 771"/>
              <a:gd name="T63" fmla="*/ 2147483647 h 1375"/>
              <a:gd name="T64" fmla="*/ 2147483647 w 771"/>
              <a:gd name="T65" fmla="*/ 2147483647 h 1375"/>
              <a:gd name="T66" fmla="*/ 2147483647 w 771"/>
              <a:gd name="T67" fmla="*/ 2147483647 h 1375"/>
              <a:gd name="T68" fmla="*/ 2147483647 w 771"/>
              <a:gd name="T69" fmla="*/ 2147483647 h 1375"/>
              <a:gd name="T70" fmla="*/ 2147483647 w 771"/>
              <a:gd name="T71" fmla="*/ 2147483647 h 1375"/>
              <a:gd name="T72" fmla="*/ 2147483647 w 771"/>
              <a:gd name="T73" fmla="*/ 2147483647 h 1375"/>
              <a:gd name="T74" fmla="*/ 2147483647 w 771"/>
              <a:gd name="T75" fmla="*/ 2147483647 h 1375"/>
              <a:gd name="T76" fmla="*/ 2147483647 w 771"/>
              <a:gd name="T77" fmla="*/ 2147483647 h 1375"/>
              <a:gd name="T78" fmla="*/ 2147483647 w 771"/>
              <a:gd name="T79" fmla="*/ 2147483647 h 1375"/>
              <a:gd name="T80" fmla="*/ 2147483647 w 771"/>
              <a:gd name="T81" fmla="*/ 2147483647 h 1375"/>
              <a:gd name="T82" fmla="*/ 2147483647 w 771"/>
              <a:gd name="T83" fmla="*/ 2147483647 h 1375"/>
              <a:gd name="T84" fmla="*/ 2147483647 w 771"/>
              <a:gd name="T85" fmla="*/ 2147483647 h 1375"/>
              <a:gd name="T86" fmla="*/ 2147483647 w 771"/>
              <a:gd name="T87" fmla="*/ 2147483647 h 1375"/>
              <a:gd name="T88" fmla="*/ 2147483647 w 771"/>
              <a:gd name="T89" fmla="*/ 2147483647 h 1375"/>
              <a:gd name="T90" fmla="*/ 2147483647 w 771"/>
              <a:gd name="T91" fmla="*/ 2147483647 h 1375"/>
              <a:gd name="T92" fmla="*/ 2147483647 w 771"/>
              <a:gd name="T93" fmla="*/ 2147483647 h 1375"/>
              <a:gd name="T94" fmla="*/ 2147483647 w 771"/>
              <a:gd name="T95" fmla="*/ 2147483647 h 1375"/>
              <a:gd name="T96" fmla="*/ 2147483647 w 771"/>
              <a:gd name="T97" fmla="*/ 2147483647 h 1375"/>
              <a:gd name="T98" fmla="*/ 2147483647 w 771"/>
              <a:gd name="T99" fmla="*/ 2147483647 h 1375"/>
              <a:gd name="T100" fmla="*/ 2147483647 w 771"/>
              <a:gd name="T101" fmla="*/ 2147483647 h 1375"/>
              <a:gd name="T102" fmla="*/ 2147483647 w 771"/>
              <a:gd name="T103" fmla="*/ 2147483647 h 1375"/>
              <a:gd name="T104" fmla="*/ 2147483647 w 771"/>
              <a:gd name="T105" fmla="*/ 2147483647 h 1375"/>
              <a:gd name="T106" fmla="*/ 2147483647 w 771"/>
              <a:gd name="T107" fmla="*/ 2147483647 h 1375"/>
              <a:gd name="T108" fmla="*/ 2147483647 w 771"/>
              <a:gd name="T109" fmla="*/ 2147483647 h 1375"/>
              <a:gd name="T110" fmla="*/ 2147483647 w 771"/>
              <a:gd name="T111" fmla="*/ 2147483647 h 1375"/>
              <a:gd name="T112" fmla="*/ 2147483647 w 771"/>
              <a:gd name="T113" fmla="*/ 2147483647 h 1375"/>
              <a:gd name="T114" fmla="*/ 2147483647 w 771"/>
              <a:gd name="T115" fmla="*/ 2147483647 h 1375"/>
              <a:gd name="T116" fmla="*/ 2147483647 w 771"/>
              <a:gd name="T117" fmla="*/ 2147483647 h 1375"/>
              <a:gd name="T118" fmla="*/ 2147483647 w 771"/>
              <a:gd name="T119" fmla="*/ 2147483647 h 1375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771"/>
              <a:gd name="T181" fmla="*/ 0 h 1375"/>
              <a:gd name="T182" fmla="*/ 771 w 771"/>
              <a:gd name="T183" fmla="*/ 1375 h 1375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771" h="1375">
                <a:moveTo>
                  <a:pt x="621" y="302"/>
                </a:moveTo>
                <a:lnTo>
                  <a:pt x="581" y="313"/>
                </a:lnTo>
                <a:lnTo>
                  <a:pt x="574" y="318"/>
                </a:lnTo>
                <a:lnTo>
                  <a:pt x="568" y="326"/>
                </a:lnTo>
                <a:lnTo>
                  <a:pt x="561" y="334"/>
                </a:lnTo>
                <a:lnTo>
                  <a:pt x="553" y="337"/>
                </a:lnTo>
                <a:lnTo>
                  <a:pt x="522" y="355"/>
                </a:lnTo>
                <a:lnTo>
                  <a:pt x="484" y="364"/>
                </a:lnTo>
                <a:lnTo>
                  <a:pt x="484" y="365"/>
                </a:lnTo>
                <a:lnTo>
                  <a:pt x="483" y="365"/>
                </a:lnTo>
                <a:lnTo>
                  <a:pt x="483" y="367"/>
                </a:lnTo>
                <a:lnTo>
                  <a:pt x="484" y="369"/>
                </a:lnTo>
                <a:lnTo>
                  <a:pt x="482" y="390"/>
                </a:lnTo>
                <a:lnTo>
                  <a:pt x="473" y="410"/>
                </a:lnTo>
                <a:lnTo>
                  <a:pt x="469" y="413"/>
                </a:lnTo>
                <a:lnTo>
                  <a:pt x="464" y="417"/>
                </a:lnTo>
                <a:lnTo>
                  <a:pt x="460" y="422"/>
                </a:lnTo>
                <a:lnTo>
                  <a:pt x="457" y="427"/>
                </a:lnTo>
                <a:lnTo>
                  <a:pt x="460" y="444"/>
                </a:lnTo>
                <a:lnTo>
                  <a:pt x="466" y="456"/>
                </a:lnTo>
                <a:lnTo>
                  <a:pt x="467" y="470"/>
                </a:lnTo>
                <a:lnTo>
                  <a:pt x="454" y="489"/>
                </a:lnTo>
                <a:lnTo>
                  <a:pt x="442" y="512"/>
                </a:lnTo>
                <a:lnTo>
                  <a:pt x="437" y="537"/>
                </a:lnTo>
                <a:lnTo>
                  <a:pt x="439" y="548"/>
                </a:lnTo>
                <a:lnTo>
                  <a:pt x="443" y="558"/>
                </a:lnTo>
                <a:lnTo>
                  <a:pt x="447" y="568"/>
                </a:lnTo>
                <a:lnTo>
                  <a:pt x="448" y="576"/>
                </a:lnTo>
                <a:lnTo>
                  <a:pt x="450" y="581"/>
                </a:lnTo>
                <a:lnTo>
                  <a:pt x="449" y="592"/>
                </a:lnTo>
                <a:lnTo>
                  <a:pt x="447" y="605"/>
                </a:lnTo>
                <a:lnTo>
                  <a:pt x="447" y="612"/>
                </a:lnTo>
                <a:lnTo>
                  <a:pt x="453" y="619"/>
                </a:lnTo>
                <a:lnTo>
                  <a:pt x="461" y="624"/>
                </a:lnTo>
                <a:lnTo>
                  <a:pt x="469" y="629"/>
                </a:lnTo>
                <a:lnTo>
                  <a:pt x="473" y="637"/>
                </a:lnTo>
                <a:lnTo>
                  <a:pt x="480" y="656"/>
                </a:lnTo>
                <a:lnTo>
                  <a:pt x="485" y="680"/>
                </a:lnTo>
                <a:lnTo>
                  <a:pt x="498" y="684"/>
                </a:lnTo>
                <a:lnTo>
                  <a:pt x="511" y="687"/>
                </a:lnTo>
                <a:lnTo>
                  <a:pt x="517" y="700"/>
                </a:lnTo>
                <a:lnTo>
                  <a:pt x="529" y="713"/>
                </a:lnTo>
                <a:lnTo>
                  <a:pt x="540" y="726"/>
                </a:lnTo>
                <a:lnTo>
                  <a:pt x="546" y="738"/>
                </a:lnTo>
                <a:lnTo>
                  <a:pt x="574" y="738"/>
                </a:lnTo>
                <a:lnTo>
                  <a:pt x="595" y="729"/>
                </a:lnTo>
                <a:lnTo>
                  <a:pt x="612" y="721"/>
                </a:lnTo>
                <a:lnTo>
                  <a:pt x="631" y="717"/>
                </a:lnTo>
                <a:lnTo>
                  <a:pt x="632" y="717"/>
                </a:lnTo>
                <a:lnTo>
                  <a:pt x="637" y="739"/>
                </a:lnTo>
                <a:lnTo>
                  <a:pt x="640" y="761"/>
                </a:lnTo>
                <a:lnTo>
                  <a:pt x="641" y="774"/>
                </a:lnTo>
                <a:lnTo>
                  <a:pt x="643" y="786"/>
                </a:lnTo>
                <a:lnTo>
                  <a:pt x="646" y="797"/>
                </a:lnTo>
                <a:lnTo>
                  <a:pt x="648" y="809"/>
                </a:lnTo>
                <a:lnTo>
                  <a:pt x="651" y="812"/>
                </a:lnTo>
                <a:lnTo>
                  <a:pt x="656" y="817"/>
                </a:lnTo>
                <a:lnTo>
                  <a:pt x="663" y="823"/>
                </a:lnTo>
                <a:lnTo>
                  <a:pt x="669" y="826"/>
                </a:lnTo>
                <a:lnTo>
                  <a:pt x="676" y="828"/>
                </a:lnTo>
                <a:lnTo>
                  <a:pt x="684" y="829"/>
                </a:lnTo>
                <a:lnTo>
                  <a:pt x="691" y="830"/>
                </a:lnTo>
                <a:lnTo>
                  <a:pt x="699" y="833"/>
                </a:lnTo>
                <a:lnTo>
                  <a:pt x="725" y="872"/>
                </a:lnTo>
                <a:lnTo>
                  <a:pt x="727" y="894"/>
                </a:lnTo>
                <a:lnTo>
                  <a:pt x="732" y="917"/>
                </a:lnTo>
                <a:lnTo>
                  <a:pt x="734" y="941"/>
                </a:lnTo>
                <a:lnTo>
                  <a:pt x="735" y="964"/>
                </a:lnTo>
                <a:lnTo>
                  <a:pt x="736" y="997"/>
                </a:lnTo>
                <a:lnTo>
                  <a:pt x="746" y="1027"/>
                </a:lnTo>
                <a:lnTo>
                  <a:pt x="756" y="1063"/>
                </a:lnTo>
                <a:lnTo>
                  <a:pt x="747" y="1098"/>
                </a:lnTo>
                <a:lnTo>
                  <a:pt x="752" y="1117"/>
                </a:lnTo>
                <a:lnTo>
                  <a:pt x="761" y="1136"/>
                </a:lnTo>
                <a:lnTo>
                  <a:pt x="766" y="1148"/>
                </a:lnTo>
                <a:lnTo>
                  <a:pt x="767" y="1163"/>
                </a:lnTo>
                <a:lnTo>
                  <a:pt x="769" y="1179"/>
                </a:lnTo>
                <a:lnTo>
                  <a:pt x="771" y="1192"/>
                </a:lnTo>
                <a:lnTo>
                  <a:pt x="769" y="1205"/>
                </a:lnTo>
                <a:lnTo>
                  <a:pt x="769" y="1217"/>
                </a:lnTo>
                <a:lnTo>
                  <a:pt x="767" y="1225"/>
                </a:lnTo>
                <a:lnTo>
                  <a:pt x="763" y="1233"/>
                </a:lnTo>
                <a:lnTo>
                  <a:pt x="759" y="1240"/>
                </a:lnTo>
                <a:lnTo>
                  <a:pt x="757" y="1246"/>
                </a:lnTo>
                <a:lnTo>
                  <a:pt x="756" y="1253"/>
                </a:lnTo>
                <a:lnTo>
                  <a:pt x="753" y="1259"/>
                </a:lnTo>
                <a:lnTo>
                  <a:pt x="750" y="1275"/>
                </a:lnTo>
                <a:lnTo>
                  <a:pt x="752" y="1292"/>
                </a:lnTo>
                <a:lnTo>
                  <a:pt x="765" y="1310"/>
                </a:lnTo>
                <a:lnTo>
                  <a:pt x="756" y="1351"/>
                </a:lnTo>
                <a:lnTo>
                  <a:pt x="723" y="1375"/>
                </a:lnTo>
                <a:lnTo>
                  <a:pt x="714" y="1356"/>
                </a:lnTo>
                <a:lnTo>
                  <a:pt x="702" y="1338"/>
                </a:lnTo>
                <a:lnTo>
                  <a:pt x="695" y="1331"/>
                </a:lnTo>
                <a:lnTo>
                  <a:pt x="683" y="1324"/>
                </a:lnTo>
                <a:lnTo>
                  <a:pt x="673" y="1319"/>
                </a:lnTo>
                <a:lnTo>
                  <a:pt x="668" y="1316"/>
                </a:lnTo>
                <a:lnTo>
                  <a:pt x="667" y="1316"/>
                </a:lnTo>
                <a:lnTo>
                  <a:pt x="667" y="1315"/>
                </a:lnTo>
                <a:lnTo>
                  <a:pt x="663" y="1312"/>
                </a:lnTo>
                <a:lnTo>
                  <a:pt x="659" y="1309"/>
                </a:lnTo>
                <a:lnTo>
                  <a:pt x="656" y="1298"/>
                </a:lnTo>
                <a:lnTo>
                  <a:pt x="656" y="1286"/>
                </a:lnTo>
                <a:lnTo>
                  <a:pt x="655" y="1286"/>
                </a:lnTo>
                <a:lnTo>
                  <a:pt x="655" y="1285"/>
                </a:lnTo>
                <a:lnTo>
                  <a:pt x="636" y="1276"/>
                </a:lnTo>
                <a:lnTo>
                  <a:pt x="619" y="1260"/>
                </a:lnTo>
                <a:lnTo>
                  <a:pt x="602" y="1246"/>
                </a:lnTo>
                <a:lnTo>
                  <a:pt x="583" y="1238"/>
                </a:lnTo>
                <a:lnTo>
                  <a:pt x="565" y="1231"/>
                </a:lnTo>
                <a:lnTo>
                  <a:pt x="545" y="1221"/>
                </a:lnTo>
                <a:lnTo>
                  <a:pt x="477" y="1186"/>
                </a:lnTo>
                <a:lnTo>
                  <a:pt x="424" y="1139"/>
                </a:lnTo>
                <a:lnTo>
                  <a:pt x="418" y="1130"/>
                </a:lnTo>
                <a:lnTo>
                  <a:pt x="408" y="1125"/>
                </a:lnTo>
                <a:lnTo>
                  <a:pt x="398" y="1121"/>
                </a:lnTo>
                <a:lnTo>
                  <a:pt x="387" y="1114"/>
                </a:lnTo>
                <a:lnTo>
                  <a:pt x="381" y="1104"/>
                </a:lnTo>
                <a:lnTo>
                  <a:pt x="376" y="1092"/>
                </a:lnTo>
                <a:lnTo>
                  <a:pt x="372" y="1081"/>
                </a:lnTo>
                <a:lnTo>
                  <a:pt x="367" y="1072"/>
                </a:lnTo>
                <a:lnTo>
                  <a:pt x="360" y="1065"/>
                </a:lnTo>
                <a:lnTo>
                  <a:pt x="350" y="1060"/>
                </a:lnTo>
                <a:lnTo>
                  <a:pt x="342" y="1054"/>
                </a:lnTo>
                <a:lnTo>
                  <a:pt x="334" y="1046"/>
                </a:lnTo>
                <a:lnTo>
                  <a:pt x="331" y="1038"/>
                </a:lnTo>
                <a:lnTo>
                  <a:pt x="334" y="1029"/>
                </a:lnTo>
                <a:lnTo>
                  <a:pt x="338" y="1021"/>
                </a:lnTo>
                <a:lnTo>
                  <a:pt x="340" y="1013"/>
                </a:lnTo>
                <a:lnTo>
                  <a:pt x="337" y="1001"/>
                </a:lnTo>
                <a:lnTo>
                  <a:pt x="333" y="990"/>
                </a:lnTo>
                <a:lnTo>
                  <a:pt x="328" y="979"/>
                </a:lnTo>
                <a:lnTo>
                  <a:pt x="326" y="962"/>
                </a:lnTo>
                <a:lnTo>
                  <a:pt x="304" y="929"/>
                </a:lnTo>
                <a:lnTo>
                  <a:pt x="269" y="909"/>
                </a:lnTo>
                <a:lnTo>
                  <a:pt x="264" y="903"/>
                </a:lnTo>
                <a:lnTo>
                  <a:pt x="263" y="892"/>
                </a:lnTo>
                <a:lnTo>
                  <a:pt x="264" y="883"/>
                </a:lnTo>
                <a:lnTo>
                  <a:pt x="263" y="874"/>
                </a:lnTo>
                <a:lnTo>
                  <a:pt x="256" y="864"/>
                </a:lnTo>
                <a:lnTo>
                  <a:pt x="248" y="856"/>
                </a:lnTo>
                <a:lnTo>
                  <a:pt x="241" y="848"/>
                </a:lnTo>
                <a:lnTo>
                  <a:pt x="239" y="839"/>
                </a:lnTo>
                <a:lnTo>
                  <a:pt x="229" y="796"/>
                </a:lnTo>
                <a:lnTo>
                  <a:pt x="205" y="757"/>
                </a:lnTo>
                <a:lnTo>
                  <a:pt x="195" y="715"/>
                </a:lnTo>
                <a:lnTo>
                  <a:pt x="170" y="678"/>
                </a:lnTo>
                <a:lnTo>
                  <a:pt x="148" y="655"/>
                </a:lnTo>
                <a:lnTo>
                  <a:pt x="142" y="627"/>
                </a:lnTo>
                <a:lnTo>
                  <a:pt x="137" y="600"/>
                </a:lnTo>
                <a:lnTo>
                  <a:pt x="120" y="573"/>
                </a:lnTo>
                <a:lnTo>
                  <a:pt x="100" y="547"/>
                </a:lnTo>
                <a:lnTo>
                  <a:pt x="88" y="517"/>
                </a:lnTo>
                <a:lnTo>
                  <a:pt x="71" y="492"/>
                </a:lnTo>
                <a:lnTo>
                  <a:pt x="47" y="474"/>
                </a:lnTo>
                <a:lnTo>
                  <a:pt x="36" y="466"/>
                </a:lnTo>
                <a:lnTo>
                  <a:pt x="20" y="456"/>
                </a:lnTo>
                <a:lnTo>
                  <a:pt x="6" y="446"/>
                </a:lnTo>
                <a:lnTo>
                  <a:pt x="0" y="436"/>
                </a:lnTo>
                <a:lnTo>
                  <a:pt x="22" y="427"/>
                </a:lnTo>
                <a:lnTo>
                  <a:pt x="12" y="406"/>
                </a:lnTo>
                <a:lnTo>
                  <a:pt x="1" y="386"/>
                </a:lnTo>
                <a:lnTo>
                  <a:pt x="11" y="369"/>
                </a:lnTo>
                <a:lnTo>
                  <a:pt x="9" y="359"/>
                </a:lnTo>
                <a:lnTo>
                  <a:pt x="4" y="350"/>
                </a:lnTo>
                <a:lnTo>
                  <a:pt x="0" y="340"/>
                </a:lnTo>
                <a:lnTo>
                  <a:pt x="1" y="328"/>
                </a:lnTo>
                <a:lnTo>
                  <a:pt x="4" y="318"/>
                </a:lnTo>
                <a:lnTo>
                  <a:pt x="6" y="304"/>
                </a:lnTo>
                <a:lnTo>
                  <a:pt x="9" y="291"/>
                </a:lnTo>
                <a:lnTo>
                  <a:pt x="12" y="282"/>
                </a:lnTo>
                <a:lnTo>
                  <a:pt x="17" y="277"/>
                </a:lnTo>
                <a:lnTo>
                  <a:pt x="24" y="275"/>
                </a:lnTo>
                <a:lnTo>
                  <a:pt x="29" y="273"/>
                </a:lnTo>
                <a:lnTo>
                  <a:pt x="33" y="270"/>
                </a:lnTo>
                <a:lnTo>
                  <a:pt x="49" y="277"/>
                </a:lnTo>
                <a:lnTo>
                  <a:pt x="50" y="288"/>
                </a:lnTo>
                <a:lnTo>
                  <a:pt x="49" y="299"/>
                </a:lnTo>
                <a:lnTo>
                  <a:pt x="46" y="309"/>
                </a:lnTo>
                <a:lnTo>
                  <a:pt x="45" y="320"/>
                </a:lnTo>
                <a:lnTo>
                  <a:pt x="65" y="331"/>
                </a:lnTo>
                <a:lnTo>
                  <a:pt x="73" y="335"/>
                </a:lnTo>
                <a:lnTo>
                  <a:pt x="81" y="341"/>
                </a:lnTo>
                <a:lnTo>
                  <a:pt x="90" y="349"/>
                </a:lnTo>
                <a:lnTo>
                  <a:pt x="98" y="354"/>
                </a:lnTo>
                <a:lnTo>
                  <a:pt x="116" y="356"/>
                </a:lnTo>
                <a:lnTo>
                  <a:pt x="134" y="353"/>
                </a:lnTo>
                <a:lnTo>
                  <a:pt x="140" y="336"/>
                </a:lnTo>
                <a:lnTo>
                  <a:pt x="148" y="317"/>
                </a:lnTo>
                <a:lnTo>
                  <a:pt x="157" y="299"/>
                </a:lnTo>
                <a:lnTo>
                  <a:pt x="163" y="279"/>
                </a:lnTo>
                <a:lnTo>
                  <a:pt x="179" y="247"/>
                </a:lnTo>
                <a:lnTo>
                  <a:pt x="205" y="222"/>
                </a:lnTo>
                <a:lnTo>
                  <a:pt x="226" y="213"/>
                </a:lnTo>
                <a:lnTo>
                  <a:pt x="249" y="205"/>
                </a:lnTo>
                <a:lnTo>
                  <a:pt x="270" y="194"/>
                </a:lnTo>
                <a:lnTo>
                  <a:pt x="283" y="176"/>
                </a:lnTo>
                <a:lnTo>
                  <a:pt x="284" y="165"/>
                </a:lnTo>
                <a:lnTo>
                  <a:pt x="284" y="155"/>
                </a:lnTo>
                <a:lnTo>
                  <a:pt x="285" y="146"/>
                </a:lnTo>
                <a:lnTo>
                  <a:pt x="293" y="138"/>
                </a:lnTo>
                <a:lnTo>
                  <a:pt x="311" y="122"/>
                </a:lnTo>
                <a:lnTo>
                  <a:pt x="322" y="101"/>
                </a:lnTo>
                <a:lnTo>
                  <a:pt x="330" y="92"/>
                </a:lnTo>
                <a:lnTo>
                  <a:pt x="333" y="82"/>
                </a:lnTo>
                <a:lnTo>
                  <a:pt x="336" y="54"/>
                </a:lnTo>
                <a:lnTo>
                  <a:pt x="336" y="26"/>
                </a:lnTo>
                <a:lnTo>
                  <a:pt x="341" y="0"/>
                </a:lnTo>
                <a:lnTo>
                  <a:pt x="375" y="13"/>
                </a:lnTo>
                <a:lnTo>
                  <a:pt x="389" y="43"/>
                </a:lnTo>
                <a:lnTo>
                  <a:pt x="400" y="65"/>
                </a:lnTo>
                <a:lnTo>
                  <a:pt x="428" y="67"/>
                </a:lnTo>
                <a:lnTo>
                  <a:pt x="427" y="69"/>
                </a:lnTo>
                <a:lnTo>
                  <a:pt x="427" y="71"/>
                </a:lnTo>
                <a:lnTo>
                  <a:pt x="423" y="90"/>
                </a:lnTo>
                <a:lnTo>
                  <a:pt x="436" y="110"/>
                </a:lnTo>
                <a:lnTo>
                  <a:pt x="445" y="122"/>
                </a:lnTo>
                <a:lnTo>
                  <a:pt x="445" y="141"/>
                </a:lnTo>
                <a:lnTo>
                  <a:pt x="461" y="144"/>
                </a:lnTo>
                <a:lnTo>
                  <a:pt x="477" y="150"/>
                </a:lnTo>
                <a:lnTo>
                  <a:pt x="491" y="157"/>
                </a:lnTo>
                <a:lnTo>
                  <a:pt x="505" y="159"/>
                </a:lnTo>
                <a:lnTo>
                  <a:pt x="516" y="140"/>
                </a:lnTo>
                <a:lnTo>
                  <a:pt x="535" y="150"/>
                </a:lnTo>
                <a:lnTo>
                  <a:pt x="546" y="151"/>
                </a:lnTo>
                <a:lnTo>
                  <a:pt x="562" y="149"/>
                </a:lnTo>
                <a:lnTo>
                  <a:pt x="576" y="149"/>
                </a:lnTo>
                <a:lnTo>
                  <a:pt x="583" y="155"/>
                </a:lnTo>
                <a:lnTo>
                  <a:pt x="615" y="185"/>
                </a:lnTo>
                <a:lnTo>
                  <a:pt x="621" y="210"/>
                </a:lnTo>
                <a:lnTo>
                  <a:pt x="607" y="233"/>
                </a:lnTo>
                <a:lnTo>
                  <a:pt x="599" y="277"/>
                </a:lnTo>
                <a:lnTo>
                  <a:pt x="621" y="302"/>
                </a:lnTo>
                <a:close/>
              </a:path>
            </a:pathLst>
          </a:custGeom>
          <a:solidFill>
            <a:srgbClr val="00DA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8" name="Freeform 150"/>
          <xdr:cNvSpPr>
            <a:spLocks/>
          </xdr:cNvSpPr>
        </xdr:nvSpPr>
        <xdr:spPr bwMode="auto">
          <a:xfrm>
            <a:off x="9407135" y="2105025"/>
            <a:ext cx="275708" cy="352425"/>
          </a:xfrm>
          <a:custGeom>
            <a:avLst/>
            <a:gdLst>
              <a:gd name="T0" fmla="*/ 2147483647 w 753"/>
              <a:gd name="T1" fmla="*/ 2147483647 h 850"/>
              <a:gd name="T2" fmla="*/ 2147483647 w 753"/>
              <a:gd name="T3" fmla="*/ 2147483647 h 850"/>
              <a:gd name="T4" fmla="*/ 2147483647 w 753"/>
              <a:gd name="T5" fmla="*/ 2147483647 h 850"/>
              <a:gd name="T6" fmla="*/ 2147483647 w 753"/>
              <a:gd name="T7" fmla="*/ 2147483647 h 850"/>
              <a:gd name="T8" fmla="*/ 2147483647 w 753"/>
              <a:gd name="T9" fmla="*/ 2147483647 h 850"/>
              <a:gd name="T10" fmla="*/ 2147483647 w 753"/>
              <a:gd name="T11" fmla="*/ 2147483647 h 850"/>
              <a:gd name="T12" fmla="*/ 2147483647 w 753"/>
              <a:gd name="T13" fmla="*/ 2147483647 h 850"/>
              <a:gd name="T14" fmla="*/ 2147483647 w 753"/>
              <a:gd name="T15" fmla="*/ 2147483647 h 850"/>
              <a:gd name="T16" fmla="*/ 2147483647 w 753"/>
              <a:gd name="T17" fmla="*/ 2147483647 h 850"/>
              <a:gd name="T18" fmla="*/ 2147483647 w 753"/>
              <a:gd name="T19" fmla="*/ 2147483647 h 850"/>
              <a:gd name="T20" fmla="*/ 2147483647 w 753"/>
              <a:gd name="T21" fmla="*/ 2147483647 h 850"/>
              <a:gd name="T22" fmla="*/ 2147483647 w 753"/>
              <a:gd name="T23" fmla="*/ 2147483647 h 850"/>
              <a:gd name="T24" fmla="*/ 2147483647 w 753"/>
              <a:gd name="T25" fmla="*/ 2147483647 h 850"/>
              <a:gd name="T26" fmla="*/ 2147483647 w 753"/>
              <a:gd name="T27" fmla="*/ 2147483647 h 850"/>
              <a:gd name="T28" fmla="*/ 2147483647 w 753"/>
              <a:gd name="T29" fmla="*/ 2147483647 h 850"/>
              <a:gd name="T30" fmla="*/ 2147483647 w 753"/>
              <a:gd name="T31" fmla="*/ 2147483647 h 850"/>
              <a:gd name="T32" fmla="*/ 2147483647 w 753"/>
              <a:gd name="T33" fmla="*/ 2147483647 h 850"/>
              <a:gd name="T34" fmla="*/ 2147483647 w 753"/>
              <a:gd name="T35" fmla="*/ 2147483647 h 850"/>
              <a:gd name="T36" fmla="*/ 2147483647 w 753"/>
              <a:gd name="T37" fmla="*/ 2147483647 h 850"/>
              <a:gd name="T38" fmla="*/ 2147483647 w 753"/>
              <a:gd name="T39" fmla="*/ 2147483647 h 850"/>
              <a:gd name="T40" fmla="*/ 2147483647 w 753"/>
              <a:gd name="T41" fmla="*/ 2147483647 h 850"/>
              <a:gd name="T42" fmla="*/ 2147483647 w 753"/>
              <a:gd name="T43" fmla="*/ 2147483647 h 850"/>
              <a:gd name="T44" fmla="*/ 2147483647 w 753"/>
              <a:gd name="T45" fmla="*/ 2147483647 h 850"/>
              <a:gd name="T46" fmla="*/ 2147483647 w 753"/>
              <a:gd name="T47" fmla="*/ 2147483647 h 850"/>
              <a:gd name="T48" fmla="*/ 2147483647 w 753"/>
              <a:gd name="T49" fmla="*/ 2147483647 h 850"/>
              <a:gd name="T50" fmla="*/ 2147483647 w 753"/>
              <a:gd name="T51" fmla="*/ 2147483647 h 850"/>
              <a:gd name="T52" fmla="*/ 2147483647 w 753"/>
              <a:gd name="T53" fmla="*/ 2147483647 h 850"/>
              <a:gd name="T54" fmla="*/ 2147483647 w 753"/>
              <a:gd name="T55" fmla="*/ 2147483647 h 850"/>
              <a:gd name="T56" fmla="*/ 2147483647 w 753"/>
              <a:gd name="T57" fmla="*/ 2147483647 h 850"/>
              <a:gd name="T58" fmla="*/ 2147483647 w 753"/>
              <a:gd name="T59" fmla="*/ 2147483647 h 850"/>
              <a:gd name="T60" fmla="*/ 2147483647 w 753"/>
              <a:gd name="T61" fmla="*/ 2147483647 h 850"/>
              <a:gd name="T62" fmla="*/ 2147483647 w 753"/>
              <a:gd name="T63" fmla="*/ 2147483647 h 850"/>
              <a:gd name="T64" fmla="*/ 2147483647 w 753"/>
              <a:gd name="T65" fmla="*/ 2147483647 h 850"/>
              <a:gd name="T66" fmla="*/ 2147483647 w 753"/>
              <a:gd name="T67" fmla="*/ 2147483647 h 850"/>
              <a:gd name="T68" fmla="*/ 2147483647 w 753"/>
              <a:gd name="T69" fmla="*/ 2147483647 h 850"/>
              <a:gd name="T70" fmla="*/ 2147483647 w 753"/>
              <a:gd name="T71" fmla="*/ 2147483647 h 850"/>
              <a:gd name="T72" fmla="*/ 2147483647 w 753"/>
              <a:gd name="T73" fmla="*/ 2147483647 h 850"/>
              <a:gd name="T74" fmla="*/ 2147483647 w 753"/>
              <a:gd name="T75" fmla="*/ 2147483647 h 850"/>
              <a:gd name="T76" fmla="*/ 2147483647 w 753"/>
              <a:gd name="T77" fmla="*/ 2147483647 h 850"/>
              <a:gd name="T78" fmla="*/ 2147483647 w 753"/>
              <a:gd name="T79" fmla="*/ 2147483647 h 850"/>
              <a:gd name="T80" fmla="*/ 2147483647 w 753"/>
              <a:gd name="T81" fmla="*/ 2147483647 h 850"/>
              <a:gd name="T82" fmla="*/ 2147483647 w 753"/>
              <a:gd name="T83" fmla="*/ 2147483647 h 850"/>
              <a:gd name="T84" fmla="*/ 2147483647 w 753"/>
              <a:gd name="T85" fmla="*/ 2147483647 h 850"/>
              <a:gd name="T86" fmla="*/ 2147483647 w 753"/>
              <a:gd name="T87" fmla="*/ 2147483647 h 850"/>
              <a:gd name="T88" fmla="*/ 2147483647 w 753"/>
              <a:gd name="T89" fmla="*/ 2147483647 h 850"/>
              <a:gd name="T90" fmla="*/ 2147483647 w 753"/>
              <a:gd name="T91" fmla="*/ 2147483647 h 850"/>
              <a:gd name="T92" fmla="*/ 2147483647 w 753"/>
              <a:gd name="T93" fmla="*/ 2147483647 h 850"/>
              <a:gd name="T94" fmla="*/ 2147483647 w 753"/>
              <a:gd name="T95" fmla="*/ 2147483647 h 850"/>
              <a:gd name="T96" fmla="*/ 2147483647 w 753"/>
              <a:gd name="T97" fmla="*/ 2147483647 h 850"/>
              <a:gd name="T98" fmla="*/ 2147483647 w 753"/>
              <a:gd name="T99" fmla="*/ 2147483647 h 850"/>
              <a:gd name="T100" fmla="*/ 2147483647 w 753"/>
              <a:gd name="T101" fmla="*/ 2147483647 h 850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w 753"/>
              <a:gd name="T154" fmla="*/ 0 h 850"/>
              <a:gd name="T155" fmla="*/ 753 w 753"/>
              <a:gd name="T156" fmla="*/ 850 h 850"/>
            </a:gdLst>
            <a:ahLst/>
            <a:cxnLst>
              <a:cxn ang="T102">
                <a:pos x="T0" y="T1"/>
              </a:cxn>
              <a:cxn ang="T103">
                <a:pos x="T2" y="T3"/>
              </a:cxn>
              <a:cxn ang="T104">
                <a:pos x="T4" y="T5"/>
              </a:cxn>
              <a:cxn ang="T105">
                <a:pos x="T6" y="T7"/>
              </a:cxn>
              <a:cxn ang="T106">
                <a:pos x="T8" y="T9"/>
              </a:cxn>
              <a:cxn ang="T107">
                <a:pos x="T10" y="T11"/>
              </a:cxn>
              <a:cxn ang="T108">
                <a:pos x="T12" y="T13"/>
              </a:cxn>
              <a:cxn ang="T109">
                <a:pos x="T14" y="T15"/>
              </a:cxn>
              <a:cxn ang="T110">
                <a:pos x="T16" y="T17"/>
              </a:cxn>
              <a:cxn ang="T111">
                <a:pos x="T18" y="T19"/>
              </a:cxn>
              <a:cxn ang="T112">
                <a:pos x="T20" y="T21"/>
              </a:cxn>
              <a:cxn ang="T113">
                <a:pos x="T22" y="T23"/>
              </a:cxn>
              <a:cxn ang="T114">
                <a:pos x="T24" y="T25"/>
              </a:cxn>
              <a:cxn ang="T115">
                <a:pos x="T26" y="T27"/>
              </a:cxn>
              <a:cxn ang="T116">
                <a:pos x="T28" y="T29"/>
              </a:cxn>
              <a:cxn ang="T117">
                <a:pos x="T30" y="T31"/>
              </a:cxn>
              <a:cxn ang="T118">
                <a:pos x="T32" y="T33"/>
              </a:cxn>
              <a:cxn ang="T119">
                <a:pos x="T34" y="T35"/>
              </a:cxn>
              <a:cxn ang="T120">
                <a:pos x="T36" y="T37"/>
              </a:cxn>
              <a:cxn ang="T121">
                <a:pos x="T38" y="T39"/>
              </a:cxn>
              <a:cxn ang="T122">
                <a:pos x="T40" y="T41"/>
              </a:cxn>
              <a:cxn ang="T123">
                <a:pos x="T42" y="T43"/>
              </a:cxn>
              <a:cxn ang="T124">
                <a:pos x="T44" y="T45"/>
              </a:cxn>
              <a:cxn ang="T125">
                <a:pos x="T46" y="T47"/>
              </a:cxn>
              <a:cxn ang="T126">
                <a:pos x="T48" y="T49"/>
              </a:cxn>
              <a:cxn ang="T127">
                <a:pos x="T50" y="T51"/>
              </a:cxn>
              <a:cxn ang="T128">
                <a:pos x="T52" y="T53"/>
              </a:cxn>
              <a:cxn ang="T129">
                <a:pos x="T54" y="T55"/>
              </a:cxn>
              <a:cxn ang="T130">
                <a:pos x="T56" y="T57"/>
              </a:cxn>
              <a:cxn ang="T131">
                <a:pos x="T58" y="T59"/>
              </a:cxn>
              <a:cxn ang="T132">
                <a:pos x="T60" y="T61"/>
              </a:cxn>
              <a:cxn ang="T133">
                <a:pos x="T62" y="T63"/>
              </a:cxn>
              <a:cxn ang="T134">
                <a:pos x="T64" y="T65"/>
              </a:cxn>
              <a:cxn ang="T135">
                <a:pos x="T66" y="T67"/>
              </a:cxn>
              <a:cxn ang="T136">
                <a:pos x="T68" y="T69"/>
              </a:cxn>
              <a:cxn ang="T137">
                <a:pos x="T70" y="T71"/>
              </a:cxn>
              <a:cxn ang="T138">
                <a:pos x="T72" y="T73"/>
              </a:cxn>
              <a:cxn ang="T139">
                <a:pos x="T74" y="T75"/>
              </a:cxn>
              <a:cxn ang="T140">
                <a:pos x="T76" y="T77"/>
              </a:cxn>
              <a:cxn ang="T141">
                <a:pos x="T78" y="T79"/>
              </a:cxn>
              <a:cxn ang="T142">
                <a:pos x="T80" y="T81"/>
              </a:cxn>
              <a:cxn ang="T143">
                <a:pos x="T82" y="T83"/>
              </a:cxn>
              <a:cxn ang="T144">
                <a:pos x="T84" y="T85"/>
              </a:cxn>
              <a:cxn ang="T145">
                <a:pos x="T86" y="T87"/>
              </a:cxn>
              <a:cxn ang="T146">
                <a:pos x="T88" y="T89"/>
              </a:cxn>
              <a:cxn ang="T147">
                <a:pos x="T90" y="T91"/>
              </a:cxn>
              <a:cxn ang="T148">
                <a:pos x="T92" y="T93"/>
              </a:cxn>
              <a:cxn ang="T149">
                <a:pos x="T94" y="T95"/>
              </a:cxn>
              <a:cxn ang="T150">
                <a:pos x="T96" y="T97"/>
              </a:cxn>
              <a:cxn ang="T151">
                <a:pos x="T98" y="T99"/>
              </a:cxn>
              <a:cxn ang="T152">
                <a:pos x="T100" y="T101"/>
              </a:cxn>
            </a:cxnLst>
            <a:rect l="T153" t="T154" r="T155" b="T156"/>
            <a:pathLst>
              <a:path w="753" h="850">
                <a:moveTo>
                  <a:pt x="753" y="291"/>
                </a:moveTo>
                <a:lnTo>
                  <a:pt x="742" y="289"/>
                </a:lnTo>
                <a:lnTo>
                  <a:pt x="733" y="292"/>
                </a:lnTo>
                <a:lnTo>
                  <a:pt x="724" y="297"/>
                </a:lnTo>
                <a:lnTo>
                  <a:pt x="711" y="301"/>
                </a:lnTo>
                <a:lnTo>
                  <a:pt x="702" y="298"/>
                </a:lnTo>
                <a:lnTo>
                  <a:pt x="695" y="294"/>
                </a:lnTo>
                <a:lnTo>
                  <a:pt x="687" y="289"/>
                </a:lnTo>
                <a:lnTo>
                  <a:pt x="680" y="286"/>
                </a:lnTo>
                <a:lnTo>
                  <a:pt x="684" y="281"/>
                </a:lnTo>
                <a:lnTo>
                  <a:pt x="692" y="278"/>
                </a:lnTo>
                <a:lnTo>
                  <a:pt x="699" y="273"/>
                </a:lnTo>
                <a:lnTo>
                  <a:pt x="704" y="267"/>
                </a:lnTo>
                <a:lnTo>
                  <a:pt x="706" y="258"/>
                </a:lnTo>
                <a:lnTo>
                  <a:pt x="705" y="250"/>
                </a:lnTo>
                <a:lnTo>
                  <a:pt x="703" y="241"/>
                </a:lnTo>
                <a:lnTo>
                  <a:pt x="702" y="233"/>
                </a:lnTo>
                <a:lnTo>
                  <a:pt x="686" y="205"/>
                </a:lnTo>
                <a:lnTo>
                  <a:pt x="661" y="184"/>
                </a:lnTo>
                <a:lnTo>
                  <a:pt x="641" y="176"/>
                </a:lnTo>
                <a:lnTo>
                  <a:pt x="626" y="163"/>
                </a:lnTo>
                <a:lnTo>
                  <a:pt x="622" y="162"/>
                </a:lnTo>
                <a:lnTo>
                  <a:pt x="615" y="167"/>
                </a:lnTo>
                <a:lnTo>
                  <a:pt x="610" y="171"/>
                </a:lnTo>
                <a:lnTo>
                  <a:pt x="605" y="170"/>
                </a:lnTo>
                <a:lnTo>
                  <a:pt x="602" y="163"/>
                </a:lnTo>
                <a:lnTo>
                  <a:pt x="602" y="157"/>
                </a:lnTo>
                <a:lnTo>
                  <a:pt x="601" y="151"/>
                </a:lnTo>
                <a:lnTo>
                  <a:pt x="596" y="146"/>
                </a:lnTo>
                <a:lnTo>
                  <a:pt x="585" y="134"/>
                </a:lnTo>
                <a:lnTo>
                  <a:pt x="599" y="127"/>
                </a:lnTo>
                <a:lnTo>
                  <a:pt x="616" y="123"/>
                </a:lnTo>
                <a:lnTo>
                  <a:pt x="631" y="114"/>
                </a:lnTo>
                <a:lnTo>
                  <a:pt x="506" y="115"/>
                </a:lnTo>
                <a:lnTo>
                  <a:pt x="511" y="130"/>
                </a:lnTo>
                <a:lnTo>
                  <a:pt x="524" y="136"/>
                </a:lnTo>
                <a:lnTo>
                  <a:pt x="536" y="138"/>
                </a:lnTo>
                <a:lnTo>
                  <a:pt x="543" y="141"/>
                </a:lnTo>
                <a:lnTo>
                  <a:pt x="508" y="147"/>
                </a:lnTo>
                <a:lnTo>
                  <a:pt x="473" y="157"/>
                </a:lnTo>
                <a:lnTo>
                  <a:pt x="465" y="157"/>
                </a:lnTo>
                <a:lnTo>
                  <a:pt x="457" y="154"/>
                </a:lnTo>
                <a:lnTo>
                  <a:pt x="448" y="150"/>
                </a:lnTo>
                <a:lnTo>
                  <a:pt x="440" y="148"/>
                </a:lnTo>
                <a:lnTo>
                  <a:pt x="413" y="138"/>
                </a:lnTo>
                <a:lnTo>
                  <a:pt x="394" y="119"/>
                </a:lnTo>
                <a:lnTo>
                  <a:pt x="383" y="117"/>
                </a:lnTo>
                <a:lnTo>
                  <a:pt x="367" y="119"/>
                </a:lnTo>
                <a:lnTo>
                  <a:pt x="349" y="122"/>
                </a:lnTo>
                <a:lnTo>
                  <a:pt x="336" y="124"/>
                </a:lnTo>
                <a:lnTo>
                  <a:pt x="306" y="117"/>
                </a:lnTo>
                <a:lnTo>
                  <a:pt x="293" y="96"/>
                </a:lnTo>
                <a:lnTo>
                  <a:pt x="282" y="71"/>
                </a:lnTo>
                <a:lnTo>
                  <a:pt x="261" y="49"/>
                </a:lnTo>
                <a:lnTo>
                  <a:pt x="231" y="34"/>
                </a:lnTo>
                <a:lnTo>
                  <a:pt x="214" y="3"/>
                </a:lnTo>
                <a:lnTo>
                  <a:pt x="201" y="0"/>
                </a:lnTo>
                <a:lnTo>
                  <a:pt x="189" y="19"/>
                </a:lnTo>
                <a:lnTo>
                  <a:pt x="194" y="40"/>
                </a:lnTo>
                <a:lnTo>
                  <a:pt x="217" y="50"/>
                </a:lnTo>
                <a:lnTo>
                  <a:pt x="196" y="64"/>
                </a:lnTo>
                <a:lnTo>
                  <a:pt x="158" y="79"/>
                </a:lnTo>
                <a:lnTo>
                  <a:pt x="126" y="95"/>
                </a:lnTo>
                <a:lnTo>
                  <a:pt x="121" y="118"/>
                </a:lnTo>
                <a:lnTo>
                  <a:pt x="127" y="180"/>
                </a:lnTo>
                <a:lnTo>
                  <a:pt x="116" y="231"/>
                </a:lnTo>
                <a:lnTo>
                  <a:pt x="88" y="225"/>
                </a:lnTo>
                <a:lnTo>
                  <a:pt x="78" y="196"/>
                </a:lnTo>
                <a:lnTo>
                  <a:pt x="70" y="182"/>
                </a:lnTo>
                <a:lnTo>
                  <a:pt x="81" y="170"/>
                </a:lnTo>
                <a:lnTo>
                  <a:pt x="96" y="141"/>
                </a:lnTo>
                <a:lnTo>
                  <a:pt x="95" y="110"/>
                </a:lnTo>
                <a:lnTo>
                  <a:pt x="90" y="78"/>
                </a:lnTo>
                <a:lnTo>
                  <a:pt x="95" y="51"/>
                </a:lnTo>
                <a:lnTo>
                  <a:pt x="103" y="42"/>
                </a:lnTo>
                <a:lnTo>
                  <a:pt x="113" y="38"/>
                </a:lnTo>
                <a:lnTo>
                  <a:pt x="124" y="34"/>
                </a:lnTo>
                <a:lnTo>
                  <a:pt x="132" y="25"/>
                </a:lnTo>
                <a:lnTo>
                  <a:pt x="103" y="27"/>
                </a:lnTo>
                <a:lnTo>
                  <a:pt x="104" y="27"/>
                </a:lnTo>
                <a:lnTo>
                  <a:pt x="103" y="27"/>
                </a:lnTo>
                <a:lnTo>
                  <a:pt x="102" y="28"/>
                </a:lnTo>
                <a:lnTo>
                  <a:pt x="101" y="29"/>
                </a:lnTo>
                <a:lnTo>
                  <a:pt x="91" y="38"/>
                </a:lnTo>
                <a:lnTo>
                  <a:pt x="80" y="51"/>
                </a:lnTo>
                <a:lnTo>
                  <a:pt x="69" y="64"/>
                </a:lnTo>
                <a:lnTo>
                  <a:pt x="56" y="73"/>
                </a:lnTo>
                <a:lnTo>
                  <a:pt x="54" y="76"/>
                </a:lnTo>
                <a:lnTo>
                  <a:pt x="47" y="82"/>
                </a:lnTo>
                <a:lnTo>
                  <a:pt x="42" y="88"/>
                </a:lnTo>
                <a:lnTo>
                  <a:pt x="38" y="93"/>
                </a:lnTo>
                <a:lnTo>
                  <a:pt x="26" y="118"/>
                </a:lnTo>
                <a:lnTo>
                  <a:pt x="18" y="144"/>
                </a:lnTo>
                <a:lnTo>
                  <a:pt x="11" y="171"/>
                </a:lnTo>
                <a:lnTo>
                  <a:pt x="3" y="196"/>
                </a:lnTo>
                <a:lnTo>
                  <a:pt x="0" y="211"/>
                </a:lnTo>
                <a:lnTo>
                  <a:pt x="4" y="216"/>
                </a:lnTo>
                <a:lnTo>
                  <a:pt x="12" y="221"/>
                </a:lnTo>
                <a:lnTo>
                  <a:pt x="20" y="231"/>
                </a:lnTo>
                <a:lnTo>
                  <a:pt x="28" y="260"/>
                </a:lnTo>
                <a:lnTo>
                  <a:pt x="31" y="291"/>
                </a:lnTo>
                <a:lnTo>
                  <a:pt x="40" y="319"/>
                </a:lnTo>
                <a:lnTo>
                  <a:pt x="37" y="350"/>
                </a:lnTo>
                <a:lnTo>
                  <a:pt x="36" y="380"/>
                </a:lnTo>
                <a:lnTo>
                  <a:pt x="55" y="403"/>
                </a:lnTo>
                <a:lnTo>
                  <a:pt x="69" y="407"/>
                </a:lnTo>
                <a:lnTo>
                  <a:pt x="84" y="406"/>
                </a:lnTo>
                <a:lnTo>
                  <a:pt x="98" y="405"/>
                </a:lnTo>
                <a:lnTo>
                  <a:pt x="112" y="408"/>
                </a:lnTo>
                <a:lnTo>
                  <a:pt x="137" y="415"/>
                </a:lnTo>
                <a:lnTo>
                  <a:pt x="163" y="418"/>
                </a:lnTo>
                <a:lnTo>
                  <a:pt x="172" y="436"/>
                </a:lnTo>
                <a:lnTo>
                  <a:pt x="186" y="451"/>
                </a:lnTo>
                <a:lnTo>
                  <a:pt x="213" y="464"/>
                </a:lnTo>
                <a:lnTo>
                  <a:pt x="241" y="475"/>
                </a:lnTo>
                <a:lnTo>
                  <a:pt x="245" y="474"/>
                </a:lnTo>
                <a:lnTo>
                  <a:pt x="253" y="472"/>
                </a:lnTo>
                <a:lnTo>
                  <a:pt x="262" y="469"/>
                </a:lnTo>
                <a:lnTo>
                  <a:pt x="271" y="467"/>
                </a:lnTo>
                <a:lnTo>
                  <a:pt x="290" y="464"/>
                </a:lnTo>
                <a:lnTo>
                  <a:pt x="299" y="471"/>
                </a:lnTo>
                <a:lnTo>
                  <a:pt x="301" y="475"/>
                </a:lnTo>
                <a:lnTo>
                  <a:pt x="301" y="480"/>
                </a:lnTo>
                <a:lnTo>
                  <a:pt x="298" y="484"/>
                </a:lnTo>
                <a:lnTo>
                  <a:pt x="294" y="487"/>
                </a:lnTo>
                <a:lnTo>
                  <a:pt x="293" y="489"/>
                </a:lnTo>
                <a:lnTo>
                  <a:pt x="292" y="490"/>
                </a:lnTo>
                <a:lnTo>
                  <a:pt x="287" y="514"/>
                </a:lnTo>
                <a:lnTo>
                  <a:pt x="277" y="538"/>
                </a:lnTo>
                <a:lnTo>
                  <a:pt x="271" y="561"/>
                </a:lnTo>
                <a:lnTo>
                  <a:pt x="275" y="584"/>
                </a:lnTo>
                <a:lnTo>
                  <a:pt x="281" y="605"/>
                </a:lnTo>
                <a:lnTo>
                  <a:pt x="292" y="622"/>
                </a:lnTo>
                <a:lnTo>
                  <a:pt x="301" y="642"/>
                </a:lnTo>
                <a:lnTo>
                  <a:pt x="301" y="663"/>
                </a:lnTo>
                <a:lnTo>
                  <a:pt x="294" y="676"/>
                </a:lnTo>
                <a:lnTo>
                  <a:pt x="285" y="683"/>
                </a:lnTo>
                <a:lnTo>
                  <a:pt x="277" y="692"/>
                </a:lnTo>
                <a:lnTo>
                  <a:pt x="279" y="706"/>
                </a:lnTo>
                <a:lnTo>
                  <a:pt x="288" y="721"/>
                </a:lnTo>
                <a:lnTo>
                  <a:pt x="292" y="739"/>
                </a:lnTo>
                <a:lnTo>
                  <a:pt x="293" y="755"/>
                </a:lnTo>
                <a:lnTo>
                  <a:pt x="297" y="765"/>
                </a:lnTo>
                <a:lnTo>
                  <a:pt x="303" y="775"/>
                </a:lnTo>
                <a:lnTo>
                  <a:pt x="309" y="787"/>
                </a:lnTo>
                <a:lnTo>
                  <a:pt x="314" y="811"/>
                </a:lnTo>
                <a:lnTo>
                  <a:pt x="318" y="836"/>
                </a:lnTo>
                <a:lnTo>
                  <a:pt x="352" y="850"/>
                </a:lnTo>
                <a:lnTo>
                  <a:pt x="436" y="818"/>
                </a:lnTo>
                <a:lnTo>
                  <a:pt x="507" y="763"/>
                </a:lnTo>
                <a:lnTo>
                  <a:pt x="506" y="752"/>
                </a:lnTo>
                <a:lnTo>
                  <a:pt x="496" y="733"/>
                </a:lnTo>
                <a:lnTo>
                  <a:pt x="483" y="713"/>
                </a:lnTo>
                <a:lnTo>
                  <a:pt x="478" y="694"/>
                </a:lnTo>
                <a:lnTo>
                  <a:pt x="476" y="673"/>
                </a:lnTo>
                <a:lnTo>
                  <a:pt x="471" y="653"/>
                </a:lnTo>
                <a:lnTo>
                  <a:pt x="467" y="633"/>
                </a:lnTo>
                <a:lnTo>
                  <a:pt x="465" y="614"/>
                </a:lnTo>
                <a:lnTo>
                  <a:pt x="506" y="614"/>
                </a:lnTo>
                <a:lnTo>
                  <a:pt x="513" y="615"/>
                </a:lnTo>
                <a:lnTo>
                  <a:pt x="520" y="617"/>
                </a:lnTo>
                <a:lnTo>
                  <a:pt x="527" y="619"/>
                </a:lnTo>
                <a:lnTo>
                  <a:pt x="534" y="620"/>
                </a:lnTo>
                <a:lnTo>
                  <a:pt x="543" y="619"/>
                </a:lnTo>
                <a:lnTo>
                  <a:pt x="555" y="617"/>
                </a:lnTo>
                <a:lnTo>
                  <a:pt x="564" y="616"/>
                </a:lnTo>
                <a:lnTo>
                  <a:pt x="573" y="618"/>
                </a:lnTo>
                <a:lnTo>
                  <a:pt x="588" y="624"/>
                </a:lnTo>
                <a:lnTo>
                  <a:pt x="597" y="621"/>
                </a:lnTo>
                <a:lnTo>
                  <a:pt x="604" y="615"/>
                </a:lnTo>
                <a:lnTo>
                  <a:pt x="615" y="611"/>
                </a:lnTo>
                <a:lnTo>
                  <a:pt x="621" y="607"/>
                </a:lnTo>
                <a:lnTo>
                  <a:pt x="624" y="604"/>
                </a:lnTo>
                <a:lnTo>
                  <a:pt x="628" y="601"/>
                </a:lnTo>
                <a:lnTo>
                  <a:pt x="634" y="599"/>
                </a:lnTo>
                <a:lnTo>
                  <a:pt x="647" y="599"/>
                </a:lnTo>
                <a:lnTo>
                  <a:pt x="661" y="597"/>
                </a:lnTo>
                <a:lnTo>
                  <a:pt x="667" y="592"/>
                </a:lnTo>
                <a:lnTo>
                  <a:pt x="671" y="586"/>
                </a:lnTo>
                <a:lnTo>
                  <a:pt x="673" y="577"/>
                </a:lnTo>
                <a:lnTo>
                  <a:pt x="675" y="568"/>
                </a:lnTo>
                <a:lnTo>
                  <a:pt x="685" y="543"/>
                </a:lnTo>
                <a:lnTo>
                  <a:pt x="674" y="524"/>
                </a:lnTo>
                <a:lnTo>
                  <a:pt x="661" y="508"/>
                </a:lnTo>
                <a:lnTo>
                  <a:pt x="652" y="493"/>
                </a:lnTo>
                <a:lnTo>
                  <a:pt x="650" y="477"/>
                </a:lnTo>
                <a:lnTo>
                  <a:pt x="659" y="451"/>
                </a:lnTo>
                <a:lnTo>
                  <a:pt x="671" y="426"/>
                </a:lnTo>
                <a:lnTo>
                  <a:pt x="683" y="419"/>
                </a:lnTo>
                <a:lnTo>
                  <a:pt x="700" y="420"/>
                </a:lnTo>
                <a:lnTo>
                  <a:pt x="710" y="401"/>
                </a:lnTo>
                <a:lnTo>
                  <a:pt x="701" y="372"/>
                </a:lnTo>
                <a:lnTo>
                  <a:pt x="700" y="356"/>
                </a:lnTo>
                <a:lnTo>
                  <a:pt x="704" y="345"/>
                </a:lnTo>
                <a:lnTo>
                  <a:pt x="705" y="344"/>
                </a:lnTo>
                <a:lnTo>
                  <a:pt x="706" y="344"/>
                </a:lnTo>
                <a:lnTo>
                  <a:pt x="709" y="343"/>
                </a:lnTo>
                <a:lnTo>
                  <a:pt x="715" y="340"/>
                </a:lnTo>
                <a:lnTo>
                  <a:pt x="722" y="336"/>
                </a:lnTo>
                <a:lnTo>
                  <a:pt x="726" y="334"/>
                </a:lnTo>
                <a:lnTo>
                  <a:pt x="753" y="291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29" name="Guyana"/>
          <xdr:cNvSpPr>
            <a:spLocks/>
          </xdr:cNvSpPr>
        </xdr:nvSpPr>
        <xdr:spPr bwMode="auto">
          <a:xfrm>
            <a:off x="9649424" y="2228850"/>
            <a:ext cx="91903" cy="219075"/>
          </a:xfrm>
          <a:custGeom>
            <a:avLst/>
            <a:gdLst>
              <a:gd name="T0" fmla="*/ 2147483647 w 261"/>
              <a:gd name="T1" fmla="*/ 2147483647 h 537"/>
              <a:gd name="T2" fmla="*/ 2147483647 w 261"/>
              <a:gd name="T3" fmla="*/ 2147483647 h 537"/>
              <a:gd name="T4" fmla="*/ 2147483647 w 261"/>
              <a:gd name="T5" fmla="*/ 2147483647 h 537"/>
              <a:gd name="T6" fmla="*/ 2147483647 w 261"/>
              <a:gd name="T7" fmla="*/ 2147483647 h 537"/>
              <a:gd name="T8" fmla="*/ 2147483647 w 261"/>
              <a:gd name="T9" fmla="*/ 2147483647 h 537"/>
              <a:gd name="T10" fmla="*/ 2147483647 w 261"/>
              <a:gd name="T11" fmla="*/ 2147483647 h 537"/>
              <a:gd name="T12" fmla="*/ 2147483647 w 261"/>
              <a:gd name="T13" fmla="*/ 2147483647 h 537"/>
              <a:gd name="T14" fmla="*/ 2147483647 w 261"/>
              <a:gd name="T15" fmla="*/ 2147483647 h 537"/>
              <a:gd name="T16" fmla="*/ 2147483647 w 261"/>
              <a:gd name="T17" fmla="*/ 2147483647 h 537"/>
              <a:gd name="T18" fmla="*/ 2147483647 w 261"/>
              <a:gd name="T19" fmla="*/ 2147483647 h 537"/>
              <a:gd name="T20" fmla="*/ 2147483647 w 261"/>
              <a:gd name="T21" fmla="*/ 0 h 537"/>
              <a:gd name="T22" fmla="*/ 2147483647 w 261"/>
              <a:gd name="T23" fmla="*/ 2147483647 h 537"/>
              <a:gd name="T24" fmla="*/ 2147483647 w 261"/>
              <a:gd name="T25" fmla="*/ 2147483647 h 537"/>
              <a:gd name="T26" fmla="*/ 2147483647 w 261"/>
              <a:gd name="T27" fmla="*/ 2147483647 h 537"/>
              <a:gd name="T28" fmla="*/ 2147483647 w 261"/>
              <a:gd name="T29" fmla="*/ 2147483647 h 537"/>
              <a:gd name="T30" fmla="*/ 2147483647 w 261"/>
              <a:gd name="T31" fmla="*/ 2147483647 h 537"/>
              <a:gd name="T32" fmla="*/ 2147483647 w 261"/>
              <a:gd name="T33" fmla="*/ 2147483647 h 537"/>
              <a:gd name="T34" fmla="*/ 2147483647 w 261"/>
              <a:gd name="T35" fmla="*/ 2147483647 h 537"/>
              <a:gd name="T36" fmla="*/ 2147483647 w 261"/>
              <a:gd name="T37" fmla="*/ 2147483647 h 537"/>
              <a:gd name="T38" fmla="*/ 2147483647 w 261"/>
              <a:gd name="T39" fmla="*/ 2147483647 h 537"/>
              <a:gd name="T40" fmla="*/ 2147483647 w 261"/>
              <a:gd name="T41" fmla="*/ 2147483647 h 537"/>
              <a:gd name="T42" fmla="*/ 2147483647 w 261"/>
              <a:gd name="T43" fmla="*/ 2147483647 h 537"/>
              <a:gd name="T44" fmla="*/ 2147483647 w 261"/>
              <a:gd name="T45" fmla="*/ 2147483647 h 537"/>
              <a:gd name="T46" fmla="*/ 2147483647 w 261"/>
              <a:gd name="T47" fmla="*/ 2147483647 h 537"/>
              <a:gd name="T48" fmla="*/ 2147483647 w 261"/>
              <a:gd name="T49" fmla="*/ 2147483647 h 537"/>
              <a:gd name="T50" fmla="*/ 2147483647 w 261"/>
              <a:gd name="T51" fmla="*/ 2147483647 h 537"/>
              <a:gd name="T52" fmla="*/ 2147483647 w 261"/>
              <a:gd name="T53" fmla="*/ 2147483647 h 537"/>
              <a:gd name="T54" fmla="*/ 2147483647 w 261"/>
              <a:gd name="T55" fmla="*/ 2147483647 h 537"/>
              <a:gd name="T56" fmla="*/ 2147483647 w 261"/>
              <a:gd name="T57" fmla="*/ 2147483647 h 537"/>
              <a:gd name="T58" fmla="*/ 2147483647 w 261"/>
              <a:gd name="T59" fmla="*/ 2147483647 h 537"/>
              <a:gd name="T60" fmla="*/ 2147483647 w 261"/>
              <a:gd name="T61" fmla="*/ 2147483647 h 537"/>
              <a:gd name="T62" fmla="*/ 2147483647 w 261"/>
              <a:gd name="T63" fmla="*/ 2147483647 h 537"/>
              <a:gd name="T64" fmla="*/ 2147483647 w 261"/>
              <a:gd name="T65" fmla="*/ 2147483647 h 537"/>
              <a:gd name="T66" fmla="*/ 2147483647 w 261"/>
              <a:gd name="T67" fmla="*/ 2147483647 h 537"/>
              <a:gd name="T68" fmla="*/ 2147483647 w 261"/>
              <a:gd name="T69" fmla="*/ 2147483647 h 537"/>
              <a:gd name="T70" fmla="*/ 2147483647 w 261"/>
              <a:gd name="T71" fmla="*/ 2147483647 h 537"/>
              <a:gd name="T72" fmla="*/ 2147483647 w 261"/>
              <a:gd name="T73" fmla="*/ 2147483647 h 537"/>
              <a:gd name="T74" fmla="*/ 2147483647 w 261"/>
              <a:gd name="T75" fmla="*/ 2147483647 h 537"/>
              <a:gd name="T76" fmla="*/ 2147483647 w 261"/>
              <a:gd name="T77" fmla="*/ 2147483647 h 537"/>
              <a:gd name="T78" fmla="*/ 2147483647 w 261"/>
              <a:gd name="T79" fmla="*/ 2147483647 h 537"/>
              <a:gd name="T80" fmla="*/ 2147483647 w 261"/>
              <a:gd name="T81" fmla="*/ 2147483647 h 537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w 261"/>
              <a:gd name="T124" fmla="*/ 0 h 537"/>
              <a:gd name="T125" fmla="*/ 261 w 261"/>
              <a:gd name="T126" fmla="*/ 537 h 537"/>
            </a:gdLst>
            <a:ahLst/>
            <a:cxnLst>
              <a:cxn ang="T82">
                <a:pos x="T0" y="T1"/>
              </a:cxn>
              <a:cxn ang="T83">
                <a:pos x="T2" y="T3"/>
              </a:cxn>
              <a:cxn ang="T84">
                <a:pos x="T4" y="T5"/>
              </a:cxn>
              <a:cxn ang="T85">
                <a:pos x="T6" y="T7"/>
              </a:cxn>
              <a:cxn ang="T86">
                <a:pos x="T8" y="T9"/>
              </a:cxn>
              <a:cxn ang="T87">
                <a:pos x="T10" y="T11"/>
              </a:cxn>
              <a:cxn ang="T88">
                <a:pos x="T12" y="T13"/>
              </a:cxn>
              <a:cxn ang="T89">
                <a:pos x="T14" y="T15"/>
              </a:cxn>
              <a:cxn ang="T90">
                <a:pos x="T16" y="T17"/>
              </a:cxn>
              <a:cxn ang="T91">
                <a:pos x="T18" y="T19"/>
              </a:cxn>
              <a:cxn ang="T92">
                <a:pos x="T20" y="T21"/>
              </a:cxn>
              <a:cxn ang="T93">
                <a:pos x="T22" y="T23"/>
              </a:cxn>
              <a:cxn ang="T94">
                <a:pos x="T24" y="T25"/>
              </a:cxn>
              <a:cxn ang="T95">
                <a:pos x="T26" y="T27"/>
              </a:cxn>
              <a:cxn ang="T96">
                <a:pos x="T28" y="T29"/>
              </a:cxn>
              <a:cxn ang="T97">
                <a:pos x="T30" y="T31"/>
              </a:cxn>
              <a:cxn ang="T98">
                <a:pos x="T32" y="T33"/>
              </a:cxn>
              <a:cxn ang="T99">
                <a:pos x="T34" y="T35"/>
              </a:cxn>
              <a:cxn ang="T100">
                <a:pos x="T36" y="T37"/>
              </a:cxn>
              <a:cxn ang="T101">
                <a:pos x="T38" y="T39"/>
              </a:cxn>
              <a:cxn ang="T102">
                <a:pos x="T40" y="T41"/>
              </a:cxn>
              <a:cxn ang="T103">
                <a:pos x="T42" y="T43"/>
              </a:cxn>
              <a:cxn ang="T104">
                <a:pos x="T44" y="T45"/>
              </a:cxn>
              <a:cxn ang="T105">
                <a:pos x="T46" y="T47"/>
              </a:cxn>
              <a:cxn ang="T106">
                <a:pos x="T48" y="T49"/>
              </a:cxn>
              <a:cxn ang="T107">
                <a:pos x="T50" y="T51"/>
              </a:cxn>
              <a:cxn ang="T108">
                <a:pos x="T52" y="T53"/>
              </a:cxn>
              <a:cxn ang="T109">
                <a:pos x="T54" y="T55"/>
              </a:cxn>
              <a:cxn ang="T110">
                <a:pos x="T56" y="T57"/>
              </a:cxn>
              <a:cxn ang="T111">
                <a:pos x="T58" y="T59"/>
              </a:cxn>
              <a:cxn ang="T112">
                <a:pos x="T60" y="T61"/>
              </a:cxn>
              <a:cxn ang="T113">
                <a:pos x="T62" y="T63"/>
              </a:cxn>
              <a:cxn ang="T114">
                <a:pos x="T64" y="T65"/>
              </a:cxn>
              <a:cxn ang="T115">
                <a:pos x="T66" y="T67"/>
              </a:cxn>
              <a:cxn ang="T116">
                <a:pos x="T68" y="T69"/>
              </a:cxn>
              <a:cxn ang="T117">
                <a:pos x="T70" y="T71"/>
              </a:cxn>
              <a:cxn ang="T118">
                <a:pos x="T72" y="T73"/>
              </a:cxn>
              <a:cxn ang="T119">
                <a:pos x="T74" y="T75"/>
              </a:cxn>
              <a:cxn ang="T120">
                <a:pos x="T76" y="T77"/>
              </a:cxn>
              <a:cxn ang="T121">
                <a:pos x="T78" y="T79"/>
              </a:cxn>
              <a:cxn ang="T122">
                <a:pos x="T80" y="T81"/>
              </a:cxn>
            </a:cxnLst>
            <a:rect l="T123" t="T124" r="T125" b="T126"/>
            <a:pathLst>
              <a:path w="261" h="537">
                <a:moveTo>
                  <a:pt x="245" y="183"/>
                </a:moveTo>
                <a:lnTo>
                  <a:pt x="243" y="180"/>
                </a:lnTo>
                <a:lnTo>
                  <a:pt x="242" y="174"/>
                </a:lnTo>
                <a:lnTo>
                  <a:pt x="239" y="168"/>
                </a:lnTo>
                <a:lnTo>
                  <a:pt x="236" y="160"/>
                </a:lnTo>
                <a:lnTo>
                  <a:pt x="232" y="156"/>
                </a:lnTo>
                <a:lnTo>
                  <a:pt x="225" y="153"/>
                </a:lnTo>
                <a:lnTo>
                  <a:pt x="218" y="150"/>
                </a:lnTo>
                <a:lnTo>
                  <a:pt x="212" y="147"/>
                </a:lnTo>
                <a:lnTo>
                  <a:pt x="189" y="118"/>
                </a:lnTo>
                <a:lnTo>
                  <a:pt x="171" y="88"/>
                </a:lnTo>
                <a:lnTo>
                  <a:pt x="170" y="74"/>
                </a:lnTo>
                <a:lnTo>
                  <a:pt x="165" y="64"/>
                </a:lnTo>
                <a:lnTo>
                  <a:pt x="160" y="54"/>
                </a:lnTo>
                <a:lnTo>
                  <a:pt x="157" y="43"/>
                </a:lnTo>
                <a:lnTo>
                  <a:pt x="146" y="33"/>
                </a:lnTo>
                <a:lnTo>
                  <a:pt x="134" y="24"/>
                </a:lnTo>
                <a:lnTo>
                  <a:pt x="124" y="14"/>
                </a:lnTo>
                <a:lnTo>
                  <a:pt x="113" y="5"/>
                </a:lnTo>
                <a:lnTo>
                  <a:pt x="108" y="2"/>
                </a:lnTo>
                <a:lnTo>
                  <a:pt x="103" y="0"/>
                </a:lnTo>
                <a:lnTo>
                  <a:pt x="76" y="43"/>
                </a:lnTo>
                <a:lnTo>
                  <a:pt x="72" y="45"/>
                </a:lnTo>
                <a:lnTo>
                  <a:pt x="65" y="49"/>
                </a:lnTo>
                <a:lnTo>
                  <a:pt x="59" y="52"/>
                </a:lnTo>
                <a:lnTo>
                  <a:pt x="56" y="53"/>
                </a:lnTo>
                <a:lnTo>
                  <a:pt x="55" y="53"/>
                </a:lnTo>
                <a:lnTo>
                  <a:pt x="54" y="54"/>
                </a:lnTo>
                <a:lnTo>
                  <a:pt x="50" y="65"/>
                </a:lnTo>
                <a:lnTo>
                  <a:pt x="51" y="81"/>
                </a:lnTo>
                <a:lnTo>
                  <a:pt x="60" y="110"/>
                </a:lnTo>
                <a:lnTo>
                  <a:pt x="50" y="129"/>
                </a:lnTo>
                <a:lnTo>
                  <a:pt x="33" y="128"/>
                </a:lnTo>
                <a:lnTo>
                  <a:pt x="21" y="135"/>
                </a:lnTo>
                <a:lnTo>
                  <a:pt x="9" y="160"/>
                </a:lnTo>
                <a:lnTo>
                  <a:pt x="0" y="186"/>
                </a:lnTo>
                <a:lnTo>
                  <a:pt x="2" y="202"/>
                </a:lnTo>
                <a:lnTo>
                  <a:pt x="11" y="217"/>
                </a:lnTo>
                <a:lnTo>
                  <a:pt x="24" y="233"/>
                </a:lnTo>
                <a:lnTo>
                  <a:pt x="35" y="252"/>
                </a:lnTo>
                <a:lnTo>
                  <a:pt x="53" y="258"/>
                </a:lnTo>
                <a:lnTo>
                  <a:pt x="58" y="271"/>
                </a:lnTo>
                <a:lnTo>
                  <a:pt x="59" y="281"/>
                </a:lnTo>
                <a:lnTo>
                  <a:pt x="62" y="290"/>
                </a:lnTo>
                <a:lnTo>
                  <a:pt x="73" y="299"/>
                </a:lnTo>
                <a:lnTo>
                  <a:pt x="91" y="332"/>
                </a:lnTo>
                <a:lnTo>
                  <a:pt x="79" y="370"/>
                </a:lnTo>
                <a:lnTo>
                  <a:pt x="67" y="411"/>
                </a:lnTo>
                <a:lnTo>
                  <a:pt x="83" y="445"/>
                </a:lnTo>
                <a:lnTo>
                  <a:pt x="94" y="466"/>
                </a:lnTo>
                <a:lnTo>
                  <a:pt x="98" y="497"/>
                </a:lnTo>
                <a:lnTo>
                  <a:pt x="102" y="525"/>
                </a:lnTo>
                <a:lnTo>
                  <a:pt x="119" y="537"/>
                </a:lnTo>
                <a:lnTo>
                  <a:pt x="127" y="535"/>
                </a:lnTo>
                <a:lnTo>
                  <a:pt x="132" y="532"/>
                </a:lnTo>
                <a:lnTo>
                  <a:pt x="137" y="528"/>
                </a:lnTo>
                <a:lnTo>
                  <a:pt x="143" y="525"/>
                </a:lnTo>
                <a:lnTo>
                  <a:pt x="153" y="524"/>
                </a:lnTo>
                <a:lnTo>
                  <a:pt x="161" y="525"/>
                </a:lnTo>
                <a:lnTo>
                  <a:pt x="169" y="524"/>
                </a:lnTo>
                <a:lnTo>
                  <a:pt x="180" y="519"/>
                </a:lnTo>
                <a:lnTo>
                  <a:pt x="217" y="494"/>
                </a:lnTo>
                <a:lnTo>
                  <a:pt x="261" y="487"/>
                </a:lnTo>
                <a:lnTo>
                  <a:pt x="258" y="472"/>
                </a:lnTo>
                <a:lnTo>
                  <a:pt x="252" y="459"/>
                </a:lnTo>
                <a:lnTo>
                  <a:pt x="245" y="446"/>
                </a:lnTo>
                <a:lnTo>
                  <a:pt x="237" y="433"/>
                </a:lnTo>
                <a:lnTo>
                  <a:pt x="232" y="408"/>
                </a:lnTo>
                <a:lnTo>
                  <a:pt x="231" y="384"/>
                </a:lnTo>
                <a:lnTo>
                  <a:pt x="218" y="375"/>
                </a:lnTo>
                <a:lnTo>
                  <a:pt x="202" y="366"/>
                </a:lnTo>
                <a:lnTo>
                  <a:pt x="192" y="349"/>
                </a:lnTo>
                <a:lnTo>
                  <a:pt x="186" y="330"/>
                </a:lnTo>
                <a:lnTo>
                  <a:pt x="189" y="291"/>
                </a:lnTo>
                <a:lnTo>
                  <a:pt x="207" y="261"/>
                </a:lnTo>
                <a:lnTo>
                  <a:pt x="213" y="254"/>
                </a:lnTo>
                <a:lnTo>
                  <a:pt x="220" y="247"/>
                </a:lnTo>
                <a:lnTo>
                  <a:pt x="225" y="236"/>
                </a:lnTo>
                <a:lnTo>
                  <a:pt x="227" y="224"/>
                </a:lnTo>
                <a:lnTo>
                  <a:pt x="245" y="183"/>
                </a:lnTo>
                <a:close/>
              </a:path>
            </a:pathLst>
          </a:custGeom>
          <a:solidFill>
            <a:srgbClr val="00D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0" name="Freeform 152"/>
          <xdr:cNvSpPr>
            <a:spLocks/>
          </xdr:cNvSpPr>
        </xdr:nvSpPr>
        <xdr:spPr bwMode="auto">
          <a:xfrm>
            <a:off x="9716262" y="2305050"/>
            <a:ext cx="83548" cy="123825"/>
          </a:xfrm>
          <a:custGeom>
            <a:avLst/>
            <a:gdLst>
              <a:gd name="T0" fmla="*/ 2147483647 w 224"/>
              <a:gd name="T1" fmla="*/ 2147483647 h 304"/>
              <a:gd name="T2" fmla="*/ 2147483647 w 224"/>
              <a:gd name="T3" fmla="*/ 2147483647 h 304"/>
              <a:gd name="T4" fmla="*/ 2147483647 w 224"/>
              <a:gd name="T5" fmla="*/ 2147483647 h 304"/>
              <a:gd name="T6" fmla="*/ 2147483647 w 224"/>
              <a:gd name="T7" fmla="*/ 2147483647 h 304"/>
              <a:gd name="T8" fmla="*/ 2147483647 w 224"/>
              <a:gd name="T9" fmla="*/ 2147483647 h 304"/>
              <a:gd name="T10" fmla="*/ 2147483647 w 224"/>
              <a:gd name="T11" fmla="*/ 2147483647 h 304"/>
              <a:gd name="T12" fmla="*/ 2147483647 w 224"/>
              <a:gd name="T13" fmla="*/ 2147483647 h 304"/>
              <a:gd name="T14" fmla="*/ 2147483647 w 224"/>
              <a:gd name="T15" fmla="*/ 2147483647 h 304"/>
              <a:gd name="T16" fmla="*/ 2147483647 w 224"/>
              <a:gd name="T17" fmla="*/ 2147483647 h 304"/>
              <a:gd name="T18" fmla="*/ 2147483647 w 224"/>
              <a:gd name="T19" fmla="*/ 2147483647 h 304"/>
              <a:gd name="T20" fmla="*/ 2147483647 w 224"/>
              <a:gd name="T21" fmla="*/ 2147483647 h 304"/>
              <a:gd name="T22" fmla="*/ 2147483647 w 224"/>
              <a:gd name="T23" fmla="*/ 2147483647 h 304"/>
              <a:gd name="T24" fmla="*/ 2147483647 w 224"/>
              <a:gd name="T25" fmla="*/ 2147483647 h 304"/>
              <a:gd name="T26" fmla="*/ 2147483647 w 224"/>
              <a:gd name="T27" fmla="*/ 2147483647 h 304"/>
              <a:gd name="T28" fmla="*/ 2147483647 w 224"/>
              <a:gd name="T29" fmla="*/ 2147483647 h 304"/>
              <a:gd name="T30" fmla="*/ 2147483647 w 224"/>
              <a:gd name="T31" fmla="*/ 2147483647 h 304"/>
              <a:gd name="T32" fmla="*/ 2147483647 w 224"/>
              <a:gd name="T33" fmla="*/ 2147483647 h 304"/>
              <a:gd name="T34" fmla="*/ 2147483647 w 224"/>
              <a:gd name="T35" fmla="*/ 2147483647 h 304"/>
              <a:gd name="T36" fmla="*/ 2147483647 w 224"/>
              <a:gd name="T37" fmla="*/ 2147483647 h 304"/>
              <a:gd name="T38" fmla="*/ 2147483647 w 224"/>
              <a:gd name="T39" fmla="*/ 2147483647 h 304"/>
              <a:gd name="T40" fmla="*/ 2147483647 w 224"/>
              <a:gd name="T41" fmla="*/ 2147483647 h 304"/>
              <a:gd name="T42" fmla="*/ 2147483647 w 224"/>
              <a:gd name="T43" fmla="*/ 2147483647 h 304"/>
              <a:gd name="T44" fmla="*/ 2147483647 w 224"/>
              <a:gd name="T45" fmla="*/ 2147483647 h 304"/>
              <a:gd name="T46" fmla="*/ 2147483647 w 224"/>
              <a:gd name="T47" fmla="*/ 2147483647 h 304"/>
              <a:gd name="T48" fmla="*/ 2147483647 w 224"/>
              <a:gd name="T49" fmla="*/ 2147483647 h 304"/>
              <a:gd name="T50" fmla="*/ 2147483647 w 224"/>
              <a:gd name="T51" fmla="*/ 2147483647 h 304"/>
              <a:gd name="T52" fmla="*/ 2147483647 w 224"/>
              <a:gd name="T53" fmla="*/ 2147483647 h 304"/>
              <a:gd name="T54" fmla="*/ 2147483647 w 224"/>
              <a:gd name="T55" fmla="*/ 2147483647 h 304"/>
              <a:gd name="T56" fmla="*/ 2147483647 w 224"/>
              <a:gd name="T57" fmla="*/ 0 h 304"/>
              <a:gd name="T58" fmla="*/ 2147483647 w 224"/>
              <a:gd name="T59" fmla="*/ 0 h 304"/>
              <a:gd name="T60" fmla="*/ 2147483647 w 224"/>
              <a:gd name="T61" fmla="*/ 2147483647 h 304"/>
              <a:gd name="T62" fmla="*/ 2147483647 w 224"/>
              <a:gd name="T63" fmla="*/ 2147483647 h 304"/>
              <a:gd name="T64" fmla="*/ 2147483647 w 224"/>
              <a:gd name="T65" fmla="*/ 2147483647 h 304"/>
              <a:gd name="T66" fmla="*/ 2147483647 w 224"/>
              <a:gd name="T67" fmla="*/ 2147483647 h 304"/>
              <a:gd name="T68" fmla="*/ 2147483647 w 224"/>
              <a:gd name="T69" fmla="*/ 2147483647 h 304"/>
              <a:gd name="T70" fmla="*/ 2147483647 w 224"/>
              <a:gd name="T71" fmla="*/ 2147483647 h 304"/>
              <a:gd name="T72" fmla="*/ 0 w 224"/>
              <a:gd name="T73" fmla="*/ 2147483647 h 304"/>
              <a:gd name="T74" fmla="*/ 2147483647 w 224"/>
              <a:gd name="T75" fmla="*/ 2147483647 h 304"/>
              <a:gd name="T76" fmla="*/ 2147483647 w 224"/>
              <a:gd name="T77" fmla="*/ 2147483647 h 304"/>
              <a:gd name="T78" fmla="*/ 2147483647 w 224"/>
              <a:gd name="T79" fmla="*/ 2147483647 h 304"/>
              <a:gd name="T80" fmla="*/ 2147483647 w 224"/>
              <a:gd name="T81" fmla="*/ 2147483647 h 304"/>
              <a:gd name="T82" fmla="*/ 2147483647 w 224"/>
              <a:gd name="T83" fmla="*/ 2147483647 h 304"/>
              <a:gd name="T84" fmla="*/ 2147483647 w 224"/>
              <a:gd name="T85" fmla="*/ 2147483647 h 304"/>
              <a:gd name="T86" fmla="*/ 2147483647 w 224"/>
              <a:gd name="T87" fmla="*/ 2147483647 h 304"/>
              <a:gd name="T88" fmla="*/ 2147483647 w 224"/>
              <a:gd name="T89" fmla="*/ 2147483647 h 304"/>
              <a:gd name="T90" fmla="*/ 2147483647 w 224"/>
              <a:gd name="T91" fmla="*/ 2147483647 h 304"/>
              <a:gd name="T92" fmla="*/ 2147483647 w 224"/>
              <a:gd name="T93" fmla="*/ 2147483647 h 304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224"/>
              <a:gd name="T142" fmla="*/ 0 h 304"/>
              <a:gd name="T143" fmla="*/ 224 w 224"/>
              <a:gd name="T144" fmla="*/ 304 h 304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224" h="304">
                <a:moveTo>
                  <a:pt x="75" y="304"/>
                </a:moveTo>
                <a:lnTo>
                  <a:pt x="117" y="300"/>
                </a:lnTo>
                <a:lnTo>
                  <a:pt x="117" y="288"/>
                </a:lnTo>
                <a:lnTo>
                  <a:pt x="120" y="278"/>
                </a:lnTo>
                <a:lnTo>
                  <a:pt x="125" y="273"/>
                </a:lnTo>
                <a:lnTo>
                  <a:pt x="131" y="271"/>
                </a:lnTo>
                <a:lnTo>
                  <a:pt x="140" y="270"/>
                </a:lnTo>
                <a:lnTo>
                  <a:pt x="149" y="270"/>
                </a:lnTo>
                <a:lnTo>
                  <a:pt x="154" y="271"/>
                </a:lnTo>
                <a:lnTo>
                  <a:pt x="160" y="273"/>
                </a:lnTo>
                <a:lnTo>
                  <a:pt x="168" y="274"/>
                </a:lnTo>
                <a:lnTo>
                  <a:pt x="177" y="275"/>
                </a:lnTo>
                <a:lnTo>
                  <a:pt x="195" y="276"/>
                </a:lnTo>
                <a:lnTo>
                  <a:pt x="199" y="256"/>
                </a:lnTo>
                <a:lnTo>
                  <a:pt x="206" y="238"/>
                </a:lnTo>
                <a:lnTo>
                  <a:pt x="215" y="220"/>
                </a:lnTo>
                <a:lnTo>
                  <a:pt x="224" y="202"/>
                </a:lnTo>
                <a:lnTo>
                  <a:pt x="223" y="159"/>
                </a:lnTo>
                <a:lnTo>
                  <a:pt x="205" y="121"/>
                </a:lnTo>
                <a:lnTo>
                  <a:pt x="196" y="100"/>
                </a:lnTo>
                <a:lnTo>
                  <a:pt x="201" y="77"/>
                </a:lnTo>
                <a:lnTo>
                  <a:pt x="221" y="40"/>
                </a:lnTo>
                <a:lnTo>
                  <a:pt x="212" y="13"/>
                </a:lnTo>
                <a:lnTo>
                  <a:pt x="179" y="11"/>
                </a:lnTo>
                <a:lnTo>
                  <a:pt x="83" y="5"/>
                </a:lnTo>
                <a:lnTo>
                  <a:pt x="66" y="3"/>
                </a:lnTo>
                <a:lnTo>
                  <a:pt x="59" y="0"/>
                </a:lnTo>
                <a:lnTo>
                  <a:pt x="41" y="41"/>
                </a:lnTo>
                <a:lnTo>
                  <a:pt x="39" y="53"/>
                </a:lnTo>
                <a:lnTo>
                  <a:pt x="34" y="64"/>
                </a:lnTo>
                <a:lnTo>
                  <a:pt x="27" y="71"/>
                </a:lnTo>
                <a:lnTo>
                  <a:pt x="21" y="78"/>
                </a:lnTo>
                <a:lnTo>
                  <a:pt x="3" y="108"/>
                </a:lnTo>
                <a:lnTo>
                  <a:pt x="0" y="147"/>
                </a:lnTo>
                <a:lnTo>
                  <a:pt x="6" y="166"/>
                </a:lnTo>
                <a:lnTo>
                  <a:pt x="16" y="183"/>
                </a:lnTo>
                <a:lnTo>
                  <a:pt x="32" y="192"/>
                </a:lnTo>
                <a:lnTo>
                  <a:pt x="45" y="201"/>
                </a:lnTo>
                <a:lnTo>
                  <a:pt x="46" y="225"/>
                </a:lnTo>
                <a:lnTo>
                  <a:pt x="51" y="250"/>
                </a:lnTo>
                <a:lnTo>
                  <a:pt x="59" y="263"/>
                </a:lnTo>
                <a:lnTo>
                  <a:pt x="66" y="276"/>
                </a:lnTo>
                <a:lnTo>
                  <a:pt x="72" y="289"/>
                </a:lnTo>
                <a:lnTo>
                  <a:pt x="75" y="304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1" name="Brazil"/>
          <xdr:cNvSpPr>
            <a:spLocks noEditPoints="1"/>
          </xdr:cNvSpPr>
        </xdr:nvSpPr>
        <xdr:spPr bwMode="auto">
          <a:xfrm>
            <a:off x="9398780" y="2333625"/>
            <a:ext cx="810414" cy="1171575"/>
          </a:xfrm>
          <a:custGeom>
            <a:avLst/>
            <a:gdLst>
              <a:gd name="T0" fmla="*/ 2147483647 w 2235"/>
              <a:gd name="T1" fmla="*/ 2147483647 h 2837"/>
              <a:gd name="T2" fmla="*/ 2147483647 w 2235"/>
              <a:gd name="T3" fmla="*/ 2147483647 h 2837"/>
              <a:gd name="T4" fmla="*/ 2147483647 w 2235"/>
              <a:gd name="T5" fmla="*/ 2147483647 h 2837"/>
              <a:gd name="T6" fmla="*/ 2147483647 w 2235"/>
              <a:gd name="T7" fmla="*/ 2147483647 h 2837"/>
              <a:gd name="T8" fmla="*/ 2147483647 w 2235"/>
              <a:gd name="T9" fmla="*/ 2147483647 h 2837"/>
              <a:gd name="T10" fmla="*/ 2147483647 w 2235"/>
              <a:gd name="T11" fmla="*/ 2147483647 h 2837"/>
              <a:gd name="T12" fmla="*/ 2147483647 w 2235"/>
              <a:gd name="T13" fmla="*/ 2147483647 h 2837"/>
              <a:gd name="T14" fmla="*/ 2147483647 w 2235"/>
              <a:gd name="T15" fmla="*/ 2147483647 h 2837"/>
              <a:gd name="T16" fmla="*/ 2147483647 w 2235"/>
              <a:gd name="T17" fmla="*/ 2147483647 h 2837"/>
              <a:gd name="T18" fmla="*/ 2147483647 w 2235"/>
              <a:gd name="T19" fmla="*/ 2147483647 h 2837"/>
              <a:gd name="T20" fmla="*/ 2147483647 w 2235"/>
              <a:gd name="T21" fmla="*/ 2147483647 h 2837"/>
              <a:gd name="T22" fmla="*/ 2147483647 w 2235"/>
              <a:gd name="T23" fmla="*/ 2147483647 h 2837"/>
              <a:gd name="T24" fmla="*/ 2147483647 w 2235"/>
              <a:gd name="T25" fmla="*/ 2147483647 h 2837"/>
              <a:gd name="T26" fmla="*/ 2147483647 w 2235"/>
              <a:gd name="T27" fmla="*/ 2147483647 h 2837"/>
              <a:gd name="T28" fmla="*/ 2147483647 w 2235"/>
              <a:gd name="T29" fmla="*/ 2147483647 h 2837"/>
              <a:gd name="T30" fmla="*/ 2147483647 w 2235"/>
              <a:gd name="T31" fmla="*/ 2147483647 h 2837"/>
              <a:gd name="T32" fmla="*/ 2147483647 w 2235"/>
              <a:gd name="T33" fmla="*/ 2147483647 h 2837"/>
              <a:gd name="T34" fmla="*/ 2147483647 w 2235"/>
              <a:gd name="T35" fmla="*/ 2147483647 h 2837"/>
              <a:gd name="T36" fmla="*/ 2147483647 w 2235"/>
              <a:gd name="T37" fmla="*/ 2147483647 h 2837"/>
              <a:gd name="T38" fmla="*/ 2147483647 w 2235"/>
              <a:gd name="T39" fmla="*/ 2147483647 h 2837"/>
              <a:gd name="T40" fmla="*/ 2147483647 w 2235"/>
              <a:gd name="T41" fmla="*/ 2147483647 h 2837"/>
              <a:gd name="T42" fmla="*/ 2147483647 w 2235"/>
              <a:gd name="T43" fmla="*/ 2147483647 h 2837"/>
              <a:gd name="T44" fmla="*/ 2147483647 w 2235"/>
              <a:gd name="T45" fmla="*/ 2147483647 h 2837"/>
              <a:gd name="T46" fmla="*/ 2147483647 w 2235"/>
              <a:gd name="T47" fmla="*/ 2147483647 h 2837"/>
              <a:gd name="T48" fmla="*/ 2147483647 w 2235"/>
              <a:gd name="T49" fmla="*/ 2147483647 h 2837"/>
              <a:gd name="T50" fmla="*/ 2147483647 w 2235"/>
              <a:gd name="T51" fmla="*/ 2147483647 h 2837"/>
              <a:gd name="T52" fmla="*/ 2147483647 w 2235"/>
              <a:gd name="T53" fmla="*/ 2147483647 h 2837"/>
              <a:gd name="T54" fmla="*/ 2147483647 w 2235"/>
              <a:gd name="T55" fmla="*/ 2147483647 h 2837"/>
              <a:gd name="T56" fmla="*/ 2147483647 w 2235"/>
              <a:gd name="T57" fmla="*/ 2147483647 h 2837"/>
              <a:gd name="T58" fmla="*/ 2147483647 w 2235"/>
              <a:gd name="T59" fmla="*/ 2147483647 h 2837"/>
              <a:gd name="T60" fmla="*/ 2147483647 w 2235"/>
              <a:gd name="T61" fmla="*/ 2147483647 h 2837"/>
              <a:gd name="T62" fmla="*/ 2147483647 w 2235"/>
              <a:gd name="T63" fmla="*/ 2147483647 h 2837"/>
              <a:gd name="T64" fmla="*/ 2147483647 w 2235"/>
              <a:gd name="T65" fmla="*/ 2147483647 h 2837"/>
              <a:gd name="T66" fmla="*/ 2147483647 w 2235"/>
              <a:gd name="T67" fmla="*/ 2147483647 h 2837"/>
              <a:gd name="T68" fmla="*/ 2147483647 w 2235"/>
              <a:gd name="T69" fmla="*/ 2147483647 h 2837"/>
              <a:gd name="T70" fmla="*/ 2147483647 w 2235"/>
              <a:gd name="T71" fmla="*/ 2147483647 h 2837"/>
              <a:gd name="T72" fmla="*/ 2147483647 w 2235"/>
              <a:gd name="T73" fmla="*/ 2147483647 h 2837"/>
              <a:gd name="T74" fmla="*/ 2147483647 w 2235"/>
              <a:gd name="T75" fmla="*/ 2147483647 h 2837"/>
              <a:gd name="T76" fmla="*/ 2147483647 w 2235"/>
              <a:gd name="T77" fmla="*/ 2147483647 h 2837"/>
              <a:gd name="T78" fmla="*/ 2147483647 w 2235"/>
              <a:gd name="T79" fmla="*/ 2147483647 h 2837"/>
              <a:gd name="T80" fmla="*/ 2147483647 w 2235"/>
              <a:gd name="T81" fmla="*/ 2147483647 h 2837"/>
              <a:gd name="T82" fmla="*/ 2147483647 w 2235"/>
              <a:gd name="T83" fmla="*/ 2147483647 h 2837"/>
              <a:gd name="T84" fmla="*/ 2147483647 w 2235"/>
              <a:gd name="T85" fmla="*/ 2147483647 h 2837"/>
              <a:gd name="T86" fmla="*/ 2147483647 w 2235"/>
              <a:gd name="T87" fmla="*/ 2147483647 h 2837"/>
              <a:gd name="T88" fmla="*/ 2147483647 w 2235"/>
              <a:gd name="T89" fmla="*/ 2147483647 h 2837"/>
              <a:gd name="T90" fmla="*/ 2147483647 w 2235"/>
              <a:gd name="T91" fmla="*/ 2147483647 h 2837"/>
              <a:gd name="T92" fmla="*/ 2147483647 w 2235"/>
              <a:gd name="T93" fmla="*/ 2147483647 h 2837"/>
              <a:gd name="T94" fmla="*/ 2147483647 w 2235"/>
              <a:gd name="T95" fmla="*/ 2147483647 h 2837"/>
              <a:gd name="T96" fmla="*/ 2147483647 w 2235"/>
              <a:gd name="T97" fmla="*/ 2147483647 h 2837"/>
              <a:gd name="T98" fmla="*/ 2147483647 w 2235"/>
              <a:gd name="T99" fmla="*/ 2147483647 h 2837"/>
              <a:gd name="T100" fmla="*/ 2147483647 w 2235"/>
              <a:gd name="T101" fmla="*/ 2147483647 h 2837"/>
              <a:gd name="T102" fmla="*/ 2147483647 w 2235"/>
              <a:gd name="T103" fmla="*/ 2147483647 h 2837"/>
              <a:gd name="T104" fmla="*/ 2147483647 w 2235"/>
              <a:gd name="T105" fmla="*/ 2147483647 h 2837"/>
              <a:gd name="T106" fmla="*/ 2147483647 w 2235"/>
              <a:gd name="T107" fmla="*/ 2147483647 h 2837"/>
              <a:gd name="T108" fmla="*/ 2147483647 w 2235"/>
              <a:gd name="T109" fmla="*/ 2147483647 h 2837"/>
              <a:gd name="T110" fmla="*/ 2147483647 w 2235"/>
              <a:gd name="T111" fmla="*/ 2147483647 h 2837"/>
              <a:gd name="T112" fmla="*/ 2147483647 w 2235"/>
              <a:gd name="T113" fmla="*/ 2147483647 h 2837"/>
              <a:gd name="T114" fmla="*/ 2147483647 w 2235"/>
              <a:gd name="T115" fmla="*/ 2147483647 h 2837"/>
              <a:gd name="T116" fmla="*/ 2147483647 w 2235"/>
              <a:gd name="T117" fmla="*/ 2147483647 h 2837"/>
              <a:gd name="T118" fmla="*/ 2147483647 w 2235"/>
              <a:gd name="T119" fmla="*/ 2147483647 h 2837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w 2235"/>
              <a:gd name="T181" fmla="*/ 0 h 2837"/>
              <a:gd name="T182" fmla="*/ 2235 w 2235"/>
              <a:gd name="T183" fmla="*/ 2837 h 2837"/>
            </a:gdLst>
            <a:ahLst/>
            <a:cxnLst>
              <a:cxn ang="T120">
                <a:pos x="T0" y="T1"/>
              </a:cxn>
              <a:cxn ang="T121">
                <a:pos x="T2" y="T3"/>
              </a:cxn>
              <a:cxn ang="T122">
                <a:pos x="T4" y="T5"/>
              </a:cxn>
              <a:cxn ang="T123">
                <a:pos x="T6" y="T7"/>
              </a:cxn>
              <a:cxn ang="T124">
                <a:pos x="T8" y="T9"/>
              </a:cxn>
              <a:cxn ang="T125">
                <a:pos x="T10" y="T11"/>
              </a:cxn>
              <a:cxn ang="T126">
                <a:pos x="T12" y="T13"/>
              </a:cxn>
              <a:cxn ang="T127">
                <a:pos x="T14" y="T15"/>
              </a:cxn>
              <a:cxn ang="T128">
                <a:pos x="T16" y="T17"/>
              </a:cxn>
              <a:cxn ang="T129">
                <a:pos x="T18" y="T19"/>
              </a:cxn>
              <a:cxn ang="T130">
                <a:pos x="T20" y="T21"/>
              </a:cxn>
              <a:cxn ang="T131">
                <a:pos x="T22" y="T23"/>
              </a:cxn>
              <a:cxn ang="T132">
                <a:pos x="T24" y="T25"/>
              </a:cxn>
              <a:cxn ang="T133">
                <a:pos x="T26" y="T27"/>
              </a:cxn>
              <a:cxn ang="T134">
                <a:pos x="T28" y="T29"/>
              </a:cxn>
              <a:cxn ang="T135">
                <a:pos x="T30" y="T31"/>
              </a:cxn>
              <a:cxn ang="T136">
                <a:pos x="T32" y="T33"/>
              </a:cxn>
              <a:cxn ang="T137">
                <a:pos x="T34" y="T35"/>
              </a:cxn>
              <a:cxn ang="T138">
                <a:pos x="T36" y="T37"/>
              </a:cxn>
              <a:cxn ang="T139">
                <a:pos x="T38" y="T39"/>
              </a:cxn>
              <a:cxn ang="T140">
                <a:pos x="T40" y="T41"/>
              </a:cxn>
              <a:cxn ang="T141">
                <a:pos x="T42" y="T43"/>
              </a:cxn>
              <a:cxn ang="T142">
                <a:pos x="T44" y="T45"/>
              </a:cxn>
              <a:cxn ang="T143">
                <a:pos x="T46" y="T47"/>
              </a:cxn>
              <a:cxn ang="T144">
                <a:pos x="T48" y="T49"/>
              </a:cxn>
              <a:cxn ang="T145">
                <a:pos x="T50" y="T51"/>
              </a:cxn>
              <a:cxn ang="T146">
                <a:pos x="T52" y="T53"/>
              </a:cxn>
              <a:cxn ang="T147">
                <a:pos x="T54" y="T55"/>
              </a:cxn>
              <a:cxn ang="T148">
                <a:pos x="T56" y="T57"/>
              </a:cxn>
              <a:cxn ang="T149">
                <a:pos x="T58" y="T59"/>
              </a:cxn>
              <a:cxn ang="T150">
                <a:pos x="T60" y="T61"/>
              </a:cxn>
              <a:cxn ang="T151">
                <a:pos x="T62" y="T63"/>
              </a:cxn>
              <a:cxn ang="T152">
                <a:pos x="T64" y="T65"/>
              </a:cxn>
              <a:cxn ang="T153">
                <a:pos x="T66" y="T67"/>
              </a:cxn>
              <a:cxn ang="T154">
                <a:pos x="T68" y="T69"/>
              </a:cxn>
              <a:cxn ang="T155">
                <a:pos x="T70" y="T71"/>
              </a:cxn>
              <a:cxn ang="T156">
                <a:pos x="T72" y="T73"/>
              </a:cxn>
              <a:cxn ang="T157">
                <a:pos x="T74" y="T75"/>
              </a:cxn>
              <a:cxn ang="T158">
                <a:pos x="T76" y="T77"/>
              </a:cxn>
              <a:cxn ang="T159">
                <a:pos x="T78" y="T79"/>
              </a:cxn>
              <a:cxn ang="T160">
                <a:pos x="T80" y="T81"/>
              </a:cxn>
              <a:cxn ang="T161">
                <a:pos x="T82" y="T83"/>
              </a:cxn>
              <a:cxn ang="T162">
                <a:pos x="T84" y="T85"/>
              </a:cxn>
              <a:cxn ang="T163">
                <a:pos x="T86" y="T87"/>
              </a:cxn>
              <a:cxn ang="T164">
                <a:pos x="T88" y="T89"/>
              </a:cxn>
              <a:cxn ang="T165">
                <a:pos x="T90" y="T91"/>
              </a:cxn>
              <a:cxn ang="T166">
                <a:pos x="T92" y="T93"/>
              </a:cxn>
              <a:cxn ang="T167">
                <a:pos x="T94" y="T95"/>
              </a:cxn>
              <a:cxn ang="T168">
                <a:pos x="T96" y="T97"/>
              </a:cxn>
              <a:cxn ang="T169">
                <a:pos x="T98" y="T99"/>
              </a:cxn>
              <a:cxn ang="T170">
                <a:pos x="T100" y="T101"/>
              </a:cxn>
              <a:cxn ang="T171">
                <a:pos x="T102" y="T103"/>
              </a:cxn>
              <a:cxn ang="T172">
                <a:pos x="T104" y="T105"/>
              </a:cxn>
              <a:cxn ang="T173">
                <a:pos x="T106" y="T107"/>
              </a:cxn>
              <a:cxn ang="T174">
                <a:pos x="T108" y="T109"/>
              </a:cxn>
              <a:cxn ang="T175">
                <a:pos x="T110" y="T111"/>
              </a:cxn>
              <a:cxn ang="T176">
                <a:pos x="T112" y="T113"/>
              </a:cxn>
              <a:cxn ang="T177">
                <a:pos x="T114" y="T115"/>
              </a:cxn>
              <a:cxn ang="T178">
                <a:pos x="T116" y="T117"/>
              </a:cxn>
              <a:cxn ang="T179">
                <a:pos x="T118" y="T119"/>
              </a:cxn>
            </a:cxnLst>
            <a:rect l="T180" t="T181" r="T182" b="T183"/>
            <a:pathLst>
              <a:path w="2235" h="2837">
                <a:moveTo>
                  <a:pt x="1348" y="369"/>
                </a:moveTo>
                <a:lnTo>
                  <a:pt x="1342" y="366"/>
                </a:lnTo>
                <a:lnTo>
                  <a:pt x="1337" y="361"/>
                </a:lnTo>
                <a:lnTo>
                  <a:pt x="1329" y="355"/>
                </a:lnTo>
                <a:lnTo>
                  <a:pt x="1320" y="354"/>
                </a:lnTo>
                <a:lnTo>
                  <a:pt x="1312" y="355"/>
                </a:lnTo>
                <a:lnTo>
                  <a:pt x="1306" y="358"/>
                </a:lnTo>
                <a:lnTo>
                  <a:pt x="1305" y="362"/>
                </a:lnTo>
                <a:lnTo>
                  <a:pt x="1305" y="365"/>
                </a:lnTo>
                <a:lnTo>
                  <a:pt x="1308" y="371"/>
                </a:lnTo>
                <a:lnTo>
                  <a:pt x="1314" y="376"/>
                </a:lnTo>
                <a:lnTo>
                  <a:pt x="1320" y="379"/>
                </a:lnTo>
                <a:lnTo>
                  <a:pt x="1326" y="384"/>
                </a:lnTo>
                <a:lnTo>
                  <a:pt x="1328" y="387"/>
                </a:lnTo>
                <a:lnTo>
                  <a:pt x="1332" y="388"/>
                </a:lnTo>
                <a:lnTo>
                  <a:pt x="1339" y="385"/>
                </a:lnTo>
                <a:lnTo>
                  <a:pt x="1344" y="380"/>
                </a:lnTo>
                <a:lnTo>
                  <a:pt x="1348" y="369"/>
                </a:lnTo>
                <a:close/>
                <a:moveTo>
                  <a:pt x="1307" y="408"/>
                </a:moveTo>
                <a:lnTo>
                  <a:pt x="1307" y="402"/>
                </a:lnTo>
                <a:lnTo>
                  <a:pt x="1306" y="396"/>
                </a:lnTo>
                <a:lnTo>
                  <a:pt x="1300" y="391"/>
                </a:lnTo>
                <a:lnTo>
                  <a:pt x="1294" y="391"/>
                </a:lnTo>
                <a:lnTo>
                  <a:pt x="1283" y="396"/>
                </a:lnTo>
                <a:lnTo>
                  <a:pt x="1277" y="405"/>
                </a:lnTo>
                <a:lnTo>
                  <a:pt x="1279" y="411"/>
                </a:lnTo>
                <a:lnTo>
                  <a:pt x="1282" y="416"/>
                </a:lnTo>
                <a:lnTo>
                  <a:pt x="1284" y="420"/>
                </a:lnTo>
                <a:lnTo>
                  <a:pt x="1286" y="424"/>
                </a:lnTo>
                <a:lnTo>
                  <a:pt x="1291" y="423"/>
                </a:lnTo>
                <a:lnTo>
                  <a:pt x="1296" y="420"/>
                </a:lnTo>
                <a:lnTo>
                  <a:pt x="1307" y="408"/>
                </a:lnTo>
                <a:close/>
                <a:moveTo>
                  <a:pt x="1473" y="2837"/>
                </a:moveTo>
                <a:lnTo>
                  <a:pt x="1479" y="2830"/>
                </a:lnTo>
                <a:lnTo>
                  <a:pt x="1482" y="2825"/>
                </a:lnTo>
                <a:lnTo>
                  <a:pt x="1487" y="2808"/>
                </a:lnTo>
                <a:lnTo>
                  <a:pt x="1487" y="2787"/>
                </a:lnTo>
                <a:lnTo>
                  <a:pt x="1485" y="2769"/>
                </a:lnTo>
                <a:lnTo>
                  <a:pt x="1482" y="2750"/>
                </a:lnTo>
                <a:lnTo>
                  <a:pt x="1480" y="2730"/>
                </a:lnTo>
                <a:lnTo>
                  <a:pt x="1482" y="2714"/>
                </a:lnTo>
                <a:lnTo>
                  <a:pt x="1488" y="2702"/>
                </a:lnTo>
                <a:lnTo>
                  <a:pt x="1497" y="2692"/>
                </a:lnTo>
                <a:lnTo>
                  <a:pt x="1506" y="2682"/>
                </a:lnTo>
                <a:lnTo>
                  <a:pt x="1512" y="2669"/>
                </a:lnTo>
                <a:lnTo>
                  <a:pt x="1519" y="2632"/>
                </a:lnTo>
                <a:lnTo>
                  <a:pt x="1541" y="2607"/>
                </a:lnTo>
                <a:lnTo>
                  <a:pt x="1543" y="2640"/>
                </a:lnTo>
                <a:lnTo>
                  <a:pt x="1534" y="2672"/>
                </a:lnTo>
                <a:lnTo>
                  <a:pt x="1501" y="2738"/>
                </a:lnTo>
                <a:lnTo>
                  <a:pt x="1549" y="2693"/>
                </a:lnTo>
                <a:lnTo>
                  <a:pt x="1561" y="2621"/>
                </a:lnTo>
                <a:lnTo>
                  <a:pt x="1579" y="2549"/>
                </a:lnTo>
                <a:lnTo>
                  <a:pt x="1614" y="2484"/>
                </a:lnTo>
                <a:lnTo>
                  <a:pt x="1616" y="2472"/>
                </a:lnTo>
                <a:lnTo>
                  <a:pt x="1614" y="2460"/>
                </a:lnTo>
                <a:lnTo>
                  <a:pt x="1611" y="2449"/>
                </a:lnTo>
                <a:lnTo>
                  <a:pt x="1610" y="2437"/>
                </a:lnTo>
                <a:lnTo>
                  <a:pt x="1610" y="2393"/>
                </a:lnTo>
                <a:lnTo>
                  <a:pt x="1608" y="2363"/>
                </a:lnTo>
                <a:lnTo>
                  <a:pt x="1600" y="2352"/>
                </a:lnTo>
                <a:lnTo>
                  <a:pt x="1589" y="2341"/>
                </a:lnTo>
                <a:lnTo>
                  <a:pt x="1581" y="2327"/>
                </a:lnTo>
                <a:lnTo>
                  <a:pt x="1585" y="2310"/>
                </a:lnTo>
                <a:lnTo>
                  <a:pt x="1592" y="2292"/>
                </a:lnTo>
                <a:lnTo>
                  <a:pt x="1590" y="2283"/>
                </a:lnTo>
                <a:lnTo>
                  <a:pt x="1584" y="2276"/>
                </a:lnTo>
                <a:lnTo>
                  <a:pt x="1580" y="2263"/>
                </a:lnTo>
                <a:lnTo>
                  <a:pt x="1633" y="2224"/>
                </a:lnTo>
                <a:lnTo>
                  <a:pt x="1662" y="2164"/>
                </a:lnTo>
                <a:lnTo>
                  <a:pt x="1663" y="2164"/>
                </a:lnTo>
                <a:lnTo>
                  <a:pt x="1675" y="2163"/>
                </a:lnTo>
                <a:lnTo>
                  <a:pt x="1686" y="2162"/>
                </a:lnTo>
                <a:lnTo>
                  <a:pt x="1686" y="2149"/>
                </a:lnTo>
                <a:lnTo>
                  <a:pt x="1703" y="2143"/>
                </a:lnTo>
                <a:lnTo>
                  <a:pt x="1721" y="2135"/>
                </a:lnTo>
                <a:lnTo>
                  <a:pt x="1737" y="2126"/>
                </a:lnTo>
                <a:lnTo>
                  <a:pt x="1754" y="2120"/>
                </a:lnTo>
                <a:lnTo>
                  <a:pt x="1759" y="2120"/>
                </a:lnTo>
                <a:lnTo>
                  <a:pt x="1766" y="2120"/>
                </a:lnTo>
                <a:lnTo>
                  <a:pt x="1773" y="2120"/>
                </a:lnTo>
                <a:lnTo>
                  <a:pt x="1776" y="2118"/>
                </a:lnTo>
                <a:lnTo>
                  <a:pt x="1778" y="2115"/>
                </a:lnTo>
                <a:lnTo>
                  <a:pt x="1773" y="2109"/>
                </a:lnTo>
                <a:lnTo>
                  <a:pt x="1766" y="2104"/>
                </a:lnTo>
                <a:lnTo>
                  <a:pt x="1764" y="2099"/>
                </a:lnTo>
                <a:lnTo>
                  <a:pt x="1813" y="2081"/>
                </a:lnTo>
                <a:lnTo>
                  <a:pt x="1857" y="2085"/>
                </a:lnTo>
                <a:lnTo>
                  <a:pt x="1866" y="2084"/>
                </a:lnTo>
                <a:lnTo>
                  <a:pt x="1876" y="2081"/>
                </a:lnTo>
                <a:lnTo>
                  <a:pt x="1886" y="2077"/>
                </a:lnTo>
                <a:lnTo>
                  <a:pt x="1896" y="2076"/>
                </a:lnTo>
                <a:lnTo>
                  <a:pt x="1914" y="2077"/>
                </a:lnTo>
                <a:lnTo>
                  <a:pt x="1917" y="2075"/>
                </a:lnTo>
                <a:lnTo>
                  <a:pt x="1916" y="2068"/>
                </a:lnTo>
                <a:lnTo>
                  <a:pt x="1916" y="2055"/>
                </a:lnTo>
                <a:lnTo>
                  <a:pt x="1926" y="2038"/>
                </a:lnTo>
                <a:lnTo>
                  <a:pt x="1944" y="2026"/>
                </a:lnTo>
                <a:lnTo>
                  <a:pt x="1958" y="2014"/>
                </a:lnTo>
                <a:lnTo>
                  <a:pt x="1961" y="1990"/>
                </a:lnTo>
                <a:lnTo>
                  <a:pt x="1973" y="1918"/>
                </a:lnTo>
                <a:lnTo>
                  <a:pt x="2004" y="1854"/>
                </a:lnTo>
                <a:lnTo>
                  <a:pt x="2018" y="1838"/>
                </a:lnTo>
                <a:lnTo>
                  <a:pt x="2027" y="1817"/>
                </a:lnTo>
                <a:lnTo>
                  <a:pt x="2026" y="1784"/>
                </a:lnTo>
                <a:lnTo>
                  <a:pt x="2019" y="1750"/>
                </a:lnTo>
                <a:lnTo>
                  <a:pt x="2021" y="1715"/>
                </a:lnTo>
                <a:lnTo>
                  <a:pt x="2034" y="1681"/>
                </a:lnTo>
                <a:lnTo>
                  <a:pt x="2037" y="1628"/>
                </a:lnTo>
                <a:lnTo>
                  <a:pt x="2027" y="1578"/>
                </a:lnTo>
                <a:lnTo>
                  <a:pt x="2035" y="1558"/>
                </a:lnTo>
                <a:lnTo>
                  <a:pt x="2025" y="1543"/>
                </a:lnTo>
                <a:lnTo>
                  <a:pt x="2020" y="1524"/>
                </a:lnTo>
                <a:lnTo>
                  <a:pt x="2023" y="1506"/>
                </a:lnTo>
                <a:lnTo>
                  <a:pt x="2025" y="1485"/>
                </a:lnTo>
                <a:lnTo>
                  <a:pt x="2029" y="1458"/>
                </a:lnTo>
                <a:lnTo>
                  <a:pt x="2032" y="1433"/>
                </a:lnTo>
                <a:lnTo>
                  <a:pt x="2032" y="1416"/>
                </a:lnTo>
                <a:lnTo>
                  <a:pt x="2031" y="1416"/>
                </a:lnTo>
                <a:lnTo>
                  <a:pt x="2030" y="1417"/>
                </a:lnTo>
                <a:lnTo>
                  <a:pt x="2028" y="1417"/>
                </a:lnTo>
                <a:lnTo>
                  <a:pt x="2026" y="1419"/>
                </a:lnTo>
                <a:lnTo>
                  <a:pt x="2023" y="1422"/>
                </a:lnTo>
                <a:lnTo>
                  <a:pt x="2017" y="1427"/>
                </a:lnTo>
                <a:lnTo>
                  <a:pt x="2011" y="1432"/>
                </a:lnTo>
                <a:lnTo>
                  <a:pt x="2007" y="1430"/>
                </a:lnTo>
                <a:lnTo>
                  <a:pt x="2005" y="1430"/>
                </a:lnTo>
                <a:lnTo>
                  <a:pt x="2005" y="1429"/>
                </a:lnTo>
                <a:lnTo>
                  <a:pt x="2004" y="1413"/>
                </a:lnTo>
                <a:lnTo>
                  <a:pt x="2010" y="1398"/>
                </a:lnTo>
                <a:lnTo>
                  <a:pt x="2016" y="1381"/>
                </a:lnTo>
                <a:lnTo>
                  <a:pt x="2010" y="1369"/>
                </a:lnTo>
                <a:lnTo>
                  <a:pt x="2011" y="1368"/>
                </a:lnTo>
                <a:lnTo>
                  <a:pt x="2011" y="1367"/>
                </a:lnTo>
                <a:lnTo>
                  <a:pt x="2077" y="1301"/>
                </a:lnTo>
                <a:lnTo>
                  <a:pt x="2112" y="1206"/>
                </a:lnTo>
                <a:lnTo>
                  <a:pt x="2123" y="1193"/>
                </a:lnTo>
                <a:lnTo>
                  <a:pt x="2137" y="1182"/>
                </a:lnTo>
                <a:lnTo>
                  <a:pt x="2150" y="1171"/>
                </a:lnTo>
                <a:lnTo>
                  <a:pt x="2159" y="1155"/>
                </a:lnTo>
                <a:lnTo>
                  <a:pt x="2162" y="1150"/>
                </a:lnTo>
                <a:lnTo>
                  <a:pt x="2166" y="1144"/>
                </a:lnTo>
                <a:lnTo>
                  <a:pt x="2171" y="1137"/>
                </a:lnTo>
                <a:lnTo>
                  <a:pt x="2174" y="1135"/>
                </a:lnTo>
                <a:lnTo>
                  <a:pt x="2175" y="1133"/>
                </a:lnTo>
                <a:lnTo>
                  <a:pt x="2178" y="1132"/>
                </a:lnTo>
                <a:lnTo>
                  <a:pt x="2191" y="1101"/>
                </a:lnTo>
                <a:lnTo>
                  <a:pt x="2207" y="1069"/>
                </a:lnTo>
                <a:lnTo>
                  <a:pt x="2220" y="1038"/>
                </a:lnTo>
                <a:lnTo>
                  <a:pt x="2230" y="1005"/>
                </a:lnTo>
                <a:lnTo>
                  <a:pt x="2235" y="947"/>
                </a:lnTo>
                <a:lnTo>
                  <a:pt x="2231" y="891"/>
                </a:lnTo>
                <a:lnTo>
                  <a:pt x="2224" y="881"/>
                </a:lnTo>
                <a:lnTo>
                  <a:pt x="2219" y="862"/>
                </a:lnTo>
                <a:lnTo>
                  <a:pt x="2215" y="839"/>
                </a:lnTo>
                <a:lnTo>
                  <a:pt x="2210" y="822"/>
                </a:lnTo>
                <a:lnTo>
                  <a:pt x="2182" y="786"/>
                </a:lnTo>
                <a:lnTo>
                  <a:pt x="2136" y="770"/>
                </a:lnTo>
                <a:lnTo>
                  <a:pt x="2073" y="738"/>
                </a:lnTo>
                <a:lnTo>
                  <a:pt x="2024" y="680"/>
                </a:lnTo>
                <a:lnTo>
                  <a:pt x="1957" y="632"/>
                </a:lnTo>
                <a:lnTo>
                  <a:pt x="1878" y="609"/>
                </a:lnTo>
                <a:lnTo>
                  <a:pt x="1851" y="609"/>
                </a:lnTo>
                <a:lnTo>
                  <a:pt x="1828" y="605"/>
                </a:lnTo>
                <a:lnTo>
                  <a:pt x="1824" y="602"/>
                </a:lnTo>
                <a:lnTo>
                  <a:pt x="1821" y="596"/>
                </a:lnTo>
                <a:lnTo>
                  <a:pt x="1817" y="590"/>
                </a:lnTo>
                <a:lnTo>
                  <a:pt x="1811" y="588"/>
                </a:lnTo>
                <a:lnTo>
                  <a:pt x="1774" y="590"/>
                </a:lnTo>
                <a:lnTo>
                  <a:pt x="1741" y="583"/>
                </a:lnTo>
                <a:lnTo>
                  <a:pt x="1712" y="567"/>
                </a:lnTo>
                <a:lnTo>
                  <a:pt x="1704" y="569"/>
                </a:lnTo>
                <a:lnTo>
                  <a:pt x="1699" y="576"/>
                </a:lnTo>
                <a:lnTo>
                  <a:pt x="1693" y="585"/>
                </a:lnTo>
                <a:lnTo>
                  <a:pt x="1686" y="589"/>
                </a:lnTo>
                <a:lnTo>
                  <a:pt x="1682" y="580"/>
                </a:lnTo>
                <a:lnTo>
                  <a:pt x="1678" y="572"/>
                </a:lnTo>
                <a:lnTo>
                  <a:pt x="1673" y="598"/>
                </a:lnTo>
                <a:lnTo>
                  <a:pt x="1662" y="611"/>
                </a:lnTo>
                <a:lnTo>
                  <a:pt x="1656" y="576"/>
                </a:lnTo>
                <a:lnTo>
                  <a:pt x="1643" y="547"/>
                </a:lnTo>
                <a:lnTo>
                  <a:pt x="1646" y="538"/>
                </a:lnTo>
                <a:lnTo>
                  <a:pt x="1653" y="537"/>
                </a:lnTo>
                <a:lnTo>
                  <a:pt x="1656" y="532"/>
                </a:lnTo>
                <a:lnTo>
                  <a:pt x="1648" y="512"/>
                </a:lnTo>
                <a:lnTo>
                  <a:pt x="1624" y="489"/>
                </a:lnTo>
                <a:lnTo>
                  <a:pt x="1592" y="477"/>
                </a:lnTo>
                <a:lnTo>
                  <a:pt x="1565" y="472"/>
                </a:lnTo>
                <a:lnTo>
                  <a:pt x="1541" y="458"/>
                </a:lnTo>
                <a:lnTo>
                  <a:pt x="1515" y="446"/>
                </a:lnTo>
                <a:lnTo>
                  <a:pt x="1487" y="441"/>
                </a:lnTo>
                <a:lnTo>
                  <a:pt x="1447" y="458"/>
                </a:lnTo>
                <a:lnTo>
                  <a:pt x="1433" y="500"/>
                </a:lnTo>
                <a:lnTo>
                  <a:pt x="1423" y="511"/>
                </a:lnTo>
                <a:lnTo>
                  <a:pt x="1411" y="519"/>
                </a:lnTo>
                <a:lnTo>
                  <a:pt x="1398" y="530"/>
                </a:lnTo>
                <a:lnTo>
                  <a:pt x="1388" y="546"/>
                </a:lnTo>
                <a:lnTo>
                  <a:pt x="1373" y="595"/>
                </a:lnTo>
                <a:lnTo>
                  <a:pt x="1371" y="583"/>
                </a:lnTo>
                <a:lnTo>
                  <a:pt x="1367" y="572"/>
                </a:lnTo>
                <a:lnTo>
                  <a:pt x="1363" y="559"/>
                </a:lnTo>
                <a:lnTo>
                  <a:pt x="1362" y="546"/>
                </a:lnTo>
                <a:lnTo>
                  <a:pt x="1364" y="533"/>
                </a:lnTo>
                <a:lnTo>
                  <a:pt x="1365" y="529"/>
                </a:lnTo>
                <a:lnTo>
                  <a:pt x="1363" y="529"/>
                </a:lnTo>
                <a:lnTo>
                  <a:pt x="1359" y="529"/>
                </a:lnTo>
                <a:lnTo>
                  <a:pt x="1352" y="530"/>
                </a:lnTo>
                <a:lnTo>
                  <a:pt x="1342" y="530"/>
                </a:lnTo>
                <a:lnTo>
                  <a:pt x="1322" y="532"/>
                </a:lnTo>
                <a:lnTo>
                  <a:pt x="1304" y="536"/>
                </a:lnTo>
                <a:lnTo>
                  <a:pt x="1269" y="538"/>
                </a:lnTo>
                <a:lnTo>
                  <a:pt x="1245" y="535"/>
                </a:lnTo>
                <a:lnTo>
                  <a:pt x="1271" y="523"/>
                </a:lnTo>
                <a:lnTo>
                  <a:pt x="1299" y="518"/>
                </a:lnTo>
                <a:lnTo>
                  <a:pt x="1348" y="515"/>
                </a:lnTo>
                <a:lnTo>
                  <a:pt x="1393" y="500"/>
                </a:lnTo>
                <a:lnTo>
                  <a:pt x="1422" y="451"/>
                </a:lnTo>
                <a:lnTo>
                  <a:pt x="1419" y="415"/>
                </a:lnTo>
                <a:lnTo>
                  <a:pt x="1349" y="416"/>
                </a:lnTo>
                <a:lnTo>
                  <a:pt x="1307" y="444"/>
                </a:lnTo>
                <a:lnTo>
                  <a:pt x="1310" y="464"/>
                </a:lnTo>
                <a:lnTo>
                  <a:pt x="1304" y="473"/>
                </a:lnTo>
                <a:lnTo>
                  <a:pt x="1294" y="469"/>
                </a:lnTo>
                <a:lnTo>
                  <a:pt x="1284" y="449"/>
                </a:lnTo>
                <a:lnTo>
                  <a:pt x="1254" y="490"/>
                </a:lnTo>
                <a:lnTo>
                  <a:pt x="1204" y="516"/>
                </a:lnTo>
                <a:lnTo>
                  <a:pt x="1149" y="525"/>
                </a:lnTo>
                <a:lnTo>
                  <a:pt x="1094" y="539"/>
                </a:lnTo>
                <a:lnTo>
                  <a:pt x="1108" y="524"/>
                </a:lnTo>
                <a:lnTo>
                  <a:pt x="1133" y="515"/>
                </a:lnTo>
                <a:lnTo>
                  <a:pt x="1146" y="512"/>
                </a:lnTo>
                <a:lnTo>
                  <a:pt x="1158" y="508"/>
                </a:lnTo>
                <a:lnTo>
                  <a:pt x="1170" y="505"/>
                </a:lnTo>
                <a:lnTo>
                  <a:pt x="1179" y="502"/>
                </a:lnTo>
                <a:lnTo>
                  <a:pt x="1236" y="452"/>
                </a:lnTo>
                <a:lnTo>
                  <a:pt x="1268" y="379"/>
                </a:lnTo>
                <a:lnTo>
                  <a:pt x="1275" y="370"/>
                </a:lnTo>
                <a:lnTo>
                  <a:pt x="1284" y="362"/>
                </a:lnTo>
                <a:lnTo>
                  <a:pt x="1293" y="354"/>
                </a:lnTo>
                <a:lnTo>
                  <a:pt x="1302" y="346"/>
                </a:lnTo>
                <a:lnTo>
                  <a:pt x="1315" y="322"/>
                </a:lnTo>
                <a:lnTo>
                  <a:pt x="1327" y="299"/>
                </a:lnTo>
                <a:lnTo>
                  <a:pt x="1328" y="291"/>
                </a:lnTo>
                <a:lnTo>
                  <a:pt x="1325" y="285"/>
                </a:lnTo>
                <a:lnTo>
                  <a:pt x="1321" y="281"/>
                </a:lnTo>
                <a:lnTo>
                  <a:pt x="1320" y="275"/>
                </a:lnTo>
                <a:lnTo>
                  <a:pt x="1324" y="268"/>
                </a:lnTo>
                <a:lnTo>
                  <a:pt x="1331" y="264"/>
                </a:lnTo>
                <a:lnTo>
                  <a:pt x="1338" y="259"/>
                </a:lnTo>
                <a:lnTo>
                  <a:pt x="1341" y="249"/>
                </a:lnTo>
                <a:lnTo>
                  <a:pt x="1336" y="240"/>
                </a:lnTo>
                <a:lnTo>
                  <a:pt x="1324" y="240"/>
                </a:lnTo>
                <a:lnTo>
                  <a:pt x="1313" y="242"/>
                </a:lnTo>
                <a:lnTo>
                  <a:pt x="1306" y="241"/>
                </a:lnTo>
                <a:lnTo>
                  <a:pt x="1303" y="232"/>
                </a:lnTo>
                <a:lnTo>
                  <a:pt x="1302" y="223"/>
                </a:lnTo>
                <a:lnTo>
                  <a:pt x="1302" y="222"/>
                </a:lnTo>
                <a:lnTo>
                  <a:pt x="1300" y="222"/>
                </a:lnTo>
                <a:lnTo>
                  <a:pt x="1300" y="221"/>
                </a:lnTo>
                <a:lnTo>
                  <a:pt x="1293" y="219"/>
                </a:lnTo>
                <a:lnTo>
                  <a:pt x="1287" y="217"/>
                </a:lnTo>
                <a:lnTo>
                  <a:pt x="1288" y="206"/>
                </a:lnTo>
                <a:lnTo>
                  <a:pt x="1294" y="196"/>
                </a:lnTo>
                <a:lnTo>
                  <a:pt x="1298" y="184"/>
                </a:lnTo>
                <a:lnTo>
                  <a:pt x="1295" y="172"/>
                </a:lnTo>
                <a:lnTo>
                  <a:pt x="1282" y="149"/>
                </a:lnTo>
                <a:lnTo>
                  <a:pt x="1284" y="121"/>
                </a:lnTo>
                <a:lnTo>
                  <a:pt x="1280" y="97"/>
                </a:lnTo>
                <a:lnTo>
                  <a:pt x="1264" y="77"/>
                </a:lnTo>
                <a:lnTo>
                  <a:pt x="1250" y="66"/>
                </a:lnTo>
                <a:lnTo>
                  <a:pt x="1234" y="67"/>
                </a:lnTo>
                <a:lnTo>
                  <a:pt x="1209" y="113"/>
                </a:lnTo>
                <a:lnTo>
                  <a:pt x="1205" y="132"/>
                </a:lnTo>
                <a:lnTo>
                  <a:pt x="1202" y="150"/>
                </a:lnTo>
                <a:lnTo>
                  <a:pt x="1194" y="171"/>
                </a:lnTo>
                <a:lnTo>
                  <a:pt x="1182" y="189"/>
                </a:lnTo>
                <a:lnTo>
                  <a:pt x="1177" y="196"/>
                </a:lnTo>
                <a:lnTo>
                  <a:pt x="1169" y="206"/>
                </a:lnTo>
                <a:lnTo>
                  <a:pt x="1160" y="215"/>
                </a:lnTo>
                <a:lnTo>
                  <a:pt x="1154" y="220"/>
                </a:lnTo>
                <a:lnTo>
                  <a:pt x="1151" y="227"/>
                </a:lnTo>
                <a:lnTo>
                  <a:pt x="1145" y="234"/>
                </a:lnTo>
                <a:lnTo>
                  <a:pt x="1140" y="241"/>
                </a:lnTo>
                <a:lnTo>
                  <a:pt x="1138" y="249"/>
                </a:lnTo>
                <a:lnTo>
                  <a:pt x="1129" y="248"/>
                </a:lnTo>
                <a:lnTo>
                  <a:pt x="1123" y="241"/>
                </a:lnTo>
                <a:lnTo>
                  <a:pt x="1104" y="230"/>
                </a:lnTo>
                <a:lnTo>
                  <a:pt x="1083" y="219"/>
                </a:lnTo>
                <a:lnTo>
                  <a:pt x="1072" y="207"/>
                </a:lnTo>
                <a:lnTo>
                  <a:pt x="1054" y="206"/>
                </a:lnTo>
                <a:lnTo>
                  <a:pt x="1045" y="204"/>
                </a:lnTo>
                <a:lnTo>
                  <a:pt x="1036" y="203"/>
                </a:lnTo>
                <a:lnTo>
                  <a:pt x="1030" y="202"/>
                </a:lnTo>
                <a:lnTo>
                  <a:pt x="1025" y="200"/>
                </a:lnTo>
                <a:lnTo>
                  <a:pt x="1016" y="201"/>
                </a:lnTo>
                <a:lnTo>
                  <a:pt x="1007" y="201"/>
                </a:lnTo>
                <a:lnTo>
                  <a:pt x="1002" y="204"/>
                </a:lnTo>
                <a:lnTo>
                  <a:pt x="997" y="209"/>
                </a:lnTo>
                <a:lnTo>
                  <a:pt x="993" y="219"/>
                </a:lnTo>
                <a:lnTo>
                  <a:pt x="994" y="231"/>
                </a:lnTo>
                <a:lnTo>
                  <a:pt x="951" y="234"/>
                </a:lnTo>
                <a:lnTo>
                  <a:pt x="908" y="242"/>
                </a:lnTo>
                <a:lnTo>
                  <a:pt x="870" y="267"/>
                </a:lnTo>
                <a:lnTo>
                  <a:pt x="860" y="271"/>
                </a:lnTo>
                <a:lnTo>
                  <a:pt x="852" y="272"/>
                </a:lnTo>
                <a:lnTo>
                  <a:pt x="844" y="272"/>
                </a:lnTo>
                <a:lnTo>
                  <a:pt x="834" y="273"/>
                </a:lnTo>
                <a:lnTo>
                  <a:pt x="827" y="275"/>
                </a:lnTo>
                <a:lnTo>
                  <a:pt x="823" y="279"/>
                </a:lnTo>
                <a:lnTo>
                  <a:pt x="817" y="283"/>
                </a:lnTo>
                <a:lnTo>
                  <a:pt x="810" y="284"/>
                </a:lnTo>
                <a:lnTo>
                  <a:pt x="793" y="273"/>
                </a:lnTo>
                <a:lnTo>
                  <a:pt x="788" y="244"/>
                </a:lnTo>
                <a:lnTo>
                  <a:pt x="785" y="213"/>
                </a:lnTo>
                <a:lnTo>
                  <a:pt x="773" y="192"/>
                </a:lnTo>
                <a:lnTo>
                  <a:pt x="757" y="157"/>
                </a:lnTo>
                <a:lnTo>
                  <a:pt x="770" y="117"/>
                </a:lnTo>
                <a:lnTo>
                  <a:pt x="781" y="79"/>
                </a:lnTo>
                <a:lnTo>
                  <a:pt x="764" y="46"/>
                </a:lnTo>
                <a:lnTo>
                  <a:pt x="752" y="37"/>
                </a:lnTo>
                <a:lnTo>
                  <a:pt x="750" y="29"/>
                </a:lnTo>
                <a:lnTo>
                  <a:pt x="749" y="18"/>
                </a:lnTo>
                <a:lnTo>
                  <a:pt x="744" y="5"/>
                </a:lnTo>
                <a:lnTo>
                  <a:pt x="726" y="0"/>
                </a:lnTo>
                <a:lnTo>
                  <a:pt x="716" y="25"/>
                </a:lnTo>
                <a:lnTo>
                  <a:pt x="714" y="34"/>
                </a:lnTo>
                <a:lnTo>
                  <a:pt x="711" y="43"/>
                </a:lnTo>
                <a:lnTo>
                  <a:pt x="707" y="49"/>
                </a:lnTo>
                <a:lnTo>
                  <a:pt x="702" y="53"/>
                </a:lnTo>
                <a:lnTo>
                  <a:pt x="688" y="56"/>
                </a:lnTo>
                <a:lnTo>
                  <a:pt x="674" y="55"/>
                </a:lnTo>
                <a:lnTo>
                  <a:pt x="669" y="56"/>
                </a:lnTo>
                <a:lnTo>
                  <a:pt x="665" y="60"/>
                </a:lnTo>
                <a:lnTo>
                  <a:pt x="660" y="64"/>
                </a:lnTo>
                <a:lnTo>
                  <a:pt x="656" y="67"/>
                </a:lnTo>
                <a:lnTo>
                  <a:pt x="645" y="72"/>
                </a:lnTo>
                <a:lnTo>
                  <a:pt x="637" y="78"/>
                </a:lnTo>
                <a:lnTo>
                  <a:pt x="629" y="80"/>
                </a:lnTo>
                <a:lnTo>
                  <a:pt x="613" y="75"/>
                </a:lnTo>
                <a:lnTo>
                  <a:pt x="605" y="73"/>
                </a:lnTo>
                <a:lnTo>
                  <a:pt x="595" y="74"/>
                </a:lnTo>
                <a:lnTo>
                  <a:pt x="584" y="76"/>
                </a:lnTo>
                <a:lnTo>
                  <a:pt x="574" y="76"/>
                </a:lnTo>
                <a:lnTo>
                  <a:pt x="567" y="75"/>
                </a:lnTo>
                <a:lnTo>
                  <a:pt x="561" y="73"/>
                </a:lnTo>
                <a:lnTo>
                  <a:pt x="553" y="71"/>
                </a:lnTo>
                <a:lnTo>
                  <a:pt x="546" y="71"/>
                </a:lnTo>
                <a:lnTo>
                  <a:pt x="505" y="71"/>
                </a:lnTo>
                <a:lnTo>
                  <a:pt x="507" y="89"/>
                </a:lnTo>
                <a:lnTo>
                  <a:pt x="512" y="109"/>
                </a:lnTo>
                <a:lnTo>
                  <a:pt x="516" y="130"/>
                </a:lnTo>
                <a:lnTo>
                  <a:pt x="518" y="151"/>
                </a:lnTo>
                <a:lnTo>
                  <a:pt x="524" y="169"/>
                </a:lnTo>
                <a:lnTo>
                  <a:pt x="537" y="189"/>
                </a:lnTo>
                <a:lnTo>
                  <a:pt x="547" y="208"/>
                </a:lnTo>
                <a:lnTo>
                  <a:pt x="547" y="219"/>
                </a:lnTo>
                <a:lnTo>
                  <a:pt x="477" y="275"/>
                </a:lnTo>
                <a:lnTo>
                  <a:pt x="393" y="306"/>
                </a:lnTo>
                <a:lnTo>
                  <a:pt x="357" y="291"/>
                </a:lnTo>
                <a:lnTo>
                  <a:pt x="335" y="275"/>
                </a:lnTo>
                <a:lnTo>
                  <a:pt x="326" y="262"/>
                </a:lnTo>
                <a:lnTo>
                  <a:pt x="319" y="248"/>
                </a:lnTo>
                <a:lnTo>
                  <a:pt x="312" y="237"/>
                </a:lnTo>
                <a:lnTo>
                  <a:pt x="299" y="231"/>
                </a:lnTo>
                <a:lnTo>
                  <a:pt x="267" y="235"/>
                </a:lnTo>
                <a:lnTo>
                  <a:pt x="236" y="245"/>
                </a:lnTo>
                <a:lnTo>
                  <a:pt x="217" y="246"/>
                </a:lnTo>
                <a:lnTo>
                  <a:pt x="201" y="245"/>
                </a:lnTo>
                <a:lnTo>
                  <a:pt x="200" y="245"/>
                </a:lnTo>
                <a:lnTo>
                  <a:pt x="198" y="255"/>
                </a:lnTo>
                <a:lnTo>
                  <a:pt x="196" y="266"/>
                </a:lnTo>
                <a:lnTo>
                  <a:pt x="194" y="276"/>
                </a:lnTo>
                <a:lnTo>
                  <a:pt x="189" y="284"/>
                </a:lnTo>
                <a:lnTo>
                  <a:pt x="199" y="291"/>
                </a:lnTo>
                <a:lnTo>
                  <a:pt x="211" y="298"/>
                </a:lnTo>
                <a:lnTo>
                  <a:pt x="223" y="305"/>
                </a:lnTo>
                <a:lnTo>
                  <a:pt x="230" y="313"/>
                </a:lnTo>
                <a:lnTo>
                  <a:pt x="232" y="332"/>
                </a:lnTo>
                <a:lnTo>
                  <a:pt x="226" y="353"/>
                </a:lnTo>
                <a:lnTo>
                  <a:pt x="201" y="360"/>
                </a:lnTo>
                <a:lnTo>
                  <a:pt x="184" y="377"/>
                </a:lnTo>
                <a:lnTo>
                  <a:pt x="187" y="390"/>
                </a:lnTo>
                <a:lnTo>
                  <a:pt x="196" y="402"/>
                </a:lnTo>
                <a:lnTo>
                  <a:pt x="206" y="413"/>
                </a:lnTo>
                <a:lnTo>
                  <a:pt x="214" y="424"/>
                </a:lnTo>
                <a:lnTo>
                  <a:pt x="218" y="460"/>
                </a:lnTo>
                <a:lnTo>
                  <a:pt x="237" y="488"/>
                </a:lnTo>
                <a:lnTo>
                  <a:pt x="241" y="518"/>
                </a:lnTo>
                <a:lnTo>
                  <a:pt x="235" y="548"/>
                </a:lnTo>
                <a:lnTo>
                  <a:pt x="229" y="580"/>
                </a:lnTo>
                <a:lnTo>
                  <a:pt x="225" y="614"/>
                </a:lnTo>
                <a:lnTo>
                  <a:pt x="219" y="648"/>
                </a:lnTo>
                <a:lnTo>
                  <a:pt x="206" y="677"/>
                </a:lnTo>
                <a:lnTo>
                  <a:pt x="183" y="699"/>
                </a:lnTo>
                <a:lnTo>
                  <a:pt x="144" y="710"/>
                </a:lnTo>
                <a:lnTo>
                  <a:pt x="137" y="716"/>
                </a:lnTo>
                <a:lnTo>
                  <a:pt x="130" y="723"/>
                </a:lnTo>
                <a:lnTo>
                  <a:pt x="122" y="731"/>
                </a:lnTo>
                <a:lnTo>
                  <a:pt x="115" y="735"/>
                </a:lnTo>
                <a:lnTo>
                  <a:pt x="85" y="753"/>
                </a:lnTo>
                <a:lnTo>
                  <a:pt x="47" y="762"/>
                </a:lnTo>
                <a:lnTo>
                  <a:pt x="46" y="762"/>
                </a:lnTo>
                <a:lnTo>
                  <a:pt x="45" y="763"/>
                </a:lnTo>
                <a:lnTo>
                  <a:pt x="45" y="765"/>
                </a:lnTo>
                <a:lnTo>
                  <a:pt x="46" y="766"/>
                </a:lnTo>
                <a:lnTo>
                  <a:pt x="45" y="788"/>
                </a:lnTo>
                <a:lnTo>
                  <a:pt x="35" y="807"/>
                </a:lnTo>
                <a:lnTo>
                  <a:pt x="31" y="811"/>
                </a:lnTo>
                <a:lnTo>
                  <a:pt x="27" y="815"/>
                </a:lnTo>
                <a:lnTo>
                  <a:pt x="23" y="819"/>
                </a:lnTo>
                <a:lnTo>
                  <a:pt x="20" y="824"/>
                </a:lnTo>
                <a:lnTo>
                  <a:pt x="23" y="842"/>
                </a:lnTo>
                <a:lnTo>
                  <a:pt x="29" y="854"/>
                </a:lnTo>
                <a:lnTo>
                  <a:pt x="30" y="868"/>
                </a:lnTo>
                <a:lnTo>
                  <a:pt x="17" y="887"/>
                </a:lnTo>
                <a:lnTo>
                  <a:pt x="4" y="909"/>
                </a:lnTo>
                <a:lnTo>
                  <a:pt x="0" y="935"/>
                </a:lnTo>
                <a:lnTo>
                  <a:pt x="2" y="945"/>
                </a:lnTo>
                <a:lnTo>
                  <a:pt x="6" y="955"/>
                </a:lnTo>
                <a:lnTo>
                  <a:pt x="9" y="966"/>
                </a:lnTo>
                <a:lnTo>
                  <a:pt x="11" y="973"/>
                </a:lnTo>
                <a:lnTo>
                  <a:pt x="13" y="979"/>
                </a:lnTo>
                <a:lnTo>
                  <a:pt x="11" y="990"/>
                </a:lnTo>
                <a:lnTo>
                  <a:pt x="9" y="1002"/>
                </a:lnTo>
                <a:lnTo>
                  <a:pt x="10" y="1010"/>
                </a:lnTo>
                <a:lnTo>
                  <a:pt x="15" y="1016"/>
                </a:lnTo>
                <a:lnTo>
                  <a:pt x="24" y="1021"/>
                </a:lnTo>
                <a:lnTo>
                  <a:pt x="31" y="1026"/>
                </a:lnTo>
                <a:lnTo>
                  <a:pt x="36" y="1035"/>
                </a:lnTo>
                <a:lnTo>
                  <a:pt x="42" y="1054"/>
                </a:lnTo>
                <a:lnTo>
                  <a:pt x="47" y="1078"/>
                </a:lnTo>
                <a:lnTo>
                  <a:pt x="60" y="1081"/>
                </a:lnTo>
                <a:lnTo>
                  <a:pt x="73" y="1085"/>
                </a:lnTo>
                <a:lnTo>
                  <a:pt x="79" y="1098"/>
                </a:lnTo>
                <a:lnTo>
                  <a:pt x="91" y="1111"/>
                </a:lnTo>
                <a:lnTo>
                  <a:pt x="102" y="1123"/>
                </a:lnTo>
                <a:lnTo>
                  <a:pt x="108" y="1136"/>
                </a:lnTo>
                <a:lnTo>
                  <a:pt x="137" y="1135"/>
                </a:lnTo>
                <a:lnTo>
                  <a:pt x="158" y="1127"/>
                </a:lnTo>
                <a:lnTo>
                  <a:pt x="174" y="1118"/>
                </a:lnTo>
                <a:lnTo>
                  <a:pt x="194" y="1114"/>
                </a:lnTo>
                <a:lnTo>
                  <a:pt x="194" y="1115"/>
                </a:lnTo>
                <a:lnTo>
                  <a:pt x="200" y="1137"/>
                </a:lnTo>
                <a:lnTo>
                  <a:pt x="203" y="1158"/>
                </a:lnTo>
                <a:lnTo>
                  <a:pt x="204" y="1172"/>
                </a:lnTo>
                <a:lnTo>
                  <a:pt x="206" y="1183"/>
                </a:lnTo>
                <a:lnTo>
                  <a:pt x="208" y="1195"/>
                </a:lnTo>
                <a:lnTo>
                  <a:pt x="210" y="1207"/>
                </a:lnTo>
                <a:lnTo>
                  <a:pt x="213" y="1209"/>
                </a:lnTo>
                <a:lnTo>
                  <a:pt x="218" y="1215"/>
                </a:lnTo>
                <a:lnTo>
                  <a:pt x="225" y="1220"/>
                </a:lnTo>
                <a:lnTo>
                  <a:pt x="231" y="1224"/>
                </a:lnTo>
                <a:lnTo>
                  <a:pt x="238" y="1225"/>
                </a:lnTo>
                <a:lnTo>
                  <a:pt x="246" y="1226"/>
                </a:lnTo>
                <a:lnTo>
                  <a:pt x="254" y="1227"/>
                </a:lnTo>
                <a:lnTo>
                  <a:pt x="261" y="1231"/>
                </a:lnTo>
                <a:lnTo>
                  <a:pt x="283" y="1221"/>
                </a:lnTo>
                <a:lnTo>
                  <a:pt x="306" y="1228"/>
                </a:lnTo>
                <a:lnTo>
                  <a:pt x="329" y="1222"/>
                </a:lnTo>
                <a:lnTo>
                  <a:pt x="342" y="1211"/>
                </a:lnTo>
                <a:lnTo>
                  <a:pt x="360" y="1204"/>
                </a:lnTo>
                <a:lnTo>
                  <a:pt x="383" y="1187"/>
                </a:lnTo>
                <a:lnTo>
                  <a:pt x="397" y="1161"/>
                </a:lnTo>
                <a:lnTo>
                  <a:pt x="414" y="1141"/>
                </a:lnTo>
                <a:lnTo>
                  <a:pt x="441" y="1131"/>
                </a:lnTo>
                <a:lnTo>
                  <a:pt x="470" y="1137"/>
                </a:lnTo>
                <a:lnTo>
                  <a:pt x="475" y="1161"/>
                </a:lnTo>
                <a:lnTo>
                  <a:pt x="482" y="1180"/>
                </a:lnTo>
                <a:lnTo>
                  <a:pt x="490" y="1209"/>
                </a:lnTo>
                <a:lnTo>
                  <a:pt x="492" y="1241"/>
                </a:lnTo>
                <a:lnTo>
                  <a:pt x="500" y="1261"/>
                </a:lnTo>
                <a:lnTo>
                  <a:pt x="510" y="1281"/>
                </a:lnTo>
                <a:lnTo>
                  <a:pt x="513" y="1289"/>
                </a:lnTo>
                <a:lnTo>
                  <a:pt x="516" y="1298"/>
                </a:lnTo>
                <a:lnTo>
                  <a:pt x="542" y="1307"/>
                </a:lnTo>
                <a:lnTo>
                  <a:pt x="542" y="1311"/>
                </a:lnTo>
                <a:lnTo>
                  <a:pt x="544" y="1313"/>
                </a:lnTo>
                <a:lnTo>
                  <a:pt x="544" y="1319"/>
                </a:lnTo>
                <a:lnTo>
                  <a:pt x="547" y="1323"/>
                </a:lnTo>
                <a:lnTo>
                  <a:pt x="556" y="1329"/>
                </a:lnTo>
                <a:lnTo>
                  <a:pt x="573" y="1332"/>
                </a:lnTo>
                <a:lnTo>
                  <a:pt x="582" y="1333"/>
                </a:lnTo>
                <a:lnTo>
                  <a:pt x="591" y="1333"/>
                </a:lnTo>
                <a:lnTo>
                  <a:pt x="599" y="1333"/>
                </a:lnTo>
                <a:lnTo>
                  <a:pt x="604" y="1334"/>
                </a:lnTo>
                <a:lnTo>
                  <a:pt x="617" y="1340"/>
                </a:lnTo>
                <a:lnTo>
                  <a:pt x="624" y="1347"/>
                </a:lnTo>
                <a:lnTo>
                  <a:pt x="630" y="1353"/>
                </a:lnTo>
                <a:lnTo>
                  <a:pt x="639" y="1358"/>
                </a:lnTo>
                <a:lnTo>
                  <a:pt x="677" y="1373"/>
                </a:lnTo>
                <a:lnTo>
                  <a:pt x="711" y="1393"/>
                </a:lnTo>
                <a:lnTo>
                  <a:pt x="732" y="1403"/>
                </a:lnTo>
                <a:lnTo>
                  <a:pt x="753" y="1405"/>
                </a:lnTo>
                <a:lnTo>
                  <a:pt x="765" y="1404"/>
                </a:lnTo>
                <a:lnTo>
                  <a:pt x="770" y="1408"/>
                </a:lnTo>
                <a:lnTo>
                  <a:pt x="773" y="1413"/>
                </a:lnTo>
                <a:lnTo>
                  <a:pt x="780" y="1418"/>
                </a:lnTo>
                <a:lnTo>
                  <a:pt x="797" y="1469"/>
                </a:lnTo>
                <a:lnTo>
                  <a:pt x="792" y="1515"/>
                </a:lnTo>
                <a:lnTo>
                  <a:pt x="789" y="1518"/>
                </a:lnTo>
                <a:lnTo>
                  <a:pt x="787" y="1522"/>
                </a:lnTo>
                <a:lnTo>
                  <a:pt x="793" y="1529"/>
                </a:lnTo>
                <a:lnTo>
                  <a:pt x="799" y="1544"/>
                </a:lnTo>
                <a:lnTo>
                  <a:pt x="805" y="1558"/>
                </a:lnTo>
                <a:lnTo>
                  <a:pt x="811" y="1569"/>
                </a:lnTo>
                <a:lnTo>
                  <a:pt x="854" y="1596"/>
                </a:lnTo>
                <a:lnTo>
                  <a:pt x="907" y="1602"/>
                </a:lnTo>
                <a:lnTo>
                  <a:pt x="920" y="1611"/>
                </a:lnTo>
                <a:lnTo>
                  <a:pt x="926" y="1625"/>
                </a:lnTo>
                <a:lnTo>
                  <a:pt x="930" y="1642"/>
                </a:lnTo>
                <a:lnTo>
                  <a:pt x="941" y="1657"/>
                </a:lnTo>
                <a:lnTo>
                  <a:pt x="978" y="1697"/>
                </a:lnTo>
                <a:lnTo>
                  <a:pt x="985" y="1749"/>
                </a:lnTo>
                <a:lnTo>
                  <a:pt x="983" y="1784"/>
                </a:lnTo>
                <a:lnTo>
                  <a:pt x="986" y="1823"/>
                </a:lnTo>
                <a:lnTo>
                  <a:pt x="989" y="1862"/>
                </a:lnTo>
                <a:lnTo>
                  <a:pt x="986" y="1896"/>
                </a:lnTo>
                <a:lnTo>
                  <a:pt x="987" y="1905"/>
                </a:lnTo>
                <a:lnTo>
                  <a:pt x="990" y="1911"/>
                </a:lnTo>
                <a:lnTo>
                  <a:pt x="1012" y="1942"/>
                </a:lnTo>
                <a:lnTo>
                  <a:pt x="1016" y="1982"/>
                </a:lnTo>
                <a:lnTo>
                  <a:pt x="1012" y="2014"/>
                </a:lnTo>
                <a:lnTo>
                  <a:pt x="1027" y="2039"/>
                </a:lnTo>
                <a:lnTo>
                  <a:pt x="1076" y="2035"/>
                </a:lnTo>
                <a:lnTo>
                  <a:pt x="1141" y="2052"/>
                </a:lnTo>
                <a:lnTo>
                  <a:pt x="1167" y="2117"/>
                </a:lnTo>
                <a:lnTo>
                  <a:pt x="1193" y="2156"/>
                </a:lnTo>
                <a:lnTo>
                  <a:pt x="1247" y="2157"/>
                </a:lnTo>
                <a:lnTo>
                  <a:pt x="1247" y="2158"/>
                </a:lnTo>
                <a:lnTo>
                  <a:pt x="1248" y="2158"/>
                </a:lnTo>
                <a:lnTo>
                  <a:pt x="1248" y="2164"/>
                </a:lnTo>
                <a:lnTo>
                  <a:pt x="1249" y="2173"/>
                </a:lnTo>
                <a:lnTo>
                  <a:pt x="1250" y="2184"/>
                </a:lnTo>
                <a:lnTo>
                  <a:pt x="1252" y="2196"/>
                </a:lnTo>
                <a:lnTo>
                  <a:pt x="1255" y="2218"/>
                </a:lnTo>
                <a:lnTo>
                  <a:pt x="1260" y="2228"/>
                </a:lnTo>
                <a:lnTo>
                  <a:pt x="1265" y="2256"/>
                </a:lnTo>
                <a:lnTo>
                  <a:pt x="1273" y="2285"/>
                </a:lnTo>
                <a:lnTo>
                  <a:pt x="1312" y="2295"/>
                </a:lnTo>
                <a:lnTo>
                  <a:pt x="1315" y="2328"/>
                </a:lnTo>
                <a:lnTo>
                  <a:pt x="1324" y="2360"/>
                </a:lnTo>
                <a:lnTo>
                  <a:pt x="1327" y="2376"/>
                </a:lnTo>
                <a:lnTo>
                  <a:pt x="1327" y="2392"/>
                </a:lnTo>
                <a:lnTo>
                  <a:pt x="1320" y="2401"/>
                </a:lnTo>
                <a:lnTo>
                  <a:pt x="1306" y="2400"/>
                </a:lnTo>
                <a:lnTo>
                  <a:pt x="1305" y="2401"/>
                </a:lnTo>
                <a:lnTo>
                  <a:pt x="1304" y="2403"/>
                </a:lnTo>
                <a:lnTo>
                  <a:pt x="1298" y="2404"/>
                </a:lnTo>
                <a:lnTo>
                  <a:pt x="1292" y="2405"/>
                </a:lnTo>
                <a:lnTo>
                  <a:pt x="1287" y="2406"/>
                </a:lnTo>
                <a:lnTo>
                  <a:pt x="1282" y="2407"/>
                </a:lnTo>
                <a:lnTo>
                  <a:pt x="1282" y="2413"/>
                </a:lnTo>
                <a:lnTo>
                  <a:pt x="1280" y="2419"/>
                </a:lnTo>
                <a:lnTo>
                  <a:pt x="1261" y="2437"/>
                </a:lnTo>
                <a:lnTo>
                  <a:pt x="1249" y="2457"/>
                </a:lnTo>
                <a:lnTo>
                  <a:pt x="1248" y="2461"/>
                </a:lnTo>
                <a:lnTo>
                  <a:pt x="1250" y="2464"/>
                </a:lnTo>
                <a:lnTo>
                  <a:pt x="1251" y="2464"/>
                </a:lnTo>
                <a:lnTo>
                  <a:pt x="1252" y="2479"/>
                </a:lnTo>
                <a:lnTo>
                  <a:pt x="1239" y="2482"/>
                </a:lnTo>
                <a:lnTo>
                  <a:pt x="1235" y="2485"/>
                </a:lnTo>
                <a:lnTo>
                  <a:pt x="1228" y="2489"/>
                </a:lnTo>
                <a:lnTo>
                  <a:pt x="1222" y="2494"/>
                </a:lnTo>
                <a:lnTo>
                  <a:pt x="1218" y="2499"/>
                </a:lnTo>
                <a:lnTo>
                  <a:pt x="1220" y="2509"/>
                </a:lnTo>
                <a:lnTo>
                  <a:pt x="1222" y="2517"/>
                </a:lnTo>
                <a:lnTo>
                  <a:pt x="1210" y="2526"/>
                </a:lnTo>
                <a:lnTo>
                  <a:pt x="1207" y="2539"/>
                </a:lnTo>
                <a:lnTo>
                  <a:pt x="1205" y="2556"/>
                </a:lnTo>
                <a:lnTo>
                  <a:pt x="1195" y="2571"/>
                </a:lnTo>
                <a:lnTo>
                  <a:pt x="1182" y="2614"/>
                </a:lnTo>
                <a:lnTo>
                  <a:pt x="1202" y="2623"/>
                </a:lnTo>
                <a:lnTo>
                  <a:pt x="1214" y="2630"/>
                </a:lnTo>
                <a:lnTo>
                  <a:pt x="1227" y="2638"/>
                </a:lnTo>
                <a:lnTo>
                  <a:pt x="1239" y="2645"/>
                </a:lnTo>
                <a:lnTo>
                  <a:pt x="1248" y="2656"/>
                </a:lnTo>
                <a:lnTo>
                  <a:pt x="1265" y="2672"/>
                </a:lnTo>
                <a:lnTo>
                  <a:pt x="1289" y="2680"/>
                </a:lnTo>
                <a:lnTo>
                  <a:pt x="1341" y="2708"/>
                </a:lnTo>
                <a:lnTo>
                  <a:pt x="1389" y="2741"/>
                </a:lnTo>
                <a:lnTo>
                  <a:pt x="1403" y="2750"/>
                </a:lnTo>
                <a:lnTo>
                  <a:pt x="1417" y="2762"/>
                </a:lnTo>
                <a:lnTo>
                  <a:pt x="1431" y="2773"/>
                </a:lnTo>
                <a:lnTo>
                  <a:pt x="1447" y="2779"/>
                </a:lnTo>
                <a:lnTo>
                  <a:pt x="1473" y="2837"/>
                </a:lnTo>
                <a:close/>
              </a:path>
            </a:pathLst>
          </a:custGeom>
          <a:solidFill>
            <a:srgbClr val="79056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2" name="Freeform 154"/>
          <xdr:cNvSpPr>
            <a:spLocks noEditPoints="1"/>
          </xdr:cNvSpPr>
        </xdr:nvSpPr>
        <xdr:spPr bwMode="auto">
          <a:xfrm>
            <a:off x="9014460" y="2447925"/>
            <a:ext cx="342546" cy="190500"/>
          </a:xfrm>
          <a:custGeom>
            <a:avLst/>
            <a:gdLst>
              <a:gd name="T0" fmla="*/ 2147483647 w 944"/>
              <a:gd name="T1" fmla="*/ 2147483647 h 468"/>
              <a:gd name="T2" fmla="*/ 2147483647 w 944"/>
              <a:gd name="T3" fmla="*/ 2147483647 h 468"/>
              <a:gd name="T4" fmla="*/ 2147483647 w 944"/>
              <a:gd name="T5" fmla="*/ 2147483647 h 468"/>
              <a:gd name="T6" fmla="*/ 2147483647 w 944"/>
              <a:gd name="T7" fmla="*/ 2147483647 h 468"/>
              <a:gd name="T8" fmla="*/ 2147483647 w 944"/>
              <a:gd name="T9" fmla="*/ 2147483647 h 468"/>
              <a:gd name="T10" fmla="*/ 2147483647 w 944"/>
              <a:gd name="T11" fmla="*/ 2147483647 h 468"/>
              <a:gd name="T12" fmla="*/ 2147483647 w 944"/>
              <a:gd name="T13" fmla="*/ 2147483647 h 468"/>
              <a:gd name="T14" fmla="*/ 2147483647 w 944"/>
              <a:gd name="T15" fmla="*/ 2147483647 h 468"/>
              <a:gd name="T16" fmla="*/ 2147483647 w 944"/>
              <a:gd name="T17" fmla="*/ 2147483647 h 468"/>
              <a:gd name="T18" fmla="*/ 2147483647 w 944"/>
              <a:gd name="T19" fmla="*/ 2147483647 h 468"/>
              <a:gd name="T20" fmla="*/ 2147483647 w 944"/>
              <a:gd name="T21" fmla="*/ 2147483647 h 468"/>
              <a:gd name="T22" fmla="*/ 2147483647 w 944"/>
              <a:gd name="T23" fmla="*/ 2147483647 h 468"/>
              <a:gd name="T24" fmla="*/ 2147483647 w 944"/>
              <a:gd name="T25" fmla="*/ 2147483647 h 468"/>
              <a:gd name="T26" fmla="*/ 2147483647 w 944"/>
              <a:gd name="T27" fmla="*/ 2147483647 h 468"/>
              <a:gd name="T28" fmla="*/ 2147483647 w 944"/>
              <a:gd name="T29" fmla="*/ 2147483647 h 468"/>
              <a:gd name="T30" fmla="*/ 2147483647 w 944"/>
              <a:gd name="T31" fmla="*/ 2147483647 h 468"/>
              <a:gd name="T32" fmla="*/ 2147483647 w 944"/>
              <a:gd name="T33" fmla="*/ 2147483647 h 468"/>
              <a:gd name="T34" fmla="*/ 2147483647 w 944"/>
              <a:gd name="T35" fmla="*/ 2147483647 h 468"/>
              <a:gd name="T36" fmla="*/ 2147483647 w 944"/>
              <a:gd name="T37" fmla="*/ 2147483647 h 468"/>
              <a:gd name="T38" fmla="*/ 2147483647 w 944"/>
              <a:gd name="T39" fmla="*/ 2147483647 h 468"/>
              <a:gd name="T40" fmla="*/ 2147483647 w 944"/>
              <a:gd name="T41" fmla="*/ 2147483647 h 468"/>
              <a:gd name="T42" fmla="*/ 2147483647 w 944"/>
              <a:gd name="T43" fmla="*/ 2147483647 h 468"/>
              <a:gd name="T44" fmla="*/ 2147483647 w 944"/>
              <a:gd name="T45" fmla="*/ 2147483647 h 468"/>
              <a:gd name="T46" fmla="*/ 2147483647 w 944"/>
              <a:gd name="T47" fmla="*/ 2147483647 h 468"/>
              <a:gd name="T48" fmla="*/ 2147483647 w 944"/>
              <a:gd name="T49" fmla="*/ 2147483647 h 468"/>
              <a:gd name="T50" fmla="*/ 2147483647 w 944"/>
              <a:gd name="T51" fmla="*/ 2147483647 h 468"/>
              <a:gd name="T52" fmla="*/ 2147483647 w 944"/>
              <a:gd name="T53" fmla="*/ 2147483647 h 468"/>
              <a:gd name="T54" fmla="*/ 2147483647 w 944"/>
              <a:gd name="T55" fmla="*/ 2147483647 h 468"/>
              <a:gd name="T56" fmla="*/ 2147483647 w 944"/>
              <a:gd name="T57" fmla="*/ 2147483647 h 468"/>
              <a:gd name="T58" fmla="*/ 2147483647 w 944"/>
              <a:gd name="T59" fmla="*/ 2147483647 h 468"/>
              <a:gd name="T60" fmla="*/ 2147483647 w 944"/>
              <a:gd name="T61" fmla="*/ 2147483647 h 468"/>
              <a:gd name="T62" fmla="*/ 2147483647 w 944"/>
              <a:gd name="T63" fmla="*/ 2147483647 h 468"/>
              <a:gd name="T64" fmla="*/ 2147483647 w 944"/>
              <a:gd name="T65" fmla="*/ 2147483647 h 468"/>
              <a:gd name="T66" fmla="*/ 2147483647 w 944"/>
              <a:gd name="T67" fmla="*/ 2147483647 h 468"/>
              <a:gd name="T68" fmla="*/ 2147483647 w 944"/>
              <a:gd name="T69" fmla="*/ 2147483647 h 468"/>
              <a:gd name="T70" fmla="*/ 2147483647 w 944"/>
              <a:gd name="T71" fmla="*/ 2147483647 h 468"/>
              <a:gd name="T72" fmla="*/ 2147483647 w 944"/>
              <a:gd name="T73" fmla="*/ 2147483647 h 468"/>
              <a:gd name="T74" fmla="*/ 2147483647 w 944"/>
              <a:gd name="T75" fmla="*/ 2147483647 h 468"/>
              <a:gd name="T76" fmla="*/ 2147483647 w 944"/>
              <a:gd name="T77" fmla="*/ 0 h 468"/>
              <a:gd name="T78" fmla="*/ 2147483647 w 944"/>
              <a:gd name="T79" fmla="*/ 2147483647 h 468"/>
              <a:gd name="T80" fmla="*/ 2147483647 w 944"/>
              <a:gd name="T81" fmla="*/ 2147483647 h 468"/>
              <a:gd name="T82" fmla="*/ 2147483647 w 944"/>
              <a:gd name="T83" fmla="*/ 2147483647 h 468"/>
              <a:gd name="T84" fmla="*/ 2147483647 w 944"/>
              <a:gd name="T85" fmla="*/ 2147483647 h 468"/>
              <a:gd name="T86" fmla="*/ 2147483647 w 944"/>
              <a:gd name="T87" fmla="*/ 2147483647 h 468"/>
              <a:gd name="T88" fmla="*/ 2147483647 w 944"/>
              <a:gd name="T89" fmla="*/ 2147483647 h 468"/>
              <a:gd name="T90" fmla="*/ 2147483647 w 944"/>
              <a:gd name="T91" fmla="*/ 2147483647 h 468"/>
              <a:gd name="T92" fmla="*/ 2147483647 w 944"/>
              <a:gd name="T93" fmla="*/ 2147483647 h 468"/>
              <a:gd name="T94" fmla="*/ 2147483647 w 944"/>
              <a:gd name="T95" fmla="*/ 2147483647 h 468"/>
              <a:gd name="T96" fmla="*/ 2147483647 w 944"/>
              <a:gd name="T97" fmla="*/ 2147483647 h 468"/>
              <a:gd name="T98" fmla="*/ 2147483647 w 944"/>
              <a:gd name="T99" fmla="*/ 2147483647 h 468"/>
              <a:gd name="T100" fmla="*/ 2147483647 w 944"/>
              <a:gd name="T101" fmla="*/ 2147483647 h 468"/>
              <a:gd name="T102" fmla="*/ 2147483647 w 944"/>
              <a:gd name="T103" fmla="*/ 2147483647 h 468"/>
              <a:gd name="T104" fmla="*/ 2147483647 w 944"/>
              <a:gd name="T105" fmla="*/ 2147483647 h 468"/>
              <a:gd name="T106" fmla="*/ 2147483647 w 944"/>
              <a:gd name="T107" fmla="*/ 2147483647 h 468"/>
              <a:gd name="T108" fmla="*/ 2147483647 w 944"/>
              <a:gd name="T109" fmla="*/ 2147483647 h 468"/>
              <a:gd name="T110" fmla="*/ 2147483647 w 944"/>
              <a:gd name="T111" fmla="*/ 2147483647 h 468"/>
              <a:gd name="T112" fmla="*/ 2147483647 w 944"/>
              <a:gd name="T113" fmla="*/ 2147483647 h 468"/>
              <a:gd name="T114" fmla="*/ 2147483647 w 944"/>
              <a:gd name="T115" fmla="*/ 2147483647 h 468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w 944"/>
              <a:gd name="T175" fmla="*/ 0 h 468"/>
              <a:gd name="T176" fmla="*/ 944 w 944"/>
              <a:gd name="T177" fmla="*/ 468 h 468"/>
            </a:gdLst>
            <a:ahLst/>
            <a:cxnLst>
              <a:cxn ang="T116">
                <a:pos x="T0" y="T1"/>
              </a:cxn>
              <a:cxn ang="T117">
                <a:pos x="T2" y="T3"/>
              </a:cxn>
              <a:cxn ang="T118">
                <a:pos x="T4" y="T5"/>
              </a:cxn>
              <a:cxn ang="T119">
                <a:pos x="T6" y="T7"/>
              </a:cxn>
              <a:cxn ang="T120">
                <a:pos x="T8" y="T9"/>
              </a:cxn>
              <a:cxn ang="T121">
                <a:pos x="T10" y="T11"/>
              </a:cxn>
              <a:cxn ang="T122">
                <a:pos x="T12" y="T13"/>
              </a:cxn>
              <a:cxn ang="T123">
                <a:pos x="T14" y="T15"/>
              </a:cxn>
              <a:cxn ang="T124">
                <a:pos x="T16" y="T17"/>
              </a:cxn>
              <a:cxn ang="T125">
                <a:pos x="T18" y="T19"/>
              </a:cxn>
              <a:cxn ang="T126">
                <a:pos x="T20" y="T21"/>
              </a:cxn>
              <a:cxn ang="T127">
                <a:pos x="T22" y="T23"/>
              </a:cxn>
              <a:cxn ang="T128">
                <a:pos x="T24" y="T25"/>
              </a:cxn>
              <a:cxn ang="T129">
                <a:pos x="T26" y="T27"/>
              </a:cxn>
              <a:cxn ang="T130">
                <a:pos x="T28" y="T29"/>
              </a:cxn>
              <a:cxn ang="T131">
                <a:pos x="T30" y="T31"/>
              </a:cxn>
              <a:cxn ang="T132">
                <a:pos x="T32" y="T33"/>
              </a:cxn>
              <a:cxn ang="T133">
                <a:pos x="T34" y="T35"/>
              </a:cxn>
              <a:cxn ang="T134">
                <a:pos x="T36" y="T37"/>
              </a:cxn>
              <a:cxn ang="T135">
                <a:pos x="T38" y="T39"/>
              </a:cxn>
              <a:cxn ang="T136">
                <a:pos x="T40" y="T41"/>
              </a:cxn>
              <a:cxn ang="T137">
                <a:pos x="T42" y="T43"/>
              </a:cxn>
              <a:cxn ang="T138">
                <a:pos x="T44" y="T45"/>
              </a:cxn>
              <a:cxn ang="T139">
                <a:pos x="T46" y="T47"/>
              </a:cxn>
              <a:cxn ang="T140">
                <a:pos x="T48" y="T49"/>
              </a:cxn>
              <a:cxn ang="T141">
                <a:pos x="T50" y="T51"/>
              </a:cxn>
              <a:cxn ang="T142">
                <a:pos x="T52" y="T53"/>
              </a:cxn>
              <a:cxn ang="T143">
                <a:pos x="T54" y="T55"/>
              </a:cxn>
              <a:cxn ang="T144">
                <a:pos x="T56" y="T57"/>
              </a:cxn>
              <a:cxn ang="T145">
                <a:pos x="T58" y="T59"/>
              </a:cxn>
              <a:cxn ang="T146">
                <a:pos x="T60" y="T61"/>
              </a:cxn>
              <a:cxn ang="T147">
                <a:pos x="T62" y="T63"/>
              </a:cxn>
              <a:cxn ang="T148">
                <a:pos x="T64" y="T65"/>
              </a:cxn>
              <a:cxn ang="T149">
                <a:pos x="T66" y="T67"/>
              </a:cxn>
              <a:cxn ang="T150">
                <a:pos x="T68" y="T69"/>
              </a:cxn>
              <a:cxn ang="T151">
                <a:pos x="T70" y="T71"/>
              </a:cxn>
              <a:cxn ang="T152">
                <a:pos x="T72" y="T73"/>
              </a:cxn>
              <a:cxn ang="T153">
                <a:pos x="T74" y="T75"/>
              </a:cxn>
              <a:cxn ang="T154">
                <a:pos x="T76" y="T77"/>
              </a:cxn>
              <a:cxn ang="T155">
                <a:pos x="T78" y="T79"/>
              </a:cxn>
              <a:cxn ang="T156">
                <a:pos x="T80" y="T81"/>
              </a:cxn>
              <a:cxn ang="T157">
                <a:pos x="T82" y="T83"/>
              </a:cxn>
              <a:cxn ang="T158">
                <a:pos x="T84" y="T85"/>
              </a:cxn>
              <a:cxn ang="T159">
                <a:pos x="T86" y="T87"/>
              </a:cxn>
              <a:cxn ang="T160">
                <a:pos x="T88" y="T89"/>
              </a:cxn>
              <a:cxn ang="T161">
                <a:pos x="T90" y="T91"/>
              </a:cxn>
              <a:cxn ang="T162">
                <a:pos x="T92" y="T93"/>
              </a:cxn>
              <a:cxn ang="T163">
                <a:pos x="T94" y="T95"/>
              </a:cxn>
              <a:cxn ang="T164">
                <a:pos x="T96" y="T97"/>
              </a:cxn>
              <a:cxn ang="T165">
                <a:pos x="T98" y="T99"/>
              </a:cxn>
              <a:cxn ang="T166">
                <a:pos x="T100" y="T101"/>
              </a:cxn>
              <a:cxn ang="T167">
                <a:pos x="T102" y="T103"/>
              </a:cxn>
              <a:cxn ang="T168">
                <a:pos x="T104" y="T105"/>
              </a:cxn>
              <a:cxn ang="T169">
                <a:pos x="T106" y="T107"/>
              </a:cxn>
              <a:cxn ang="T170">
                <a:pos x="T108" y="T109"/>
              </a:cxn>
              <a:cxn ang="T171">
                <a:pos x="T110" y="T111"/>
              </a:cxn>
              <a:cxn ang="T172">
                <a:pos x="T112" y="T113"/>
              </a:cxn>
              <a:cxn ang="T173">
                <a:pos x="T114" y="T115"/>
              </a:cxn>
            </a:cxnLst>
            <a:rect l="T174" t="T175" r="T176" b="T177"/>
            <a:pathLst>
              <a:path w="944" h="468">
                <a:moveTo>
                  <a:pt x="42" y="172"/>
                </a:moveTo>
                <a:lnTo>
                  <a:pt x="42" y="163"/>
                </a:lnTo>
                <a:lnTo>
                  <a:pt x="41" y="155"/>
                </a:lnTo>
                <a:lnTo>
                  <a:pt x="40" y="147"/>
                </a:lnTo>
                <a:lnTo>
                  <a:pt x="39" y="138"/>
                </a:lnTo>
                <a:lnTo>
                  <a:pt x="36" y="127"/>
                </a:lnTo>
                <a:lnTo>
                  <a:pt x="29" y="116"/>
                </a:lnTo>
                <a:lnTo>
                  <a:pt x="23" y="104"/>
                </a:lnTo>
                <a:lnTo>
                  <a:pt x="19" y="93"/>
                </a:lnTo>
                <a:lnTo>
                  <a:pt x="17" y="87"/>
                </a:lnTo>
                <a:lnTo>
                  <a:pt x="15" y="81"/>
                </a:lnTo>
                <a:lnTo>
                  <a:pt x="14" y="79"/>
                </a:lnTo>
                <a:lnTo>
                  <a:pt x="14" y="78"/>
                </a:lnTo>
                <a:lnTo>
                  <a:pt x="13" y="77"/>
                </a:lnTo>
                <a:lnTo>
                  <a:pt x="11" y="79"/>
                </a:lnTo>
                <a:lnTo>
                  <a:pt x="3" y="85"/>
                </a:lnTo>
                <a:lnTo>
                  <a:pt x="0" y="91"/>
                </a:lnTo>
                <a:lnTo>
                  <a:pt x="11" y="108"/>
                </a:lnTo>
                <a:lnTo>
                  <a:pt x="17" y="126"/>
                </a:lnTo>
                <a:lnTo>
                  <a:pt x="18" y="137"/>
                </a:lnTo>
                <a:lnTo>
                  <a:pt x="17" y="149"/>
                </a:lnTo>
                <a:lnTo>
                  <a:pt x="13" y="155"/>
                </a:lnTo>
                <a:lnTo>
                  <a:pt x="6" y="160"/>
                </a:lnTo>
                <a:lnTo>
                  <a:pt x="2" y="169"/>
                </a:lnTo>
                <a:lnTo>
                  <a:pt x="4" y="181"/>
                </a:lnTo>
                <a:lnTo>
                  <a:pt x="15" y="188"/>
                </a:lnTo>
                <a:lnTo>
                  <a:pt x="33" y="180"/>
                </a:lnTo>
                <a:lnTo>
                  <a:pt x="42" y="172"/>
                </a:lnTo>
                <a:close/>
                <a:moveTo>
                  <a:pt x="636" y="381"/>
                </a:moveTo>
                <a:lnTo>
                  <a:pt x="653" y="389"/>
                </a:lnTo>
                <a:lnTo>
                  <a:pt x="654" y="399"/>
                </a:lnTo>
                <a:lnTo>
                  <a:pt x="652" y="410"/>
                </a:lnTo>
                <a:lnTo>
                  <a:pt x="649" y="421"/>
                </a:lnTo>
                <a:lnTo>
                  <a:pt x="648" y="431"/>
                </a:lnTo>
                <a:lnTo>
                  <a:pt x="669" y="442"/>
                </a:lnTo>
                <a:lnTo>
                  <a:pt x="676" y="446"/>
                </a:lnTo>
                <a:lnTo>
                  <a:pt x="684" y="453"/>
                </a:lnTo>
                <a:lnTo>
                  <a:pt x="694" y="460"/>
                </a:lnTo>
                <a:lnTo>
                  <a:pt x="702" y="465"/>
                </a:lnTo>
                <a:lnTo>
                  <a:pt x="720" y="468"/>
                </a:lnTo>
                <a:lnTo>
                  <a:pt x="738" y="464"/>
                </a:lnTo>
                <a:lnTo>
                  <a:pt x="744" y="447"/>
                </a:lnTo>
                <a:lnTo>
                  <a:pt x="752" y="429"/>
                </a:lnTo>
                <a:lnTo>
                  <a:pt x="761" y="410"/>
                </a:lnTo>
                <a:lnTo>
                  <a:pt x="767" y="390"/>
                </a:lnTo>
                <a:lnTo>
                  <a:pt x="782" y="358"/>
                </a:lnTo>
                <a:lnTo>
                  <a:pt x="809" y="333"/>
                </a:lnTo>
                <a:lnTo>
                  <a:pt x="830" y="324"/>
                </a:lnTo>
                <a:lnTo>
                  <a:pt x="853" y="317"/>
                </a:lnTo>
                <a:lnTo>
                  <a:pt x="874" y="305"/>
                </a:lnTo>
                <a:lnTo>
                  <a:pt x="886" y="287"/>
                </a:lnTo>
                <a:lnTo>
                  <a:pt x="888" y="276"/>
                </a:lnTo>
                <a:lnTo>
                  <a:pt x="888" y="266"/>
                </a:lnTo>
                <a:lnTo>
                  <a:pt x="889" y="258"/>
                </a:lnTo>
                <a:lnTo>
                  <a:pt x="897" y="249"/>
                </a:lnTo>
                <a:lnTo>
                  <a:pt x="914" y="234"/>
                </a:lnTo>
                <a:lnTo>
                  <a:pt x="925" y="213"/>
                </a:lnTo>
                <a:lnTo>
                  <a:pt x="933" y="204"/>
                </a:lnTo>
                <a:lnTo>
                  <a:pt x="937" y="194"/>
                </a:lnTo>
                <a:lnTo>
                  <a:pt x="940" y="166"/>
                </a:lnTo>
                <a:lnTo>
                  <a:pt x="939" y="137"/>
                </a:lnTo>
                <a:lnTo>
                  <a:pt x="944" y="112"/>
                </a:lnTo>
                <a:lnTo>
                  <a:pt x="925" y="86"/>
                </a:lnTo>
                <a:lnTo>
                  <a:pt x="898" y="68"/>
                </a:lnTo>
                <a:lnTo>
                  <a:pt x="879" y="65"/>
                </a:lnTo>
                <a:lnTo>
                  <a:pt x="859" y="65"/>
                </a:lnTo>
                <a:lnTo>
                  <a:pt x="840" y="65"/>
                </a:lnTo>
                <a:lnTo>
                  <a:pt x="820" y="60"/>
                </a:lnTo>
                <a:lnTo>
                  <a:pt x="812" y="54"/>
                </a:lnTo>
                <a:lnTo>
                  <a:pt x="806" y="46"/>
                </a:lnTo>
                <a:lnTo>
                  <a:pt x="800" y="37"/>
                </a:lnTo>
                <a:lnTo>
                  <a:pt x="791" y="32"/>
                </a:lnTo>
                <a:lnTo>
                  <a:pt x="766" y="26"/>
                </a:lnTo>
                <a:lnTo>
                  <a:pt x="748" y="8"/>
                </a:lnTo>
                <a:lnTo>
                  <a:pt x="743" y="4"/>
                </a:lnTo>
                <a:lnTo>
                  <a:pt x="739" y="2"/>
                </a:lnTo>
                <a:lnTo>
                  <a:pt x="705" y="0"/>
                </a:lnTo>
                <a:lnTo>
                  <a:pt x="680" y="15"/>
                </a:lnTo>
                <a:lnTo>
                  <a:pt x="654" y="24"/>
                </a:lnTo>
                <a:lnTo>
                  <a:pt x="650" y="31"/>
                </a:lnTo>
                <a:lnTo>
                  <a:pt x="651" y="43"/>
                </a:lnTo>
                <a:lnTo>
                  <a:pt x="656" y="55"/>
                </a:lnTo>
                <a:lnTo>
                  <a:pt x="658" y="65"/>
                </a:lnTo>
                <a:lnTo>
                  <a:pt x="655" y="83"/>
                </a:lnTo>
                <a:lnTo>
                  <a:pt x="646" y="97"/>
                </a:lnTo>
                <a:lnTo>
                  <a:pt x="638" y="110"/>
                </a:lnTo>
                <a:lnTo>
                  <a:pt x="634" y="119"/>
                </a:lnTo>
                <a:lnTo>
                  <a:pt x="642" y="132"/>
                </a:lnTo>
                <a:lnTo>
                  <a:pt x="636" y="147"/>
                </a:lnTo>
                <a:lnTo>
                  <a:pt x="624" y="160"/>
                </a:lnTo>
                <a:lnTo>
                  <a:pt x="624" y="182"/>
                </a:lnTo>
                <a:lnTo>
                  <a:pt x="623" y="185"/>
                </a:lnTo>
                <a:lnTo>
                  <a:pt x="621" y="190"/>
                </a:lnTo>
                <a:lnTo>
                  <a:pt x="619" y="196"/>
                </a:lnTo>
                <a:lnTo>
                  <a:pt x="617" y="202"/>
                </a:lnTo>
                <a:lnTo>
                  <a:pt x="614" y="214"/>
                </a:lnTo>
                <a:lnTo>
                  <a:pt x="614" y="221"/>
                </a:lnTo>
                <a:lnTo>
                  <a:pt x="618" y="226"/>
                </a:lnTo>
                <a:lnTo>
                  <a:pt x="622" y="229"/>
                </a:lnTo>
                <a:lnTo>
                  <a:pt x="627" y="233"/>
                </a:lnTo>
                <a:lnTo>
                  <a:pt x="628" y="241"/>
                </a:lnTo>
                <a:lnTo>
                  <a:pt x="623" y="256"/>
                </a:lnTo>
                <a:lnTo>
                  <a:pt x="617" y="269"/>
                </a:lnTo>
                <a:lnTo>
                  <a:pt x="615" y="279"/>
                </a:lnTo>
                <a:lnTo>
                  <a:pt x="626" y="287"/>
                </a:lnTo>
                <a:lnTo>
                  <a:pt x="646" y="290"/>
                </a:lnTo>
                <a:lnTo>
                  <a:pt x="668" y="287"/>
                </a:lnTo>
                <a:lnTo>
                  <a:pt x="681" y="296"/>
                </a:lnTo>
                <a:lnTo>
                  <a:pt x="676" y="323"/>
                </a:lnTo>
                <a:lnTo>
                  <a:pt x="670" y="337"/>
                </a:lnTo>
                <a:lnTo>
                  <a:pt x="655" y="346"/>
                </a:lnTo>
                <a:lnTo>
                  <a:pt x="642" y="355"/>
                </a:lnTo>
                <a:lnTo>
                  <a:pt x="637" y="371"/>
                </a:lnTo>
                <a:lnTo>
                  <a:pt x="637" y="377"/>
                </a:lnTo>
                <a:lnTo>
                  <a:pt x="636" y="381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3" name="Costa Rica"/>
          <xdr:cNvSpPr>
            <a:spLocks/>
          </xdr:cNvSpPr>
        </xdr:nvSpPr>
        <xdr:spPr bwMode="auto">
          <a:xfrm>
            <a:off x="9156491" y="2133600"/>
            <a:ext cx="58484" cy="95250"/>
          </a:xfrm>
          <a:custGeom>
            <a:avLst/>
            <a:gdLst>
              <a:gd name="T0" fmla="*/ 2147483647 w 161"/>
              <a:gd name="T1" fmla="*/ 2147483647 h 223"/>
              <a:gd name="T2" fmla="*/ 2147483647 w 161"/>
              <a:gd name="T3" fmla="*/ 2147483647 h 223"/>
              <a:gd name="T4" fmla="*/ 2147483647 w 161"/>
              <a:gd name="T5" fmla="*/ 2147483647 h 223"/>
              <a:gd name="T6" fmla="*/ 2147483647 w 161"/>
              <a:gd name="T7" fmla="*/ 2147483647 h 223"/>
              <a:gd name="T8" fmla="*/ 2147483647 w 161"/>
              <a:gd name="T9" fmla="*/ 2147483647 h 223"/>
              <a:gd name="T10" fmla="*/ 2147483647 w 161"/>
              <a:gd name="T11" fmla="*/ 2147483647 h 223"/>
              <a:gd name="T12" fmla="*/ 2147483647 w 161"/>
              <a:gd name="T13" fmla="*/ 2147483647 h 223"/>
              <a:gd name="T14" fmla="*/ 2147483647 w 161"/>
              <a:gd name="T15" fmla="*/ 2147483647 h 223"/>
              <a:gd name="T16" fmla="*/ 2147483647 w 161"/>
              <a:gd name="T17" fmla="*/ 2147483647 h 223"/>
              <a:gd name="T18" fmla="*/ 2147483647 w 161"/>
              <a:gd name="T19" fmla="*/ 2147483647 h 223"/>
              <a:gd name="T20" fmla="*/ 2147483647 w 161"/>
              <a:gd name="T21" fmla="*/ 2147483647 h 223"/>
              <a:gd name="T22" fmla="*/ 2147483647 w 161"/>
              <a:gd name="T23" fmla="*/ 2147483647 h 223"/>
              <a:gd name="T24" fmla="*/ 2147483647 w 161"/>
              <a:gd name="T25" fmla="*/ 2147483647 h 223"/>
              <a:gd name="T26" fmla="*/ 2147483647 w 161"/>
              <a:gd name="T27" fmla="*/ 2147483647 h 223"/>
              <a:gd name="T28" fmla="*/ 2147483647 w 161"/>
              <a:gd name="T29" fmla="*/ 2147483647 h 223"/>
              <a:gd name="T30" fmla="*/ 2147483647 w 161"/>
              <a:gd name="T31" fmla="*/ 2147483647 h 223"/>
              <a:gd name="T32" fmla="*/ 2147483647 w 161"/>
              <a:gd name="T33" fmla="*/ 2147483647 h 223"/>
              <a:gd name="T34" fmla="*/ 2147483647 w 161"/>
              <a:gd name="T35" fmla="*/ 0 h 223"/>
              <a:gd name="T36" fmla="*/ 2147483647 w 161"/>
              <a:gd name="T37" fmla="*/ 0 h 223"/>
              <a:gd name="T38" fmla="*/ 2147483647 w 161"/>
              <a:gd name="T39" fmla="*/ 2147483647 h 223"/>
              <a:gd name="T40" fmla="*/ 2147483647 w 161"/>
              <a:gd name="T41" fmla="*/ 2147483647 h 223"/>
              <a:gd name="T42" fmla="*/ 2147483647 w 161"/>
              <a:gd name="T43" fmla="*/ 2147483647 h 223"/>
              <a:gd name="T44" fmla="*/ 2147483647 w 161"/>
              <a:gd name="T45" fmla="*/ 2147483647 h 223"/>
              <a:gd name="T46" fmla="*/ 0 w 161"/>
              <a:gd name="T47" fmla="*/ 2147483647 h 223"/>
              <a:gd name="T48" fmla="*/ 2147483647 w 161"/>
              <a:gd name="T49" fmla="*/ 2147483647 h 223"/>
              <a:gd name="T50" fmla="*/ 2147483647 w 161"/>
              <a:gd name="T51" fmla="*/ 2147483647 h 223"/>
              <a:gd name="T52" fmla="*/ 2147483647 w 161"/>
              <a:gd name="T53" fmla="*/ 2147483647 h 223"/>
              <a:gd name="T54" fmla="*/ 2147483647 w 161"/>
              <a:gd name="T55" fmla="*/ 2147483647 h 223"/>
              <a:gd name="T56" fmla="*/ 2147483647 w 161"/>
              <a:gd name="T57" fmla="*/ 2147483647 h 223"/>
              <a:gd name="T58" fmla="*/ 2147483647 w 161"/>
              <a:gd name="T59" fmla="*/ 2147483647 h 223"/>
              <a:gd name="T60" fmla="*/ 2147483647 w 161"/>
              <a:gd name="T61" fmla="*/ 2147483647 h 223"/>
              <a:gd name="T62" fmla="*/ 2147483647 w 161"/>
              <a:gd name="T63" fmla="*/ 2147483647 h 223"/>
              <a:gd name="T64" fmla="*/ 2147483647 w 161"/>
              <a:gd name="T65" fmla="*/ 2147483647 h 223"/>
              <a:gd name="T66" fmla="*/ 2147483647 w 161"/>
              <a:gd name="T67" fmla="*/ 2147483647 h 223"/>
              <a:gd name="T68" fmla="*/ 2147483647 w 161"/>
              <a:gd name="T69" fmla="*/ 2147483647 h 223"/>
              <a:gd name="T70" fmla="*/ 2147483647 w 161"/>
              <a:gd name="T71" fmla="*/ 2147483647 h 223"/>
              <a:gd name="T72" fmla="*/ 2147483647 w 161"/>
              <a:gd name="T73" fmla="*/ 2147483647 h 223"/>
              <a:gd name="T74" fmla="*/ 2147483647 w 161"/>
              <a:gd name="T75" fmla="*/ 2147483647 h 223"/>
              <a:gd name="T76" fmla="*/ 2147483647 w 161"/>
              <a:gd name="T77" fmla="*/ 2147483647 h 223"/>
              <a:gd name="T78" fmla="*/ 2147483647 w 161"/>
              <a:gd name="T79" fmla="*/ 2147483647 h 223"/>
              <a:gd name="T80" fmla="*/ 2147483647 w 161"/>
              <a:gd name="T81" fmla="*/ 2147483647 h 223"/>
              <a:gd name="T82" fmla="*/ 2147483647 w 161"/>
              <a:gd name="T83" fmla="*/ 2147483647 h 223"/>
              <a:gd name="T84" fmla="*/ 2147483647 w 161"/>
              <a:gd name="T85" fmla="*/ 2147483647 h 223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161"/>
              <a:gd name="T130" fmla="*/ 0 h 223"/>
              <a:gd name="T131" fmla="*/ 161 w 161"/>
              <a:gd name="T132" fmla="*/ 223 h 223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161" h="223">
                <a:moveTo>
                  <a:pt x="115" y="209"/>
                </a:moveTo>
                <a:lnTo>
                  <a:pt x="128" y="160"/>
                </a:lnTo>
                <a:lnTo>
                  <a:pt x="161" y="118"/>
                </a:lnTo>
                <a:lnTo>
                  <a:pt x="156" y="106"/>
                </a:lnTo>
                <a:lnTo>
                  <a:pt x="148" y="94"/>
                </a:lnTo>
                <a:lnTo>
                  <a:pt x="140" y="82"/>
                </a:lnTo>
                <a:lnTo>
                  <a:pt x="133" y="71"/>
                </a:lnTo>
                <a:lnTo>
                  <a:pt x="130" y="45"/>
                </a:lnTo>
                <a:lnTo>
                  <a:pt x="123" y="23"/>
                </a:lnTo>
                <a:lnTo>
                  <a:pt x="98" y="20"/>
                </a:lnTo>
                <a:lnTo>
                  <a:pt x="77" y="12"/>
                </a:lnTo>
                <a:lnTo>
                  <a:pt x="63" y="3"/>
                </a:lnTo>
                <a:lnTo>
                  <a:pt x="48" y="4"/>
                </a:lnTo>
                <a:lnTo>
                  <a:pt x="36" y="5"/>
                </a:lnTo>
                <a:lnTo>
                  <a:pt x="24" y="2"/>
                </a:lnTo>
                <a:lnTo>
                  <a:pt x="7" y="0"/>
                </a:lnTo>
                <a:lnTo>
                  <a:pt x="7" y="11"/>
                </a:lnTo>
                <a:lnTo>
                  <a:pt x="5" y="24"/>
                </a:lnTo>
                <a:lnTo>
                  <a:pt x="2" y="37"/>
                </a:lnTo>
                <a:lnTo>
                  <a:pt x="1" y="48"/>
                </a:lnTo>
                <a:lnTo>
                  <a:pt x="0" y="94"/>
                </a:lnTo>
                <a:lnTo>
                  <a:pt x="30" y="111"/>
                </a:lnTo>
                <a:lnTo>
                  <a:pt x="42" y="105"/>
                </a:lnTo>
                <a:lnTo>
                  <a:pt x="40" y="96"/>
                </a:lnTo>
                <a:lnTo>
                  <a:pt x="31" y="88"/>
                </a:lnTo>
                <a:lnTo>
                  <a:pt x="27" y="78"/>
                </a:lnTo>
                <a:lnTo>
                  <a:pt x="55" y="96"/>
                </a:lnTo>
                <a:lnTo>
                  <a:pt x="54" y="132"/>
                </a:lnTo>
                <a:lnTo>
                  <a:pt x="63" y="130"/>
                </a:lnTo>
                <a:lnTo>
                  <a:pt x="68" y="126"/>
                </a:lnTo>
                <a:lnTo>
                  <a:pt x="73" y="122"/>
                </a:lnTo>
                <a:lnTo>
                  <a:pt x="78" y="119"/>
                </a:lnTo>
                <a:lnTo>
                  <a:pt x="84" y="132"/>
                </a:lnTo>
                <a:lnTo>
                  <a:pt x="80" y="150"/>
                </a:lnTo>
                <a:lnTo>
                  <a:pt x="100" y="171"/>
                </a:lnTo>
                <a:lnTo>
                  <a:pt x="93" y="203"/>
                </a:lnTo>
                <a:lnTo>
                  <a:pt x="94" y="216"/>
                </a:lnTo>
                <a:lnTo>
                  <a:pt x="102" y="223"/>
                </a:lnTo>
                <a:lnTo>
                  <a:pt x="111" y="221"/>
                </a:lnTo>
                <a:lnTo>
                  <a:pt x="115" y="209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4" name="Panama"/>
          <xdr:cNvSpPr>
            <a:spLocks/>
          </xdr:cNvSpPr>
        </xdr:nvSpPr>
        <xdr:spPr bwMode="auto">
          <a:xfrm>
            <a:off x="9198265" y="2181225"/>
            <a:ext cx="125322" cy="85725"/>
          </a:xfrm>
          <a:custGeom>
            <a:avLst/>
            <a:gdLst>
              <a:gd name="T0" fmla="*/ 2147483647 w 338"/>
              <a:gd name="T1" fmla="*/ 2147483647 h 203"/>
              <a:gd name="T2" fmla="*/ 2147483647 w 338"/>
              <a:gd name="T3" fmla="*/ 2147483647 h 203"/>
              <a:gd name="T4" fmla="*/ 2147483647 w 338"/>
              <a:gd name="T5" fmla="*/ 2147483647 h 203"/>
              <a:gd name="T6" fmla="*/ 2147483647 w 338"/>
              <a:gd name="T7" fmla="*/ 2147483647 h 203"/>
              <a:gd name="T8" fmla="*/ 2147483647 w 338"/>
              <a:gd name="T9" fmla="*/ 2147483647 h 203"/>
              <a:gd name="T10" fmla="*/ 2147483647 w 338"/>
              <a:gd name="T11" fmla="*/ 2147483647 h 203"/>
              <a:gd name="T12" fmla="*/ 2147483647 w 338"/>
              <a:gd name="T13" fmla="*/ 2147483647 h 203"/>
              <a:gd name="T14" fmla="*/ 2147483647 w 338"/>
              <a:gd name="T15" fmla="*/ 2147483647 h 203"/>
              <a:gd name="T16" fmla="*/ 2147483647 w 338"/>
              <a:gd name="T17" fmla="*/ 2147483647 h 203"/>
              <a:gd name="T18" fmla="*/ 2147483647 w 338"/>
              <a:gd name="T19" fmla="*/ 0 h 203"/>
              <a:gd name="T20" fmla="*/ 0 w 338"/>
              <a:gd name="T21" fmla="*/ 2147483647 h 203"/>
              <a:gd name="T22" fmla="*/ 2147483647 w 338"/>
              <a:gd name="T23" fmla="*/ 2147483647 h 203"/>
              <a:gd name="T24" fmla="*/ 2147483647 w 338"/>
              <a:gd name="T25" fmla="*/ 2147483647 h 203"/>
              <a:gd name="T26" fmla="*/ 2147483647 w 338"/>
              <a:gd name="T27" fmla="*/ 2147483647 h 203"/>
              <a:gd name="T28" fmla="*/ 2147483647 w 338"/>
              <a:gd name="T29" fmla="*/ 2147483647 h 203"/>
              <a:gd name="T30" fmla="*/ 2147483647 w 338"/>
              <a:gd name="T31" fmla="*/ 2147483647 h 203"/>
              <a:gd name="T32" fmla="*/ 2147483647 w 338"/>
              <a:gd name="T33" fmla="*/ 2147483647 h 203"/>
              <a:gd name="T34" fmla="*/ 2147483647 w 338"/>
              <a:gd name="T35" fmla="*/ 2147483647 h 203"/>
              <a:gd name="T36" fmla="*/ 2147483647 w 338"/>
              <a:gd name="T37" fmla="*/ 2147483647 h 203"/>
              <a:gd name="T38" fmla="*/ 2147483647 w 338"/>
              <a:gd name="T39" fmla="*/ 2147483647 h 203"/>
              <a:gd name="T40" fmla="*/ 2147483647 w 338"/>
              <a:gd name="T41" fmla="*/ 2147483647 h 203"/>
              <a:gd name="T42" fmla="*/ 2147483647 w 338"/>
              <a:gd name="T43" fmla="*/ 2147483647 h 203"/>
              <a:gd name="T44" fmla="*/ 2147483647 w 338"/>
              <a:gd name="T45" fmla="*/ 2147483647 h 203"/>
              <a:gd name="T46" fmla="*/ 2147483647 w 338"/>
              <a:gd name="T47" fmla="*/ 2147483647 h 203"/>
              <a:gd name="T48" fmla="*/ 2147483647 w 338"/>
              <a:gd name="T49" fmla="*/ 2147483647 h 203"/>
              <a:gd name="T50" fmla="*/ 2147483647 w 338"/>
              <a:gd name="T51" fmla="*/ 2147483647 h 203"/>
              <a:gd name="T52" fmla="*/ 2147483647 w 338"/>
              <a:gd name="T53" fmla="*/ 2147483647 h 203"/>
              <a:gd name="T54" fmla="*/ 2147483647 w 338"/>
              <a:gd name="T55" fmla="*/ 2147483647 h 203"/>
              <a:gd name="T56" fmla="*/ 2147483647 w 338"/>
              <a:gd name="T57" fmla="*/ 2147483647 h 203"/>
              <a:gd name="T58" fmla="*/ 2147483647 w 338"/>
              <a:gd name="T59" fmla="*/ 2147483647 h 203"/>
              <a:gd name="T60" fmla="*/ 2147483647 w 338"/>
              <a:gd name="T61" fmla="*/ 2147483647 h 203"/>
              <a:gd name="T62" fmla="*/ 2147483647 w 338"/>
              <a:gd name="T63" fmla="*/ 2147483647 h 203"/>
              <a:gd name="T64" fmla="*/ 0 60000 65536"/>
              <a:gd name="T65" fmla="*/ 0 60000 65536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w 338"/>
              <a:gd name="T97" fmla="*/ 0 h 203"/>
              <a:gd name="T98" fmla="*/ 338 w 338"/>
              <a:gd name="T99" fmla="*/ 203 h 203"/>
            </a:gdLst>
            <a:ahLst/>
            <a:cxnLst>
              <a:cxn ang="T64">
                <a:pos x="T0" y="T1"/>
              </a:cxn>
              <a:cxn ang="T65">
                <a:pos x="T2" y="T3"/>
              </a:cxn>
              <a:cxn ang="T66">
                <a:pos x="T4" y="T5"/>
              </a:cxn>
              <a:cxn ang="T67">
                <a:pos x="T6" y="T7"/>
              </a:cxn>
              <a:cxn ang="T68">
                <a:pos x="T8" y="T9"/>
              </a:cxn>
              <a:cxn ang="T69">
                <a:pos x="T10" y="T11"/>
              </a:cxn>
              <a:cxn ang="T70">
                <a:pos x="T12" y="T13"/>
              </a:cxn>
              <a:cxn ang="T71">
                <a:pos x="T14" y="T15"/>
              </a:cxn>
              <a:cxn ang="T72">
                <a:pos x="T16" y="T17"/>
              </a:cxn>
              <a:cxn ang="T73">
                <a:pos x="T18" y="T19"/>
              </a:cxn>
              <a:cxn ang="T74">
                <a:pos x="T20" y="T21"/>
              </a:cxn>
              <a:cxn ang="T75">
                <a:pos x="T22" y="T23"/>
              </a:cxn>
              <a:cxn ang="T76">
                <a:pos x="T24" y="T25"/>
              </a:cxn>
              <a:cxn ang="T77">
                <a:pos x="T26" y="T27"/>
              </a:cxn>
              <a:cxn ang="T78">
                <a:pos x="T28" y="T29"/>
              </a:cxn>
              <a:cxn ang="T79">
                <a:pos x="T30" y="T31"/>
              </a:cxn>
              <a:cxn ang="T80">
                <a:pos x="T32" y="T33"/>
              </a:cxn>
              <a:cxn ang="T81">
                <a:pos x="T34" y="T35"/>
              </a:cxn>
              <a:cxn ang="T82">
                <a:pos x="T36" y="T37"/>
              </a:cxn>
              <a:cxn ang="T83">
                <a:pos x="T38" y="T39"/>
              </a:cxn>
              <a:cxn ang="T84">
                <a:pos x="T40" y="T41"/>
              </a:cxn>
              <a:cxn ang="T85">
                <a:pos x="T42" y="T43"/>
              </a:cxn>
              <a:cxn ang="T86">
                <a:pos x="T44" y="T45"/>
              </a:cxn>
              <a:cxn ang="T87">
                <a:pos x="T46" y="T47"/>
              </a:cxn>
              <a:cxn ang="T88">
                <a:pos x="T48" y="T49"/>
              </a:cxn>
              <a:cxn ang="T89">
                <a:pos x="T50" y="T51"/>
              </a:cxn>
              <a:cxn ang="T90">
                <a:pos x="T52" y="T53"/>
              </a:cxn>
              <a:cxn ang="T91">
                <a:pos x="T54" y="T55"/>
              </a:cxn>
              <a:cxn ang="T92">
                <a:pos x="T56" y="T57"/>
              </a:cxn>
              <a:cxn ang="T93">
                <a:pos x="T58" y="T59"/>
              </a:cxn>
              <a:cxn ang="T94">
                <a:pos x="T60" y="T61"/>
              </a:cxn>
              <a:cxn ang="T95">
                <a:pos x="T62" y="T63"/>
              </a:cxn>
            </a:cxnLst>
            <a:rect l="T96" t="T97" r="T98" b="T99"/>
            <a:pathLst>
              <a:path w="338" h="203">
                <a:moveTo>
                  <a:pt x="309" y="203"/>
                </a:moveTo>
                <a:lnTo>
                  <a:pt x="320" y="181"/>
                </a:lnTo>
                <a:lnTo>
                  <a:pt x="332" y="169"/>
                </a:lnTo>
                <a:lnTo>
                  <a:pt x="338" y="70"/>
                </a:lnTo>
                <a:lnTo>
                  <a:pt x="300" y="37"/>
                </a:lnTo>
                <a:lnTo>
                  <a:pt x="253" y="16"/>
                </a:lnTo>
                <a:lnTo>
                  <a:pt x="221" y="12"/>
                </a:lnTo>
                <a:lnTo>
                  <a:pt x="194" y="31"/>
                </a:lnTo>
                <a:lnTo>
                  <a:pt x="143" y="57"/>
                </a:lnTo>
                <a:lnTo>
                  <a:pt x="95" y="43"/>
                </a:lnTo>
                <a:lnTo>
                  <a:pt x="88" y="39"/>
                </a:lnTo>
                <a:lnTo>
                  <a:pt x="84" y="48"/>
                </a:lnTo>
                <a:lnTo>
                  <a:pt x="79" y="58"/>
                </a:lnTo>
                <a:lnTo>
                  <a:pt x="71" y="60"/>
                </a:lnTo>
                <a:lnTo>
                  <a:pt x="58" y="37"/>
                </a:lnTo>
                <a:lnTo>
                  <a:pt x="48" y="11"/>
                </a:lnTo>
                <a:lnTo>
                  <a:pt x="48" y="5"/>
                </a:lnTo>
                <a:lnTo>
                  <a:pt x="46" y="0"/>
                </a:lnTo>
                <a:lnTo>
                  <a:pt x="13" y="42"/>
                </a:lnTo>
                <a:lnTo>
                  <a:pt x="0" y="91"/>
                </a:lnTo>
                <a:lnTo>
                  <a:pt x="2" y="91"/>
                </a:lnTo>
                <a:lnTo>
                  <a:pt x="5" y="99"/>
                </a:lnTo>
                <a:lnTo>
                  <a:pt x="9" y="108"/>
                </a:lnTo>
                <a:lnTo>
                  <a:pt x="12" y="114"/>
                </a:lnTo>
                <a:lnTo>
                  <a:pt x="21" y="114"/>
                </a:lnTo>
                <a:lnTo>
                  <a:pt x="30" y="108"/>
                </a:lnTo>
                <a:lnTo>
                  <a:pt x="38" y="103"/>
                </a:lnTo>
                <a:lnTo>
                  <a:pt x="46" y="100"/>
                </a:lnTo>
                <a:lnTo>
                  <a:pt x="61" y="102"/>
                </a:lnTo>
                <a:lnTo>
                  <a:pt x="71" y="106"/>
                </a:lnTo>
                <a:lnTo>
                  <a:pt x="81" y="110"/>
                </a:lnTo>
                <a:lnTo>
                  <a:pt x="93" y="112"/>
                </a:lnTo>
                <a:lnTo>
                  <a:pt x="102" y="140"/>
                </a:lnTo>
                <a:lnTo>
                  <a:pt x="126" y="152"/>
                </a:lnTo>
                <a:lnTo>
                  <a:pt x="141" y="154"/>
                </a:lnTo>
                <a:lnTo>
                  <a:pt x="142" y="166"/>
                </a:lnTo>
                <a:lnTo>
                  <a:pt x="142" y="181"/>
                </a:lnTo>
                <a:lnTo>
                  <a:pt x="153" y="183"/>
                </a:lnTo>
                <a:lnTo>
                  <a:pt x="174" y="176"/>
                </a:lnTo>
                <a:lnTo>
                  <a:pt x="190" y="162"/>
                </a:lnTo>
                <a:lnTo>
                  <a:pt x="190" y="147"/>
                </a:lnTo>
                <a:lnTo>
                  <a:pt x="182" y="131"/>
                </a:lnTo>
                <a:lnTo>
                  <a:pt x="173" y="117"/>
                </a:lnTo>
                <a:lnTo>
                  <a:pt x="168" y="103"/>
                </a:lnTo>
                <a:lnTo>
                  <a:pt x="186" y="103"/>
                </a:lnTo>
                <a:lnTo>
                  <a:pt x="204" y="99"/>
                </a:lnTo>
                <a:lnTo>
                  <a:pt x="212" y="93"/>
                </a:lnTo>
                <a:lnTo>
                  <a:pt x="216" y="85"/>
                </a:lnTo>
                <a:lnTo>
                  <a:pt x="220" y="76"/>
                </a:lnTo>
                <a:lnTo>
                  <a:pt x="226" y="70"/>
                </a:lnTo>
                <a:lnTo>
                  <a:pt x="260" y="68"/>
                </a:lnTo>
                <a:lnTo>
                  <a:pt x="284" y="94"/>
                </a:lnTo>
                <a:lnTo>
                  <a:pt x="290" y="97"/>
                </a:lnTo>
                <a:lnTo>
                  <a:pt x="300" y="95"/>
                </a:lnTo>
                <a:lnTo>
                  <a:pt x="307" y="98"/>
                </a:lnTo>
                <a:lnTo>
                  <a:pt x="310" y="115"/>
                </a:lnTo>
                <a:lnTo>
                  <a:pt x="277" y="136"/>
                </a:lnTo>
                <a:lnTo>
                  <a:pt x="274" y="183"/>
                </a:lnTo>
                <a:lnTo>
                  <a:pt x="284" y="187"/>
                </a:lnTo>
                <a:lnTo>
                  <a:pt x="294" y="194"/>
                </a:lnTo>
                <a:lnTo>
                  <a:pt x="303" y="200"/>
                </a:lnTo>
                <a:lnTo>
                  <a:pt x="309" y="203"/>
                </a:lnTo>
                <a:close/>
              </a:path>
            </a:pathLst>
          </a:custGeom>
          <a:solidFill>
            <a:srgbClr val="D80AB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5" name="Freeform 157"/>
          <xdr:cNvSpPr>
            <a:spLocks/>
          </xdr:cNvSpPr>
        </xdr:nvSpPr>
        <xdr:spPr bwMode="auto">
          <a:xfrm>
            <a:off x="9131427" y="2019300"/>
            <a:ext cx="91903" cy="123825"/>
          </a:xfrm>
          <a:custGeom>
            <a:avLst/>
            <a:gdLst>
              <a:gd name="T0" fmla="*/ 2147483647 w 268"/>
              <a:gd name="T1" fmla="*/ 2147483647 h 303"/>
              <a:gd name="T2" fmla="*/ 2147483647 w 268"/>
              <a:gd name="T3" fmla="*/ 2147483647 h 303"/>
              <a:gd name="T4" fmla="*/ 2147483647 w 268"/>
              <a:gd name="T5" fmla="*/ 2147483647 h 303"/>
              <a:gd name="T6" fmla="*/ 2147483647 w 268"/>
              <a:gd name="T7" fmla="*/ 2147483647 h 303"/>
              <a:gd name="T8" fmla="*/ 2147483647 w 268"/>
              <a:gd name="T9" fmla="*/ 2147483647 h 303"/>
              <a:gd name="T10" fmla="*/ 2147483647 w 268"/>
              <a:gd name="T11" fmla="*/ 2147483647 h 303"/>
              <a:gd name="T12" fmla="*/ 2147483647 w 268"/>
              <a:gd name="T13" fmla="*/ 2147483647 h 303"/>
              <a:gd name="T14" fmla="*/ 2147483647 w 268"/>
              <a:gd name="T15" fmla="*/ 2147483647 h 303"/>
              <a:gd name="T16" fmla="*/ 2147483647 w 268"/>
              <a:gd name="T17" fmla="*/ 2147483647 h 303"/>
              <a:gd name="T18" fmla="*/ 2147483647 w 268"/>
              <a:gd name="T19" fmla="*/ 2147483647 h 303"/>
              <a:gd name="T20" fmla="*/ 2147483647 w 268"/>
              <a:gd name="T21" fmla="*/ 2147483647 h 303"/>
              <a:gd name="T22" fmla="*/ 2147483647 w 268"/>
              <a:gd name="T23" fmla="*/ 2147483647 h 303"/>
              <a:gd name="T24" fmla="*/ 2147483647 w 268"/>
              <a:gd name="T25" fmla="*/ 2147483647 h 303"/>
              <a:gd name="T26" fmla="*/ 2147483647 w 268"/>
              <a:gd name="T27" fmla="*/ 2147483647 h 303"/>
              <a:gd name="T28" fmla="*/ 2147483647 w 268"/>
              <a:gd name="T29" fmla="*/ 2147483647 h 303"/>
              <a:gd name="T30" fmla="*/ 2147483647 w 268"/>
              <a:gd name="T31" fmla="*/ 2147483647 h 303"/>
              <a:gd name="T32" fmla="*/ 2147483647 w 268"/>
              <a:gd name="T33" fmla="*/ 2147483647 h 303"/>
              <a:gd name="T34" fmla="*/ 2147483647 w 268"/>
              <a:gd name="T35" fmla="*/ 2147483647 h 303"/>
              <a:gd name="T36" fmla="*/ 2147483647 w 268"/>
              <a:gd name="T37" fmla="*/ 2147483647 h 303"/>
              <a:gd name="T38" fmla="*/ 2147483647 w 268"/>
              <a:gd name="T39" fmla="*/ 2147483647 h 303"/>
              <a:gd name="T40" fmla="*/ 2147483647 w 268"/>
              <a:gd name="T41" fmla="*/ 2147483647 h 303"/>
              <a:gd name="T42" fmla="*/ 2147483647 w 268"/>
              <a:gd name="T43" fmla="*/ 2147483647 h 303"/>
              <a:gd name="T44" fmla="*/ 2147483647 w 268"/>
              <a:gd name="T45" fmla="*/ 2147483647 h 303"/>
              <a:gd name="T46" fmla="*/ 2147483647 w 268"/>
              <a:gd name="T47" fmla="*/ 2147483647 h 303"/>
              <a:gd name="T48" fmla="*/ 2147483647 w 268"/>
              <a:gd name="T49" fmla="*/ 2147483647 h 303"/>
              <a:gd name="T50" fmla="*/ 2147483647 w 268"/>
              <a:gd name="T51" fmla="*/ 2147483647 h 303"/>
              <a:gd name="T52" fmla="*/ 2147483647 w 268"/>
              <a:gd name="T53" fmla="*/ 2147483647 h 303"/>
              <a:gd name="T54" fmla="*/ 2147483647 w 268"/>
              <a:gd name="T55" fmla="*/ 2147483647 h 303"/>
              <a:gd name="T56" fmla="*/ 2147483647 w 268"/>
              <a:gd name="T57" fmla="*/ 2147483647 h 303"/>
              <a:gd name="T58" fmla="*/ 2147483647 w 268"/>
              <a:gd name="T59" fmla="*/ 2147483647 h 303"/>
              <a:gd name="T60" fmla="*/ 2147483647 w 268"/>
              <a:gd name="T61" fmla="*/ 2147483647 h 303"/>
              <a:gd name="T62" fmla="*/ 2147483647 w 268"/>
              <a:gd name="T63" fmla="*/ 2147483647 h 303"/>
              <a:gd name="T64" fmla="*/ 2147483647 w 268"/>
              <a:gd name="T65" fmla="*/ 0 h 303"/>
              <a:gd name="T66" fmla="*/ 2147483647 w 268"/>
              <a:gd name="T67" fmla="*/ 0 h 303"/>
              <a:gd name="T68" fmla="*/ 2147483647 w 268"/>
              <a:gd name="T69" fmla="*/ 2147483647 h 303"/>
              <a:gd name="T70" fmla="*/ 2147483647 w 268"/>
              <a:gd name="T71" fmla="*/ 2147483647 h 303"/>
              <a:gd name="T72" fmla="*/ 2147483647 w 268"/>
              <a:gd name="T73" fmla="*/ 2147483647 h 303"/>
              <a:gd name="T74" fmla="*/ 2147483647 w 268"/>
              <a:gd name="T75" fmla="*/ 2147483647 h 303"/>
              <a:gd name="T76" fmla="*/ 2147483647 w 268"/>
              <a:gd name="T77" fmla="*/ 2147483647 h 303"/>
              <a:gd name="T78" fmla="*/ 2147483647 w 268"/>
              <a:gd name="T79" fmla="*/ 2147483647 h 303"/>
              <a:gd name="T80" fmla="*/ 2147483647 w 268"/>
              <a:gd name="T81" fmla="*/ 2147483647 h 303"/>
              <a:gd name="T82" fmla="*/ 2147483647 w 268"/>
              <a:gd name="T83" fmla="*/ 2147483647 h 303"/>
              <a:gd name="T84" fmla="*/ 2147483647 w 268"/>
              <a:gd name="T85" fmla="*/ 2147483647 h 303"/>
              <a:gd name="T86" fmla="*/ 2147483647 w 268"/>
              <a:gd name="T87" fmla="*/ 2147483647 h 303"/>
              <a:gd name="T88" fmla="*/ 2147483647 w 268"/>
              <a:gd name="T89" fmla="*/ 2147483647 h 303"/>
              <a:gd name="T90" fmla="*/ 2147483647 w 268"/>
              <a:gd name="T91" fmla="*/ 2147483647 h 303"/>
              <a:gd name="T92" fmla="*/ 2147483647 w 268"/>
              <a:gd name="T93" fmla="*/ 2147483647 h 303"/>
              <a:gd name="T94" fmla="*/ 2147483647 w 268"/>
              <a:gd name="T95" fmla="*/ 2147483647 h 303"/>
              <a:gd name="T96" fmla="*/ 2147483647 w 268"/>
              <a:gd name="T97" fmla="*/ 2147483647 h 303"/>
              <a:gd name="T98" fmla="*/ 2147483647 w 268"/>
              <a:gd name="T99" fmla="*/ 2147483647 h 303"/>
              <a:gd name="T100" fmla="*/ 2147483647 w 268"/>
              <a:gd name="T101" fmla="*/ 2147483647 h 303"/>
              <a:gd name="T102" fmla="*/ 0 w 268"/>
              <a:gd name="T103" fmla="*/ 2147483647 h 303"/>
              <a:gd name="T104" fmla="*/ 2147483647 w 268"/>
              <a:gd name="T105" fmla="*/ 2147483647 h 303"/>
              <a:gd name="T106" fmla="*/ 2147483647 w 268"/>
              <a:gd name="T107" fmla="*/ 2147483647 h 303"/>
              <a:gd name="T108" fmla="*/ 2147483647 w 268"/>
              <a:gd name="T109" fmla="*/ 2147483647 h 303"/>
              <a:gd name="T110" fmla="*/ 2147483647 w 268"/>
              <a:gd name="T111" fmla="*/ 2147483647 h 303"/>
              <a:gd name="T112" fmla="*/ 2147483647 w 268"/>
              <a:gd name="T113" fmla="*/ 2147483647 h 303"/>
              <a:gd name="T114" fmla="*/ 2147483647 w 268"/>
              <a:gd name="T115" fmla="*/ 2147483647 h 303"/>
              <a:gd name="T116" fmla="*/ 2147483647 w 268"/>
              <a:gd name="T117" fmla="*/ 2147483647 h 303"/>
              <a:gd name="T118" fmla="*/ 2147483647 w 268"/>
              <a:gd name="T119" fmla="*/ 2147483647 h 303"/>
              <a:gd name="T120" fmla="*/ 2147483647 w 268"/>
              <a:gd name="T121" fmla="*/ 2147483647 h 303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w 268"/>
              <a:gd name="T184" fmla="*/ 0 h 303"/>
              <a:gd name="T185" fmla="*/ 268 w 268"/>
              <a:gd name="T186" fmla="*/ 303 h 303"/>
            </a:gdLst>
            <a:ahLst/>
            <a:cxnLst>
              <a:cxn ang="T122">
                <a:pos x="T0" y="T1"/>
              </a:cxn>
              <a:cxn ang="T123">
                <a:pos x="T2" y="T3"/>
              </a:cxn>
              <a:cxn ang="T124">
                <a:pos x="T4" y="T5"/>
              </a:cxn>
              <a:cxn ang="T125">
                <a:pos x="T6" y="T7"/>
              </a:cxn>
              <a:cxn ang="T126">
                <a:pos x="T8" y="T9"/>
              </a:cxn>
              <a:cxn ang="T127">
                <a:pos x="T10" y="T11"/>
              </a:cxn>
              <a:cxn ang="T128">
                <a:pos x="T12" y="T13"/>
              </a:cxn>
              <a:cxn ang="T129">
                <a:pos x="T14" y="T15"/>
              </a:cxn>
              <a:cxn ang="T130">
                <a:pos x="T16" y="T17"/>
              </a:cxn>
              <a:cxn ang="T131">
                <a:pos x="T18" y="T19"/>
              </a:cxn>
              <a:cxn ang="T132">
                <a:pos x="T20" y="T21"/>
              </a:cxn>
              <a:cxn ang="T133">
                <a:pos x="T22" y="T23"/>
              </a:cxn>
              <a:cxn ang="T134">
                <a:pos x="T24" y="T25"/>
              </a:cxn>
              <a:cxn ang="T135">
                <a:pos x="T26" y="T27"/>
              </a:cxn>
              <a:cxn ang="T136">
                <a:pos x="T28" y="T29"/>
              </a:cxn>
              <a:cxn ang="T137">
                <a:pos x="T30" y="T31"/>
              </a:cxn>
              <a:cxn ang="T138">
                <a:pos x="T32" y="T33"/>
              </a:cxn>
              <a:cxn ang="T139">
                <a:pos x="T34" y="T35"/>
              </a:cxn>
              <a:cxn ang="T140">
                <a:pos x="T36" y="T37"/>
              </a:cxn>
              <a:cxn ang="T141">
                <a:pos x="T38" y="T39"/>
              </a:cxn>
              <a:cxn ang="T142">
                <a:pos x="T40" y="T41"/>
              </a:cxn>
              <a:cxn ang="T143">
                <a:pos x="T42" y="T43"/>
              </a:cxn>
              <a:cxn ang="T144">
                <a:pos x="T44" y="T45"/>
              </a:cxn>
              <a:cxn ang="T145">
                <a:pos x="T46" y="T47"/>
              </a:cxn>
              <a:cxn ang="T146">
                <a:pos x="T48" y="T49"/>
              </a:cxn>
              <a:cxn ang="T147">
                <a:pos x="T50" y="T51"/>
              </a:cxn>
              <a:cxn ang="T148">
                <a:pos x="T52" y="T53"/>
              </a:cxn>
              <a:cxn ang="T149">
                <a:pos x="T54" y="T55"/>
              </a:cxn>
              <a:cxn ang="T150">
                <a:pos x="T56" y="T57"/>
              </a:cxn>
              <a:cxn ang="T151">
                <a:pos x="T58" y="T59"/>
              </a:cxn>
              <a:cxn ang="T152">
                <a:pos x="T60" y="T61"/>
              </a:cxn>
              <a:cxn ang="T153">
                <a:pos x="T62" y="T63"/>
              </a:cxn>
              <a:cxn ang="T154">
                <a:pos x="T64" y="T65"/>
              </a:cxn>
              <a:cxn ang="T155">
                <a:pos x="T66" y="T67"/>
              </a:cxn>
              <a:cxn ang="T156">
                <a:pos x="T68" y="T69"/>
              </a:cxn>
              <a:cxn ang="T157">
                <a:pos x="T70" y="T71"/>
              </a:cxn>
              <a:cxn ang="T158">
                <a:pos x="T72" y="T73"/>
              </a:cxn>
              <a:cxn ang="T159">
                <a:pos x="T74" y="T75"/>
              </a:cxn>
              <a:cxn ang="T160">
                <a:pos x="T76" y="T77"/>
              </a:cxn>
              <a:cxn ang="T161">
                <a:pos x="T78" y="T79"/>
              </a:cxn>
              <a:cxn ang="T162">
                <a:pos x="T80" y="T81"/>
              </a:cxn>
              <a:cxn ang="T163">
                <a:pos x="T82" y="T83"/>
              </a:cxn>
              <a:cxn ang="T164">
                <a:pos x="T84" y="T85"/>
              </a:cxn>
              <a:cxn ang="T165">
                <a:pos x="T86" y="T87"/>
              </a:cxn>
              <a:cxn ang="T166">
                <a:pos x="T88" y="T89"/>
              </a:cxn>
              <a:cxn ang="T167">
                <a:pos x="T90" y="T91"/>
              </a:cxn>
              <a:cxn ang="T168">
                <a:pos x="T92" y="T93"/>
              </a:cxn>
              <a:cxn ang="T169">
                <a:pos x="T94" y="T95"/>
              </a:cxn>
              <a:cxn ang="T170">
                <a:pos x="T96" y="T97"/>
              </a:cxn>
              <a:cxn ang="T171">
                <a:pos x="T98" y="T99"/>
              </a:cxn>
              <a:cxn ang="T172">
                <a:pos x="T100" y="T101"/>
              </a:cxn>
              <a:cxn ang="T173">
                <a:pos x="T102" y="T103"/>
              </a:cxn>
              <a:cxn ang="T174">
                <a:pos x="T104" y="T105"/>
              </a:cxn>
              <a:cxn ang="T175">
                <a:pos x="T106" y="T107"/>
              </a:cxn>
              <a:cxn ang="T176">
                <a:pos x="T108" y="T109"/>
              </a:cxn>
              <a:cxn ang="T177">
                <a:pos x="T110" y="T111"/>
              </a:cxn>
              <a:cxn ang="T178">
                <a:pos x="T112" y="T113"/>
              </a:cxn>
              <a:cxn ang="T179">
                <a:pos x="T114" y="T115"/>
              </a:cxn>
              <a:cxn ang="T180">
                <a:pos x="T116" y="T117"/>
              </a:cxn>
              <a:cxn ang="T181">
                <a:pos x="T118" y="T119"/>
              </a:cxn>
              <a:cxn ang="T182">
                <a:pos x="T120" y="T121"/>
              </a:cxn>
            </a:cxnLst>
            <a:rect l="T183" t="T184" r="T185" b="T186"/>
            <a:pathLst>
              <a:path w="268" h="303">
                <a:moveTo>
                  <a:pt x="90" y="280"/>
                </a:moveTo>
                <a:lnTo>
                  <a:pt x="107" y="282"/>
                </a:lnTo>
                <a:lnTo>
                  <a:pt x="119" y="285"/>
                </a:lnTo>
                <a:lnTo>
                  <a:pt x="131" y="284"/>
                </a:lnTo>
                <a:lnTo>
                  <a:pt x="146" y="283"/>
                </a:lnTo>
                <a:lnTo>
                  <a:pt x="160" y="292"/>
                </a:lnTo>
                <a:lnTo>
                  <a:pt x="181" y="300"/>
                </a:lnTo>
                <a:lnTo>
                  <a:pt x="206" y="303"/>
                </a:lnTo>
                <a:lnTo>
                  <a:pt x="200" y="275"/>
                </a:lnTo>
                <a:lnTo>
                  <a:pt x="201" y="247"/>
                </a:lnTo>
                <a:lnTo>
                  <a:pt x="210" y="220"/>
                </a:lnTo>
                <a:lnTo>
                  <a:pt x="211" y="193"/>
                </a:lnTo>
                <a:lnTo>
                  <a:pt x="206" y="173"/>
                </a:lnTo>
                <a:lnTo>
                  <a:pt x="210" y="164"/>
                </a:lnTo>
                <a:lnTo>
                  <a:pt x="215" y="172"/>
                </a:lnTo>
                <a:lnTo>
                  <a:pt x="224" y="174"/>
                </a:lnTo>
                <a:lnTo>
                  <a:pt x="224" y="163"/>
                </a:lnTo>
                <a:lnTo>
                  <a:pt x="222" y="151"/>
                </a:lnTo>
                <a:lnTo>
                  <a:pt x="218" y="138"/>
                </a:lnTo>
                <a:lnTo>
                  <a:pt x="217" y="126"/>
                </a:lnTo>
                <a:lnTo>
                  <a:pt x="222" y="103"/>
                </a:lnTo>
                <a:lnTo>
                  <a:pt x="229" y="82"/>
                </a:lnTo>
                <a:lnTo>
                  <a:pt x="233" y="77"/>
                </a:lnTo>
                <a:lnTo>
                  <a:pt x="238" y="71"/>
                </a:lnTo>
                <a:lnTo>
                  <a:pt x="244" y="67"/>
                </a:lnTo>
                <a:lnTo>
                  <a:pt x="246" y="63"/>
                </a:lnTo>
                <a:lnTo>
                  <a:pt x="249" y="61"/>
                </a:lnTo>
                <a:lnTo>
                  <a:pt x="252" y="58"/>
                </a:lnTo>
                <a:lnTo>
                  <a:pt x="257" y="33"/>
                </a:lnTo>
                <a:lnTo>
                  <a:pt x="257" y="8"/>
                </a:lnTo>
                <a:lnTo>
                  <a:pt x="264" y="5"/>
                </a:lnTo>
                <a:lnTo>
                  <a:pt x="268" y="0"/>
                </a:lnTo>
                <a:lnTo>
                  <a:pt x="238" y="1"/>
                </a:lnTo>
                <a:lnTo>
                  <a:pt x="216" y="23"/>
                </a:lnTo>
                <a:lnTo>
                  <a:pt x="195" y="26"/>
                </a:lnTo>
                <a:lnTo>
                  <a:pt x="172" y="24"/>
                </a:lnTo>
                <a:lnTo>
                  <a:pt x="167" y="31"/>
                </a:lnTo>
                <a:lnTo>
                  <a:pt x="163" y="40"/>
                </a:lnTo>
                <a:lnTo>
                  <a:pt x="160" y="52"/>
                </a:lnTo>
                <a:lnTo>
                  <a:pt x="156" y="61"/>
                </a:lnTo>
                <a:lnTo>
                  <a:pt x="137" y="78"/>
                </a:lnTo>
                <a:lnTo>
                  <a:pt x="114" y="84"/>
                </a:lnTo>
                <a:lnTo>
                  <a:pt x="74" y="93"/>
                </a:lnTo>
                <a:lnTo>
                  <a:pt x="56" y="131"/>
                </a:lnTo>
                <a:lnTo>
                  <a:pt x="37" y="137"/>
                </a:lnTo>
                <a:lnTo>
                  <a:pt x="31" y="145"/>
                </a:lnTo>
                <a:lnTo>
                  <a:pt x="18" y="151"/>
                </a:lnTo>
                <a:lnTo>
                  <a:pt x="5" y="156"/>
                </a:lnTo>
                <a:lnTo>
                  <a:pt x="0" y="163"/>
                </a:lnTo>
                <a:lnTo>
                  <a:pt x="11" y="182"/>
                </a:lnTo>
                <a:lnTo>
                  <a:pt x="28" y="197"/>
                </a:lnTo>
                <a:lnTo>
                  <a:pt x="43" y="217"/>
                </a:lnTo>
                <a:lnTo>
                  <a:pt x="52" y="236"/>
                </a:lnTo>
                <a:lnTo>
                  <a:pt x="64" y="256"/>
                </a:lnTo>
                <a:lnTo>
                  <a:pt x="84" y="270"/>
                </a:lnTo>
                <a:lnTo>
                  <a:pt x="89" y="274"/>
                </a:lnTo>
                <a:lnTo>
                  <a:pt x="90" y="28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6" name="Freeform 158"/>
          <xdr:cNvSpPr>
            <a:spLocks/>
          </xdr:cNvSpPr>
        </xdr:nvSpPr>
        <xdr:spPr bwMode="auto">
          <a:xfrm>
            <a:off x="9106363" y="1990725"/>
            <a:ext cx="116967" cy="85725"/>
          </a:xfrm>
          <a:custGeom>
            <a:avLst/>
            <a:gdLst>
              <a:gd name="T0" fmla="*/ 2147483647 w 338"/>
              <a:gd name="T1" fmla="*/ 2147483647 h 208"/>
              <a:gd name="T2" fmla="*/ 2147483647 w 338"/>
              <a:gd name="T3" fmla="*/ 2147483647 h 208"/>
              <a:gd name="T4" fmla="*/ 2147483647 w 338"/>
              <a:gd name="T5" fmla="*/ 2147483647 h 208"/>
              <a:gd name="T6" fmla="*/ 2147483647 w 338"/>
              <a:gd name="T7" fmla="*/ 2147483647 h 208"/>
              <a:gd name="T8" fmla="*/ 2147483647 w 338"/>
              <a:gd name="T9" fmla="*/ 2147483647 h 208"/>
              <a:gd name="T10" fmla="*/ 2147483647 w 338"/>
              <a:gd name="T11" fmla="*/ 2147483647 h 208"/>
              <a:gd name="T12" fmla="*/ 2147483647 w 338"/>
              <a:gd name="T13" fmla="*/ 2147483647 h 208"/>
              <a:gd name="T14" fmla="*/ 2147483647 w 338"/>
              <a:gd name="T15" fmla="*/ 2147483647 h 208"/>
              <a:gd name="T16" fmla="*/ 2147483647 w 338"/>
              <a:gd name="T17" fmla="*/ 2147483647 h 208"/>
              <a:gd name="T18" fmla="*/ 2147483647 w 338"/>
              <a:gd name="T19" fmla="*/ 2147483647 h 208"/>
              <a:gd name="T20" fmla="*/ 2147483647 w 338"/>
              <a:gd name="T21" fmla="*/ 2147483647 h 208"/>
              <a:gd name="T22" fmla="*/ 2147483647 w 338"/>
              <a:gd name="T23" fmla="*/ 2147483647 h 208"/>
              <a:gd name="T24" fmla="*/ 2147483647 w 338"/>
              <a:gd name="T25" fmla="*/ 2147483647 h 208"/>
              <a:gd name="T26" fmla="*/ 2147483647 w 338"/>
              <a:gd name="T27" fmla="*/ 2147483647 h 208"/>
              <a:gd name="T28" fmla="*/ 2147483647 w 338"/>
              <a:gd name="T29" fmla="*/ 2147483647 h 208"/>
              <a:gd name="T30" fmla="*/ 2147483647 w 338"/>
              <a:gd name="T31" fmla="*/ 2147483647 h 208"/>
              <a:gd name="T32" fmla="*/ 2147483647 w 338"/>
              <a:gd name="T33" fmla="*/ 2147483647 h 208"/>
              <a:gd name="T34" fmla="*/ 2147483647 w 338"/>
              <a:gd name="T35" fmla="*/ 0 h 208"/>
              <a:gd name="T36" fmla="*/ 2147483647 w 338"/>
              <a:gd name="T37" fmla="*/ 2147483647 h 208"/>
              <a:gd name="T38" fmla="*/ 2147483647 w 338"/>
              <a:gd name="T39" fmla="*/ 2147483647 h 208"/>
              <a:gd name="T40" fmla="*/ 2147483647 w 338"/>
              <a:gd name="T41" fmla="*/ 2147483647 h 208"/>
              <a:gd name="T42" fmla="*/ 2147483647 w 338"/>
              <a:gd name="T43" fmla="*/ 2147483647 h 208"/>
              <a:gd name="T44" fmla="*/ 2147483647 w 338"/>
              <a:gd name="T45" fmla="*/ 2147483647 h 208"/>
              <a:gd name="T46" fmla="*/ 2147483647 w 338"/>
              <a:gd name="T47" fmla="*/ 2147483647 h 208"/>
              <a:gd name="T48" fmla="*/ 2147483647 w 338"/>
              <a:gd name="T49" fmla="*/ 2147483647 h 208"/>
              <a:gd name="T50" fmla="*/ 2147483647 w 338"/>
              <a:gd name="T51" fmla="*/ 2147483647 h 208"/>
              <a:gd name="T52" fmla="*/ 2147483647 w 338"/>
              <a:gd name="T53" fmla="*/ 2147483647 h 208"/>
              <a:gd name="T54" fmla="*/ 2147483647 w 338"/>
              <a:gd name="T55" fmla="*/ 2147483647 h 208"/>
              <a:gd name="T56" fmla="*/ 2147483647 w 338"/>
              <a:gd name="T57" fmla="*/ 2147483647 h 208"/>
              <a:gd name="T58" fmla="*/ 0 w 338"/>
              <a:gd name="T59" fmla="*/ 2147483647 h 208"/>
              <a:gd name="T60" fmla="*/ 0 w 338"/>
              <a:gd name="T61" fmla="*/ 2147483647 h 208"/>
              <a:gd name="T62" fmla="*/ 2147483647 w 338"/>
              <a:gd name="T63" fmla="*/ 2147483647 h 208"/>
              <a:gd name="T64" fmla="*/ 2147483647 w 338"/>
              <a:gd name="T65" fmla="*/ 2147483647 h 208"/>
              <a:gd name="T66" fmla="*/ 2147483647 w 338"/>
              <a:gd name="T67" fmla="*/ 2147483647 h 208"/>
              <a:gd name="T68" fmla="*/ 2147483647 w 338"/>
              <a:gd name="T69" fmla="*/ 2147483647 h 208"/>
              <a:gd name="T70" fmla="*/ 2147483647 w 338"/>
              <a:gd name="T71" fmla="*/ 2147483647 h 208"/>
              <a:gd name="T72" fmla="*/ 2147483647 w 338"/>
              <a:gd name="T73" fmla="*/ 2147483647 h 208"/>
              <a:gd name="T74" fmla="*/ 2147483647 w 338"/>
              <a:gd name="T75" fmla="*/ 2147483647 h 208"/>
              <a:gd name="T76" fmla="*/ 2147483647 w 338"/>
              <a:gd name="T77" fmla="*/ 2147483647 h 208"/>
              <a:gd name="T78" fmla="*/ 2147483647 w 338"/>
              <a:gd name="T79" fmla="*/ 2147483647 h 208"/>
              <a:gd name="T80" fmla="*/ 2147483647 w 338"/>
              <a:gd name="T81" fmla="*/ 2147483647 h 208"/>
              <a:gd name="T82" fmla="*/ 2147483647 w 338"/>
              <a:gd name="T83" fmla="*/ 2147483647 h 208"/>
              <a:gd name="T84" fmla="*/ 2147483647 w 338"/>
              <a:gd name="T85" fmla="*/ 2147483647 h 208"/>
              <a:gd name="T86" fmla="*/ 2147483647 w 338"/>
              <a:gd name="T87" fmla="*/ 2147483647 h 208"/>
              <a:gd name="T88" fmla="*/ 2147483647 w 338"/>
              <a:gd name="T89" fmla="*/ 2147483647 h 208"/>
              <a:gd name="T90" fmla="*/ 2147483647 w 338"/>
              <a:gd name="T91" fmla="*/ 2147483647 h 208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w 338"/>
              <a:gd name="T139" fmla="*/ 0 h 208"/>
              <a:gd name="T140" fmla="*/ 338 w 338"/>
              <a:gd name="T141" fmla="*/ 208 h 208"/>
            </a:gdLst>
            <a:ahLst/>
            <a:cxnLst>
              <a:cxn ang="T92">
                <a:pos x="T0" y="T1"/>
              </a:cxn>
              <a:cxn ang="T93">
                <a:pos x="T2" y="T3"/>
              </a:cxn>
              <a:cxn ang="T94">
                <a:pos x="T4" y="T5"/>
              </a:cxn>
              <a:cxn ang="T95">
                <a:pos x="T6" y="T7"/>
              </a:cxn>
              <a:cxn ang="T96">
                <a:pos x="T8" y="T9"/>
              </a:cxn>
              <a:cxn ang="T97">
                <a:pos x="T10" y="T11"/>
              </a:cxn>
              <a:cxn ang="T98">
                <a:pos x="T12" y="T13"/>
              </a:cxn>
              <a:cxn ang="T99">
                <a:pos x="T14" y="T15"/>
              </a:cxn>
              <a:cxn ang="T100">
                <a:pos x="T16" y="T17"/>
              </a:cxn>
              <a:cxn ang="T101">
                <a:pos x="T18" y="T19"/>
              </a:cxn>
              <a:cxn ang="T102">
                <a:pos x="T20" y="T21"/>
              </a:cxn>
              <a:cxn ang="T103">
                <a:pos x="T22" y="T23"/>
              </a:cxn>
              <a:cxn ang="T104">
                <a:pos x="T24" y="T25"/>
              </a:cxn>
              <a:cxn ang="T105">
                <a:pos x="T26" y="T27"/>
              </a:cxn>
              <a:cxn ang="T106">
                <a:pos x="T28" y="T29"/>
              </a:cxn>
              <a:cxn ang="T107">
                <a:pos x="T30" y="T31"/>
              </a:cxn>
              <a:cxn ang="T108">
                <a:pos x="T32" y="T33"/>
              </a:cxn>
              <a:cxn ang="T109">
                <a:pos x="T34" y="T35"/>
              </a:cxn>
              <a:cxn ang="T110">
                <a:pos x="T36" y="T37"/>
              </a:cxn>
              <a:cxn ang="T111">
                <a:pos x="T38" y="T39"/>
              </a:cxn>
              <a:cxn ang="T112">
                <a:pos x="T40" y="T41"/>
              </a:cxn>
              <a:cxn ang="T113">
                <a:pos x="T42" y="T43"/>
              </a:cxn>
              <a:cxn ang="T114">
                <a:pos x="T44" y="T45"/>
              </a:cxn>
              <a:cxn ang="T115">
                <a:pos x="T46" y="T47"/>
              </a:cxn>
              <a:cxn ang="T116">
                <a:pos x="T48" y="T49"/>
              </a:cxn>
              <a:cxn ang="T117">
                <a:pos x="T50" y="T51"/>
              </a:cxn>
              <a:cxn ang="T118">
                <a:pos x="T52" y="T53"/>
              </a:cxn>
              <a:cxn ang="T119">
                <a:pos x="T54" y="T55"/>
              </a:cxn>
              <a:cxn ang="T120">
                <a:pos x="T56" y="T57"/>
              </a:cxn>
              <a:cxn ang="T121">
                <a:pos x="T58" y="T59"/>
              </a:cxn>
              <a:cxn ang="T122">
                <a:pos x="T60" y="T61"/>
              </a:cxn>
              <a:cxn ang="T123">
                <a:pos x="T62" y="T63"/>
              </a:cxn>
              <a:cxn ang="T124">
                <a:pos x="T64" y="T65"/>
              </a:cxn>
              <a:cxn ang="T125">
                <a:pos x="T66" y="T67"/>
              </a:cxn>
              <a:cxn ang="T126">
                <a:pos x="T68" y="T69"/>
              </a:cxn>
              <a:cxn ang="T127">
                <a:pos x="T70" y="T71"/>
              </a:cxn>
              <a:cxn ang="T128">
                <a:pos x="T72" y="T73"/>
              </a:cxn>
              <a:cxn ang="T129">
                <a:pos x="T74" y="T75"/>
              </a:cxn>
              <a:cxn ang="T130">
                <a:pos x="T76" y="T77"/>
              </a:cxn>
              <a:cxn ang="T131">
                <a:pos x="T78" y="T79"/>
              </a:cxn>
              <a:cxn ang="T132">
                <a:pos x="T80" y="T81"/>
              </a:cxn>
              <a:cxn ang="T133">
                <a:pos x="T82" y="T83"/>
              </a:cxn>
              <a:cxn ang="T134">
                <a:pos x="T84" y="T85"/>
              </a:cxn>
              <a:cxn ang="T135">
                <a:pos x="T86" y="T87"/>
              </a:cxn>
              <a:cxn ang="T136">
                <a:pos x="T88" y="T89"/>
              </a:cxn>
              <a:cxn ang="T137">
                <a:pos x="T90" y="T91"/>
              </a:cxn>
            </a:cxnLst>
            <a:rect l="T138" t="T139" r="T140" b="T141"/>
            <a:pathLst>
              <a:path w="338" h="208">
                <a:moveTo>
                  <a:pt x="105" y="208"/>
                </a:moveTo>
                <a:lnTo>
                  <a:pt x="124" y="202"/>
                </a:lnTo>
                <a:lnTo>
                  <a:pt x="142" y="164"/>
                </a:lnTo>
                <a:lnTo>
                  <a:pt x="182" y="155"/>
                </a:lnTo>
                <a:lnTo>
                  <a:pt x="205" y="149"/>
                </a:lnTo>
                <a:lnTo>
                  <a:pt x="224" y="132"/>
                </a:lnTo>
                <a:lnTo>
                  <a:pt x="228" y="123"/>
                </a:lnTo>
                <a:lnTo>
                  <a:pt x="231" y="111"/>
                </a:lnTo>
                <a:lnTo>
                  <a:pt x="235" y="102"/>
                </a:lnTo>
                <a:lnTo>
                  <a:pt x="240" y="95"/>
                </a:lnTo>
                <a:lnTo>
                  <a:pt x="263" y="97"/>
                </a:lnTo>
                <a:lnTo>
                  <a:pt x="284" y="94"/>
                </a:lnTo>
                <a:lnTo>
                  <a:pt x="306" y="72"/>
                </a:lnTo>
                <a:lnTo>
                  <a:pt x="336" y="71"/>
                </a:lnTo>
                <a:lnTo>
                  <a:pt x="338" y="47"/>
                </a:lnTo>
                <a:lnTo>
                  <a:pt x="318" y="22"/>
                </a:lnTo>
                <a:lnTo>
                  <a:pt x="255" y="0"/>
                </a:lnTo>
                <a:lnTo>
                  <a:pt x="187" y="5"/>
                </a:lnTo>
                <a:lnTo>
                  <a:pt x="134" y="17"/>
                </a:lnTo>
                <a:lnTo>
                  <a:pt x="71" y="18"/>
                </a:lnTo>
                <a:lnTo>
                  <a:pt x="38" y="33"/>
                </a:lnTo>
                <a:lnTo>
                  <a:pt x="33" y="38"/>
                </a:lnTo>
                <a:lnTo>
                  <a:pt x="28" y="43"/>
                </a:lnTo>
                <a:lnTo>
                  <a:pt x="25" y="48"/>
                </a:lnTo>
                <a:lnTo>
                  <a:pt x="23" y="52"/>
                </a:lnTo>
                <a:lnTo>
                  <a:pt x="12" y="68"/>
                </a:lnTo>
                <a:lnTo>
                  <a:pt x="5" y="87"/>
                </a:lnTo>
                <a:lnTo>
                  <a:pt x="0" y="100"/>
                </a:lnTo>
                <a:lnTo>
                  <a:pt x="11" y="112"/>
                </a:lnTo>
                <a:lnTo>
                  <a:pt x="17" y="118"/>
                </a:lnTo>
                <a:lnTo>
                  <a:pt x="22" y="123"/>
                </a:lnTo>
                <a:lnTo>
                  <a:pt x="25" y="127"/>
                </a:lnTo>
                <a:lnTo>
                  <a:pt x="29" y="131"/>
                </a:lnTo>
                <a:lnTo>
                  <a:pt x="36" y="136"/>
                </a:lnTo>
                <a:lnTo>
                  <a:pt x="44" y="139"/>
                </a:lnTo>
                <a:lnTo>
                  <a:pt x="61" y="139"/>
                </a:lnTo>
                <a:lnTo>
                  <a:pt x="73" y="146"/>
                </a:lnTo>
                <a:lnTo>
                  <a:pt x="79" y="183"/>
                </a:lnTo>
                <a:lnTo>
                  <a:pt x="85" y="188"/>
                </a:lnTo>
                <a:lnTo>
                  <a:pt x="90" y="196"/>
                </a:lnTo>
                <a:lnTo>
                  <a:pt x="95" y="204"/>
                </a:lnTo>
                <a:lnTo>
                  <a:pt x="105" y="208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7" name="Freeform 159"/>
          <xdr:cNvSpPr>
            <a:spLocks/>
          </xdr:cNvSpPr>
        </xdr:nvSpPr>
        <xdr:spPr bwMode="auto">
          <a:xfrm>
            <a:off x="9081298" y="2028825"/>
            <a:ext cx="50129" cy="38100"/>
          </a:xfrm>
          <a:custGeom>
            <a:avLst/>
            <a:gdLst>
              <a:gd name="T0" fmla="*/ 2147483647 w 141"/>
              <a:gd name="T1" fmla="*/ 2147483647 h 91"/>
              <a:gd name="T2" fmla="*/ 2147483647 w 141"/>
              <a:gd name="T3" fmla="*/ 2147483647 h 91"/>
              <a:gd name="T4" fmla="*/ 2147483647 w 141"/>
              <a:gd name="T5" fmla="*/ 2147483647 h 91"/>
              <a:gd name="T6" fmla="*/ 2147483647 w 141"/>
              <a:gd name="T7" fmla="*/ 2147483647 h 91"/>
              <a:gd name="T8" fmla="*/ 2147483647 w 141"/>
              <a:gd name="T9" fmla="*/ 2147483647 h 91"/>
              <a:gd name="T10" fmla="*/ 2147483647 w 141"/>
              <a:gd name="T11" fmla="*/ 2147483647 h 91"/>
              <a:gd name="T12" fmla="*/ 2147483647 w 141"/>
              <a:gd name="T13" fmla="*/ 2147483647 h 91"/>
              <a:gd name="T14" fmla="*/ 2147483647 w 141"/>
              <a:gd name="T15" fmla="*/ 2147483647 h 91"/>
              <a:gd name="T16" fmla="*/ 2147483647 w 141"/>
              <a:gd name="T17" fmla="*/ 2147483647 h 91"/>
              <a:gd name="T18" fmla="*/ 2147483647 w 141"/>
              <a:gd name="T19" fmla="*/ 2147483647 h 91"/>
              <a:gd name="T20" fmla="*/ 2147483647 w 141"/>
              <a:gd name="T21" fmla="*/ 0 h 91"/>
              <a:gd name="T22" fmla="*/ 2147483647 w 141"/>
              <a:gd name="T23" fmla="*/ 0 h 91"/>
              <a:gd name="T24" fmla="*/ 0 w 141"/>
              <a:gd name="T25" fmla="*/ 2147483647 h 91"/>
              <a:gd name="T26" fmla="*/ 2147483647 w 141"/>
              <a:gd name="T27" fmla="*/ 2147483647 h 91"/>
              <a:gd name="T28" fmla="*/ 2147483647 w 141"/>
              <a:gd name="T29" fmla="*/ 2147483647 h 91"/>
              <a:gd name="T30" fmla="*/ 2147483647 w 141"/>
              <a:gd name="T31" fmla="*/ 2147483647 h 91"/>
              <a:gd name="T32" fmla="*/ 2147483647 w 141"/>
              <a:gd name="T33" fmla="*/ 2147483647 h 91"/>
              <a:gd name="T34" fmla="*/ 2147483647 w 141"/>
              <a:gd name="T35" fmla="*/ 2147483647 h 91"/>
              <a:gd name="T36" fmla="*/ 2147483647 w 141"/>
              <a:gd name="T37" fmla="*/ 2147483647 h 91"/>
              <a:gd name="T38" fmla="*/ 2147483647 w 141"/>
              <a:gd name="T39" fmla="*/ 2147483647 h 91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141"/>
              <a:gd name="T61" fmla="*/ 0 h 91"/>
              <a:gd name="T62" fmla="*/ 141 w 141"/>
              <a:gd name="T63" fmla="*/ 91 h 91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141" h="91">
                <a:moveTo>
                  <a:pt x="141" y="83"/>
                </a:moveTo>
                <a:lnTo>
                  <a:pt x="135" y="46"/>
                </a:lnTo>
                <a:lnTo>
                  <a:pt x="123" y="39"/>
                </a:lnTo>
                <a:lnTo>
                  <a:pt x="106" y="39"/>
                </a:lnTo>
                <a:lnTo>
                  <a:pt x="98" y="36"/>
                </a:lnTo>
                <a:lnTo>
                  <a:pt x="91" y="31"/>
                </a:lnTo>
                <a:lnTo>
                  <a:pt x="87" y="27"/>
                </a:lnTo>
                <a:lnTo>
                  <a:pt x="84" y="23"/>
                </a:lnTo>
                <a:lnTo>
                  <a:pt x="79" y="18"/>
                </a:lnTo>
                <a:lnTo>
                  <a:pt x="73" y="12"/>
                </a:lnTo>
                <a:lnTo>
                  <a:pt x="62" y="0"/>
                </a:lnTo>
                <a:lnTo>
                  <a:pt x="0" y="51"/>
                </a:lnTo>
                <a:lnTo>
                  <a:pt x="2" y="53"/>
                </a:lnTo>
                <a:lnTo>
                  <a:pt x="12" y="68"/>
                </a:lnTo>
                <a:lnTo>
                  <a:pt x="29" y="79"/>
                </a:lnTo>
                <a:lnTo>
                  <a:pt x="79" y="91"/>
                </a:lnTo>
                <a:lnTo>
                  <a:pt x="129" y="85"/>
                </a:lnTo>
                <a:lnTo>
                  <a:pt x="136" y="83"/>
                </a:lnTo>
                <a:lnTo>
                  <a:pt x="141" y="83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8" name="Freeform 160"/>
          <xdr:cNvSpPr>
            <a:spLocks/>
          </xdr:cNvSpPr>
        </xdr:nvSpPr>
        <xdr:spPr bwMode="auto">
          <a:xfrm>
            <a:off x="9047879" y="1933575"/>
            <a:ext cx="83548" cy="114300"/>
          </a:xfrm>
          <a:custGeom>
            <a:avLst/>
            <a:gdLst>
              <a:gd name="T0" fmla="*/ 2147483647 w 232"/>
              <a:gd name="T1" fmla="*/ 2147483647 h 295"/>
              <a:gd name="T2" fmla="*/ 2147483647 w 232"/>
              <a:gd name="T3" fmla="*/ 2147483647 h 295"/>
              <a:gd name="T4" fmla="*/ 2147483647 w 232"/>
              <a:gd name="T5" fmla="*/ 2147483647 h 295"/>
              <a:gd name="T6" fmla="*/ 2147483647 w 232"/>
              <a:gd name="T7" fmla="*/ 2147483647 h 295"/>
              <a:gd name="T8" fmla="*/ 2147483647 w 232"/>
              <a:gd name="T9" fmla="*/ 2147483647 h 295"/>
              <a:gd name="T10" fmla="*/ 2147483647 w 232"/>
              <a:gd name="T11" fmla="*/ 2147483647 h 295"/>
              <a:gd name="T12" fmla="*/ 2147483647 w 232"/>
              <a:gd name="T13" fmla="*/ 2147483647 h 295"/>
              <a:gd name="T14" fmla="*/ 2147483647 w 232"/>
              <a:gd name="T15" fmla="*/ 2147483647 h 295"/>
              <a:gd name="T16" fmla="*/ 2147483647 w 232"/>
              <a:gd name="T17" fmla="*/ 2147483647 h 295"/>
              <a:gd name="T18" fmla="*/ 2147483647 w 232"/>
              <a:gd name="T19" fmla="*/ 2147483647 h 295"/>
              <a:gd name="T20" fmla="*/ 2147483647 w 232"/>
              <a:gd name="T21" fmla="*/ 2147483647 h 295"/>
              <a:gd name="T22" fmla="*/ 2147483647 w 232"/>
              <a:gd name="T23" fmla="*/ 2147483647 h 295"/>
              <a:gd name="T24" fmla="*/ 2147483647 w 232"/>
              <a:gd name="T25" fmla="*/ 2147483647 h 295"/>
              <a:gd name="T26" fmla="*/ 2147483647 w 232"/>
              <a:gd name="T27" fmla="*/ 2147483647 h 295"/>
              <a:gd name="T28" fmla="*/ 2147483647 w 232"/>
              <a:gd name="T29" fmla="*/ 2147483647 h 295"/>
              <a:gd name="T30" fmla="*/ 2147483647 w 232"/>
              <a:gd name="T31" fmla="*/ 2147483647 h 295"/>
              <a:gd name="T32" fmla="*/ 2147483647 w 232"/>
              <a:gd name="T33" fmla="*/ 2147483647 h 295"/>
              <a:gd name="T34" fmla="*/ 2147483647 w 232"/>
              <a:gd name="T35" fmla="*/ 2147483647 h 295"/>
              <a:gd name="T36" fmla="*/ 0 w 232"/>
              <a:gd name="T37" fmla="*/ 2147483647 h 295"/>
              <a:gd name="T38" fmla="*/ 0 w 232"/>
              <a:gd name="T39" fmla="*/ 2147483647 h 295"/>
              <a:gd name="T40" fmla="*/ 2147483647 w 232"/>
              <a:gd name="T41" fmla="*/ 2147483647 h 295"/>
              <a:gd name="T42" fmla="*/ 2147483647 w 232"/>
              <a:gd name="T43" fmla="*/ 2147483647 h 295"/>
              <a:gd name="T44" fmla="*/ 2147483647 w 232"/>
              <a:gd name="T45" fmla="*/ 2147483647 h 295"/>
              <a:gd name="T46" fmla="*/ 2147483647 w 232"/>
              <a:gd name="T47" fmla="*/ 2147483647 h 295"/>
              <a:gd name="T48" fmla="*/ 2147483647 w 232"/>
              <a:gd name="T49" fmla="*/ 2147483647 h 295"/>
              <a:gd name="T50" fmla="*/ 2147483647 w 232"/>
              <a:gd name="T51" fmla="*/ 2147483647 h 295"/>
              <a:gd name="T52" fmla="*/ 2147483647 w 232"/>
              <a:gd name="T53" fmla="*/ 2147483647 h 295"/>
              <a:gd name="T54" fmla="*/ 2147483647 w 232"/>
              <a:gd name="T55" fmla="*/ 2147483647 h 295"/>
              <a:gd name="T56" fmla="*/ 2147483647 w 232"/>
              <a:gd name="T57" fmla="*/ 2147483647 h 295"/>
              <a:gd name="T58" fmla="*/ 2147483647 w 232"/>
              <a:gd name="T59" fmla="*/ 0 h 295"/>
              <a:gd name="T60" fmla="*/ 2147483647 w 232"/>
              <a:gd name="T61" fmla="*/ 2147483647 h 295"/>
              <a:gd name="T62" fmla="*/ 2147483647 w 232"/>
              <a:gd name="T63" fmla="*/ 2147483647 h 295"/>
              <a:gd name="T64" fmla="*/ 2147483647 w 232"/>
              <a:gd name="T65" fmla="*/ 2147483647 h 295"/>
              <a:gd name="T66" fmla="*/ 2147483647 w 232"/>
              <a:gd name="T67" fmla="*/ 2147483647 h 295"/>
              <a:gd name="T68" fmla="*/ 2147483647 w 232"/>
              <a:gd name="T69" fmla="*/ 2147483647 h 295"/>
              <a:gd name="T70" fmla="*/ 2147483647 w 232"/>
              <a:gd name="T71" fmla="*/ 2147483647 h 295"/>
              <a:gd name="T72" fmla="*/ 2147483647 w 232"/>
              <a:gd name="T73" fmla="*/ 2147483647 h 295"/>
              <a:gd name="T74" fmla="*/ 2147483647 w 232"/>
              <a:gd name="T75" fmla="*/ 2147483647 h 295"/>
              <a:gd name="T76" fmla="*/ 2147483647 w 232"/>
              <a:gd name="T77" fmla="*/ 2147483647 h 295"/>
              <a:gd name="T78" fmla="*/ 2147483647 w 232"/>
              <a:gd name="T79" fmla="*/ 2147483647 h 295"/>
              <a:gd name="T80" fmla="*/ 2147483647 w 232"/>
              <a:gd name="T81" fmla="*/ 2147483647 h 295"/>
              <a:gd name="T82" fmla="*/ 2147483647 w 232"/>
              <a:gd name="T83" fmla="*/ 2147483647 h 295"/>
              <a:gd name="T84" fmla="*/ 2147483647 w 232"/>
              <a:gd name="T85" fmla="*/ 2147483647 h 295"/>
              <a:gd name="T86" fmla="*/ 2147483647 w 232"/>
              <a:gd name="T87" fmla="*/ 2147483647 h 295"/>
              <a:gd name="T88" fmla="*/ 2147483647 w 232"/>
              <a:gd name="T89" fmla="*/ 2147483647 h 295"/>
              <a:gd name="T90" fmla="*/ 2147483647 w 232"/>
              <a:gd name="T91" fmla="*/ 2147483647 h 295"/>
              <a:gd name="T92" fmla="*/ 2147483647 w 232"/>
              <a:gd name="T93" fmla="*/ 2147483647 h 295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w 232"/>
              <a:gd name="T142" fmla="*/ 0 h 295"/>
              <a:gd name="T143" fmla="*/ 232 w 232"/>
              <a:gd name="T144" fmla="*/ 295 h 295"/>
            </a:gdLst>
            <a:ahLst/>
            <a:cxnLst>
              <a:cxn ang="T94">
                <a:pos x="T0" y="T1"/>
              </a:cxn>
              <a:cxn ang="T95">
                <a:pos x="T2" y="T3"/>
              </a:cxn>
              <a:cxn ang="T96">
                <a:pos x="T4" y="T5"/>
              </a:cxn>
              <a:cxn ang="T97">
                <a:pos x="T6" y="T7"/>
              </a:cxn>
              <a:cxn ang="T98">
                <a:pos x="T8" y="T9"/>
              </a:cxn>
              <a:cxn ang="T99">
                <a:pos x="T10" y="T11"/>
              </a:cxn>
              <a:cxn ang="T100">
                <a:pos x="T12" y="T13"/>
              </a:cxn>
              <a:cxn ang="T101">
                <a:pos x="T14" y="T15"/>
              </a:cxn>
              <a:cxn ang="T102">
                <a:pos x="T16" y="T17"/>
              </a:cxn>
              <a:cxn ang="T103">
                <a:pos x="T18" y="T19"/>
              </a:cxn>
              <a:cxn ang="T104">
                <a:pos x="T20" y="T21"/>
              </a:cxn>
              <a:cxn ang="T105">
                <a:pos x="T22" y="T23"/>
              </a:cxn>
              <a:cxn ang="T106">
                <a:pos x="T24" y="T25"/>
              </a:cxn>
              <a:cxn ang="T107">
                <a:pos x="T26" y="T27"/>
              </a:cxn>
              <a:cxn ang="T108">
                <a:pos x="T28" y="T29"/>
              </a:cxn>
              <a:cxn ang="T109">
                <a:pos x="T30" y="T31"/>
              </a:cxn>
              <a:cxn ang="T110">
                <a:pos x="T32" y="T33"/>
              </a:cxn>
              <a:cxn ang="T111">
                <a:pos x="T34" y="T35"/>
              </a:cxn>
              <a:cxn ang="T112">
                <a:pos x="T36" y="T37"/>
              </a:cxn>
              <a:cxn ang="T113">
                <a:pos x="T38" y="T39"/>
              </a:cxn>
              <a:cxn ang="T114">
                <a:pos x="T40" y="T41"/>
              </a:cxn>
              <a:cxn ang="T115">
                <a:pos x="T42" y="T43"/>
              </a:cxn>
              <a:cxn ang="T116">
                <a:pos x="T44" y="T45"/>
              </a:cxn>
              <a:cxn ang="T117">
                <a:pos x="T46" y="T47"/>
              </a:cxn>
              <a:cxn ang="T118">
                <a:pos x="T48" y="T49"/>
              </a:cxn>
              <a:cxn ang="T119">
                <a:pos x="T50" y="T51"/>
              </a:cxn>
              <a:cxn ang="T120">
                <a:pos x="T52" y="T53"/>
              </a:cxn>
              <a:cxn ang="T121">
                <a:pos x="T54" y="T55"/>
              </a:cxn>
              <a:cxn ang="T122">
                <a:pos x="T56" y="T57"/>
              </a:cxn>
              <a:cxn ang="T123">
                <a:pos x="T58" y="T59"/>
              </a:cxn>
              <a:cxn ang="T124">
                <a:pos x="T60" y="T61"/>
              </a:cxn>
              <a:cxn ang="T125">
                <a:pos x="T62" y="T63"/>
              </a:cxn>
              <a:cxn ang="T126">
                <a:pos x="T64" y="T65"/>
              </a:cxn>
              <a:cxn ang="T127">
                <a:pos x="T66" y="T67"/>
              </a:cxn>
              <a:cxn ang="T128">
                <a:pos x="T68" y="T69"/>
              </a:cxn>
              <a:cxn ang="T129">
                <a:pos x="T70" y="T71"/>
              </a:cxn>
              <a:cxn ang="T130">
                <a:pos x="T72" y="T73"/>
              </a:cxn>
              <a:cxn ang="T131">
                <a:pos x="T74" y="T75"/>
              </a:cxn>
              <a:cxn ang="T132">
                <a:pos x="T76" y="T77"/>
              </a:cxn>
              <a:cxn ang="T133">
                <a:pos x="T78" y="T79"/>
              </a:cxn>
              <a:cxn ang="T134">
                <a:pos x="T80" y="T81"/>
              </a:cxn>
              <a:cxn ang="T135">
                <a:pos x="T82" y="T83"/>
              </a:cxn>
              <a:cxn ang="T136">
                <a:pos x="T84" y="T85"/>
              </a:cxn>
              <a:cxn ang="T137">
                <a:pos x="T86" y="T87"/>
              </a:cxn>
              <a:cxn ang="T138">
                <a:pos x="T88" y="T89"/>
              </a:cxn>
              <a:cxn ang="T139">
                <a:pos x="T90" y="T91"/>
              </a:cxn>
              <a:cxn ang="T140">
                <a:pos x="T92" y="T93"/>
              </a:cxn>
            </a:cxnLst>
            <a:rect l="T141" t="T142" r="T143" b="T144"/>
            <a:pathLst>
              <a:path w="232" h="295">
                <a:moveTo>
                  <a:pt x="232" y="160"/>
                </a:moveTo>
                <a:lnTo>
                  <a:pt x="199" y="175"/>
                </a:lnTo>
                <a:lnTo>
                  <a:pt x="194" y="180"/>
                </a:lnTo>
                <a:lnTo>
                  <a:pt x="189" y="185"/>
                </a:lnTo>
                <a:lnTo>
                  <a:pt x="186" y="190"/>
                </a:lnTo>
                <a:lnTo>
                  <a:pt x="184" y="194"/>
                </a:lnTo>
                <a:lnTo>
                  <a:pt x="173" y="210"/>
                </a:lnTo>
                <a:lnTo>
                  <a:pt x="166" y="229"/>
                </a:lnTo>
                <a:lnTo>
                  <a:pt x="161" y="242"/>
                </a:lnTo>
                <a:lnTo>
                  <a:pt x="99" y="293"/>
                </a:lnTo>
                <a:lnTo>
                  <a:pt x="101" y="295"/>
                </a:lnTo>
                <a:lnTo>
                  <a:pt x="91" y="290"/>
                </a:lnTo>
                <a:lnTo>
                  <a:pt x="74" y="285"/>
                </a:lnTo>
                <a:lnTo>
                  <a:pt x="57" y="282"/>
                </a:lnTo>
                <a:lnTo>
                  <a:pt x="44" y="280"/>
                </a:lnTo>
                <a:lnTo>
                  <a:pt x="35" y="269"/>
                </a:lnTo>
                <a:lnTo>
                  <a:pt x="17" y="246"/>
                </a:lnTo>
                <a:lnTo>
                  <a:pt x="0" y="210"/>
                </a:lnTo>
                <a:lnTo>
                  <a:pt x="14" y="176"/>
                </a:lnTo>
                <a:lnTo>
                  <a:pt x="28" y="137"/>
                </a:lnTo>
                <a:lnTo>
                  <a:pt x="61" y="122"/>
                </a:lnTo>
                <a:lnTo>
                  <a:pt x="92" y="120"/>
                </a:lnTo>
                <a:lnTo>
                  <a:pt x="91" y="95"/>
                </a:lnTo>
                <a:lnTo>
                  <a:pt x="83" y="62"/>
                </a:lnTo>
                <a:lnTo>
                  <a:pt x="89" y="43"/>
                </a:lnTo>
                <a:lnTo>
                  <a:pt x="102" y="40"/>
                </a:lnTo>
                <a:lnTo>
                  <a:pt x="105" y="26"/>
                </a:lnTo>
                <a:lnTo>
                  <a:pt x="146" y="0"/>
                </a:lnTo>
                <a:lnTo>
                  <a:pt x="206" y="2"/>
                </a:lnTo>
                <a:lnTo>
                  <a:pt x="205" y="17"/>
                </a:lnTo>
                <a:lnTo>
                  <a:pt x="201" y="32"/>
                </a:lnTo>
                <a:lnTo>
                  <a:pt x="197" y="47"/>
                </a:lnTo>
                <a:lnTo>
                  <a:pt x="194" y="62"/>
                </a:lnTo>
                <a:lnTo>
                  <a:pt x="193" y="77"/>
                </a:lnTo>
                <a:lnTo>
                  <a:pt x="191" y="91"/>
                </a:lnTo>
                <a:lnTo>
                  <a:pt x="188" y="105"/>
                </a:lnTo>
                <a:lnTo>
                  <a:pt x="186" y="118"/>
                </a:lnTo>
                <a:lnTo>
                  <a:pt x="187" y="133"/>
                </a:lnTo>
                <a:lnTo>
                  <a:pt x="211" y="143"/>
                </a:lnTo>
                <a:lnTo>
                  <a:pt x="212" y="149"/>
                </a:lnTo>
                <a:lnTo>
                  <a:pt x="216" y="153"/>
                </a:lnTo>
                <a:lnTo>
                  <a:pt x="223" y="158"/>
                </a:lnTo>
                <a:lnTo>
                  <a:pt x="232" y="160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39" name="Freeform 161"/>
          <xdr:cNvSpPr>
            <a:spLocks/>
          </xdr:cNvSpPr>
        </xdr:nvSpPr>
        <xdr:spPr bwMode="auto">
          <a:xfrm>
            <a:off x="9114717" y="1905000"/>
            <a:ext cx="25064" cy="85725"/>
          </a:xfrm>
          <a:custGeom>
            <a:avLst/>
            <a:gdLst>
              <a:gd name="T0" fmla="*/ 2147483647 w 82"/>
              <a:gd name="T1" fmla="*/ 2147483647 h 202"/>
              <a:gd name="T2" fmla="*/ 2147483647 w 82"/>
              <a:gd name="T3" fmla="*/ 2147483647 h 202"/>
              <a:gd name="T4" fmla="*/ 0 w 82"/>
              <a:gd name="T5" fmla="*/ 2147483647 h 202"/>
              <a:gd name="T6" fmla="*/ 2147483647 w 82"/>
              <a:gd name="T7" fmla="*/ 2147483647 h 202"/>
              <a:gd name="T8" fmla="*/ 2147483647 w 82"/>
              <a:gd name="T9" fmla="*/ 2147483647 h 202"/>
              <a:gd name="T10" fmla="*/ 2147483647 w 82"/>
              <a:gd name="T11" fmla="*/ 2147483647 h 202"/>
              <a:gd name="T12" fmla="*/ 2147483647 w 82"/>
              <a:gd name="T13" fmla="*/ 2147483647 h 202"/>
              <a:gd name="T14" fmla="*/ 2147483647 w 82"/>
              <a:gd name="T15" fmla="*/ 2147483647 h 202"/>
              <a:gd name="T16" fmla="*/ 2147483647 w 82"/>
              <a:gd name="T17" fmla="*/ 2147483647 h 202"/>
              <a:gd name="T18" fmla="*/ 2147483647 w 82"/>
              <a:gd name="T19" fmla="*/ 2147483647 h 202"/>
              <a:gd name="T20" fmla="*/ 2147483647 w 82"/>
              <a:gd name="T21" fmla="*/ 2147483647 h 202"/>
              <a:gd name="T22" fmla="*/ 2147483647 w 82"/>
              <a:gd name="T23" fmla="*/ 2147483647 h 202"/>
              <a:gd name="T24" fmla="*/ 2147483647 w 82"/>
              <a:gd name="T25" fmla="*/ 2147483647 h 202"/>
              <a:gd name="T26" fmla="*/ 2147483647 w 82"/>
              <a:gd name="T27" fmla="*/ 2147483647 h 202"/>
              <a:gd name="T28" fmla="*/ 2147483647 w 82"/>
              <a:gd name="T29" fmla="*/ 2147483647 h 202"/>
              <a:gd name="T30" fmla="*/ 2147483647 w 82"/>
              <a:gd name="T31" fmla="*/ 2147483647 h 202"/>
              <a:gd name="T32" fmla="*/ 2147483647 w 82"/>
              <a:gd name="T33" fmla="*/ 2147483647 h 202"/>
              <a:gd name="T34" fmla="*/ 2147483647 w 82"/>
              <a:gd name="T35" fmla="*/ 2147483647 h 202"/>
              <a:gd name="T36" fmla="*/ 2147483647 w 82"/>
              <a:gd name="T37" fmla="*/ 2147483647 h 202"/>
              <a:gd name="T38" fmla="*/ 2147483647 w 82"/>
              <a:gd name="T39" fmla="*/ 0 h 202"/>
              <a:gd name="T40" fmla="*/ 2147483647 w 82"/>
              <a:gd name="T41" fmla="*/ 0 h 202"/>
              <a:gd name="T42" fmla="*/ 2147483647 w 82"/>
              <a:gd name="T43" fmla="*/ 2147483647 h 202"/>
              <a:gd name="T44" fmla="*/ 2147483647 w 82"/>
              <a:gd name="T45" fmla="*/ 2147483647 h 202"/>
              <a:gd name="T46" fmla="*/ 2147483647 w 82"/>
              <a:gd name="T47" fmla="*/ 2147483647 h 202"/>
              <a:gd name="T48" fmla="*/ 2147483647 w 82"/>
              <a:gd name="T49" fmla="*/ 2147483647 h 202"/>
              <a:gd name="T50" fmla="*/ 2147483647 w 82"/>
              <a:gd name="T51" fmla="*/ 2147483647 h 202"/>
              <a:gd name="T52" fmla="*/ 2147483647 w 82"/>
              <a:gd name="T53" fmla="*/ 2147483647 h 202"/>
              <a:gd name="T54" fmla="*/ 2147483647 w 82"/>
              <a:gd name="T55" fmla="*/ 2147483647 h 202"/>
              <a:gd name="T56" fmla="*/ 2147483647 w 82"/>
              <a:gd name="T57" fmla="*/ 2147483647 h 202"/>
              <a:gd name="T58" fmla="*/ 2147483647 w 82"/>
              <a:gd name="T59" fmla="*/ 2147483647 h 202"/>
              <a:gd name="T60" fmla="*/ 2147483647 w 82"/>
              <a:gd name="T61" fmla="*/ 2147483647 h 202"/>
              <a:gd name="T62" fmla="*/ 2147483647 w 82"/>
              <a:gd name="T63" fmla="*/ 2147483647 h 202"/>
              <a:gd name="T64" fmla="*/ 2147483647 w 82"/>
              <a:gd name="T65" fmla="*/ 2147483647 h 202"/>
              <a:gd name="T66" fmla="*/ 2147483647 w 82"/>
              <a:gd name="T67" fmla="*/ 2147483647 h 202"/>
              <a:gd name="T68" fmla="*/ 2147483647 w 82"/>
              <a:gd name="T69" fmla="*/ 2147483647 h 202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82"/>
              <a:gd name="T106" fmla="*/ 0 h 202"/>
              <a:gd name="T107" fmla="*/ 82 w 82"/>
              <a:gd name="T108" fmla="*/ 202 h 202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82" h="202">
                <a:moveTo>
                  <a:pt x="25" y="202"/>
                </a:moveTo>
                <a:lnTo>
                  <a:pt x="1" y="192"/>
                </a:lnTo>
                <a:lnTo>
                  <a:pt x="0" y="177"/>
                </a:lnTo>
                <a:lnTo>
                  <a:pt x="2" y="164"/>
                </a:lnTo>
                <a:lnTo>
                  <a:pt x="5" y="150"/>
                </a:lnTo>
                <a:lnTo>
                  <a:pt x="7" y="136"/>
                </a:lnTo>
                <a:lnTo>
                  <a:pt x="8" y="121"/>
                </a:lnTo>
                <a:lnTo>
                  <a:pt x="11" y="106"/>
                </a:lnTo>
                <a:lnTo>
                  <a:pt x="15" y="91"/>
                </a:lnTo>
                <a:lnTo>
                  <a:pt x="19" y="76"/>
                </a:lnTo>
                <a:lnTo>
                  <a:pt x="20" y="61"/>
                </a:lnTo>
                <a:lnTo>
                  <a:pt x="28" y="47"/>
                </a:lnTo>
                <a:lnTo>
                  <a:pt x="38" y="39"/>
                </a:lnTo>
                <a:lnTo>
                  <a:pt x="49" y="37"/>
                </a:lnTo>
                <a:lnTo>
                  <a:pt x="55" y="30"/>
                </a:lnTo>
                <a:lnTo>
                  <a:pt x="57" y="21"/>
                </a:lnTo>
                <a:lnTo>
                  <a:pt x="59" y="15"/>
                </a:lnTo>
                <a:lnTo>
                  <a:pt x="61" y="7"/>
                </a:lnTo>
                <a:lnTo>
                  <a:pt x="82" y="0"/>
                </a:lnTo>
                <a:lnTo>
                  <a:pt x="81" y="19"/>
                </a:lnTo>
                <a:lnTo>
                  <a:pt x="81" y="43"/>
                </a:lnTo>
                <a:lnTo>
                  <a:pt x="81" y="67"/>
                </a:lnTo>
                <a:lnTo>
                  <a:pt x="81" y="85"/>
                </a:lnTo>
                <a:lnTo>
                  <a:pt x="76" y="110"/>
                </a:lnTo>
                <a:lnTo>
                  <a:pt x="68" y="136"/>
                </a:lnTo>
                <a:lnTo>
                  <a:pt x="61" y="146"/>
                </a:lnTo>
                <a:lnTo>
                  <a:pt x="53" y="158"/>
                </a:lnTo>
                <a:lnTo>
                  <a:pt x="46" y="169"/>
                </a:lnTo>
                <a:lnTo>
                  <a:pt x="42" y="176"/>
                </a:lnTo>
                <a:lnTo>
                  <a:pt x="35" y="179"/>
                </a:lnTo>
                <a:lnTo>
                  <a:pt x="30" y="185"/>
                </a:lnTo>
                <a:lnTo>
                  <a:pt x="26" y="191"/>
                </a:lnTo>
                <a:lnTo>
                  <a:pt x="25" y="202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0" name="Freeform 163"/>
          <xdr:cNvSpPr>
            <a:spLocks/>
          </xdr:cNvSpPr>
        </xdr:nvSpPr>
        <xdr:spPr bwMode="auto">
          <a:xfrm>
            <a:off x="9423845" y="1866900"/>
            <a:ext cx="58484" cy="57150"/>
          </a:xfrm>
          <a:custGeom>
            <a:avLst/>
            <a:gdLst>
              <a:gd name="T0" fmla="*/ 2147483647 w 154"/>
              <a:gd name="T1" fmla="*/ 2147483647 h 141"/>
              <a:gd name="T2" fmla="*/ 2147483647 w 154"/>
              <a:gd name="T3" fmla="*/ 2147483647 h 141"/>
              <a:gd name="T4" fmla="*/ 2147483647 w 154"/>
              <a:gd name="T5" fmla="*/ 2147483647 h 141"/>
              <a:gd name="T6" fmla="*/ 2147483647 w 154"/>
              <a:gd name="T7" fmla="*/ 2147483647 h 141"/>
              <a:gd name="T8" fmla="*/ 2147483647 w 154"/>
              <a:gd name="T9" fmla="*/ 2147483647 h 141"/>
              <a:gd name="T10" fmla="*/ 2147483647 w 154"/>
              <a:gd name="T11" fmla="*/ 2147483647 h 141"/>
              <a:gd name="T12" fmla="*/ 2147483647 w 154"/>
              <a:gd name="T13" fmla="*/ 2147483647 h 141"/>
              <a:gd name="T14" fmla="*/ 2147483647 w 154"/>
              <a:gd name="T15" fmla="*/ 2147483647 h 141"/>
              <a:gd name="T16" fmla="*/ 2147483647 w 154"/>
              <a:gd name="T17" fmla="*/ 2147483647 h 141"/>
              <a:gd name="T18" fmla="*/ 2147483647 w 154"/>
              <a:gd name="T19" fmla="*/ 2147483647 h 141"/>
              <a:gd name="T20" fmla="*/ 2147483647 w 154"/>
              <a:gd name="T21" fmla="*/ 2147483647 h 141"/>
              <a:gd name="T22" fmla="*/ 2147483647 w 154"/>
              <a:gd name="T23" fmla="*/ 2147483647 h 141"/>
              <a:gd name="T24" fmla="*/ 2147483647 w 154"/>
              <a:gd name="T25" fmla="*/ 2147483647 h 141"/>
              <a:gd name="T26" fmla="*/ 2147483647 w 154"/>
              <a:gd name="T27" fmla="*/ 2147483647 h 141"/>
              <a:gd name="T28" fmla="*/ 2147483647 w 154"/>
              <a:gd name="T29" fmla="*/ 2147483647 h 141"/>
              <a:gd name="T30" fmla="*/ 2147483647 w 154"/>
              <a:gd name="T31" fmla="*/ 2147483647 h 141"/>
              <a:gd name="T32" fmla="*/ 0 w 154"/>
              <a:gd name="T33" fmla="*/ 2147483647 h 141"/>
              <a:gd name="T34" fmla="*/ 2147483647 w 154"/>
              <a:gd name="T35" fmla="*/ 2147483647 h 141"/>
              <a:gd name="T36" fmla="*/ 2147483647 w 154"/>
              <a:gd name="T37" fmla="*/ 2147483647 h 141"/>
              <a:gd name="T38" fmla="*/ 2147483647 w 154"/>
              <a:gd name="T39" fmla="*/ 2147483647 h 141"/>
              <a:gd name="T40" fmla="*/ 2147483647 w 154"/>
              <a:gd name="T41" fmla="*/ 2147483647 h 141"/>
              <a:gd name="T42" fmla="*/ 2147483647 w 154"/>
              <a:gd name="T43" fmla="*/ 2147483647 h 141"/>
              <a:gd name="T44" fmla="*/ 2147483647 w 154"/>
              <a:gd name="T45" fmla="*/ 2147483647 h 141"/>
              <a:gd name="T46" fmla="*/ 2147483647 w 154"/>
              <a:gd name="T47" fmla="*/ 2147483647 h 141"/>
              <a:gd name="T48" fmla="*/ 2147483647 w 154"/>
              <a:gd name="T49" fmla="*/ 2147483647 h 141"/>
              <a:gd name="T50" fmla="*/ 2147483647 w 154"/>
              <a:gd name="T51" fmla="*/ 2147483647 h 141"/>
              <a:gd name="T52" fmla="*/ 2147483647 w 154"/>
              <a:gd name="T53" fmla="*/ 2147483647 h 141"/>
              <a:gd name="T54" fmla="*/ 2147483647 w 154"/>
              <a:gd name="T55" fmla="*/ 2147483647 h 141"/>
              <a:gd name="T56" fmla="*/ 2147483647 w 154"/>
              <a:gd name="T57" fmla="*/ 2147483647 h 141"/>
              <a:gd name="T58" fmla="*/ 2147483647 w 154"/>
              <a:gd name="T59" fmla="*/ 2147483647 h 141"/>
              <a:gd name="T60" fmla="*/ 2147483647 w 154"/>
              <a:gd name="T61" fmla="*/ 0 h 141"/>
              <a:gd name="T62" fmla="*/ 2147483647 w 154"/>
              <a:gd name="T63" fmla="*/ 2147483647 h 141"/>
              <a:gd name="T64" fmla="*/ 2147483647 w 154"/>
              <a:gd name="T65" fmla="*/ 2147483647 h 141"/>
              <a:gd name="T66" fmla="*/ 2147483647 w 154"/>
              <a:gd name="T67" fmla="*/ 2147483647 h 141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w 154"/>
              <a:gd name="T103" fmla="*/ 0 h 141"/>
              <a:gd name="T104" fmla="*/ 154 w 154"/>
              <a:gd name="T105" fmla="*/ 141 h 141"/>
            </a:gdLst>
            <a:ahLst/>
            <a:cxnLst>
              <a:cxn ang="T68">
                <a:pos x="T0" y="T1"/>
              </a:cxn>
              <a:cxn ang="T69">
                <a:pos x="T2" y="T3"/>
              </a:cxn>
              <a:cxn ang="T70">
                <a:pos x="T4" y="T5"/>
              </a:cxn>
              <a:cxn ang="T71">
                <a:pos x="T6" y="T7"/>
              </a:cxn>
              <a:cxn ang="T72">
                <a:pos x="T8" y="T9"/>
              </a:cxn>
              <a:cxn ang="T73">
                <a:pos x="T10" y="T11"/>
              </a:cxn>
              <a:cxn ang="T74">
                <a:pos x="T12" y="T13"/>
              </a:cxn>
              <a:cxn ang="T75">
                <a:pos x="T14" y="T15"/>
              </a:cxn>
              <a:cxn ang="T76">
                <a:pos x="T16" y="T17"/>
              </a:cxn>
              <a:cxn ang="T77">
                <a:pos x="T18" y="T19"/>
              </a:cxn>
              <a:cxn ang="T78">
                <a:pos x="T20" y="T21"/>
              </a:cxn>
              <a:cxn ang="T79">
                <a:pos x="T22" y="T23"/>
              </a:cxn>
              <a:cxn ang="T80">
                <a:pos x="T24" y="T25"/>
              </a:cxn>
              <a:cxn ang="T81">
                <a:pos x="T26" y="T27"/>
              </a:cxn>
              <a:cxn ang="T82">
                <a:pos x="T28" y="T29"/>
              </a:cxn>
              <a:cxn ang="T83">
                <a:pos x="T30" y="T31"/>
              </a:cxn>
              <a:cxn ang="T84">
                <a:pos x="T32" y="T33"/>
              </a:cxn>
              <a:cxn ang="T85">
                <a:pos x="T34" y="T35"/>
              </a:cxn>
              <a:cxn ang="T86">
                <a:pos x="T36" y="T37"/>
              </a:cxn>
              <a:cxn ang="T87">
                <a:pos x="T38" y="T39"/>
              </a:cxn>
              <a:cxn ang="T88">
                <a:pos x="T40" y="T41"/>
              </a:cxn>
              <a:cxn ang="T89">
                <a:pos x="T42" y="T43"/>
              </a:cxn>
              <a:cxn ang="T90">
                <a:pos x="T44" y="T45"/>
              </a:cxn>
              <a:cxn ang="T91">
                <a:pos x="T46" y="T47"/>
              </a:cxn>
              <a:cxn ang="T92">
                <a:pos x="T48" y="T49"/>
              </a:cxn>
              <a:cxn ang="T93">
                <a:pos x="T50" y="T51"/>
              </a:cxn>
              <a:cxn ang="T94">
                <a:pos x="T52" y="T53"/>
              </a:cxn>
              <a:cxn ang="T95">
                <a:pos x="T54" y="T55"/>
              </a:cxn>
              <a:cxn ang="T96">
                <a:pos x="T56" y="T57"/>
              </a:cxn>
              <a:cxn ang="T97">
                <a:pos x="T58" y="T59"/>
              </a:cxn>
              <a:cxn ang="T98">
                <a:pos x="T60" y="T61"/>
              </a:cxn>
              <a:cxn ang="T99">
                <a:pos x="T62" y="T63"/>
              </a:cxn>
              <a:cxn ang="T100">
                <a:pos x="T64" y="T65"/>
              </a:cxn>
              <a:cxn ang="T101">
                <a:pos x="T66" y="T67"/>
              </a:cxn>
            </a:cxnLst>
            <a:rect l="T102" t="T103" r="T104" b="T105"/>
            <a:pathLst>
              <a:path w="154" h="141">
                <a:moveTo>
                  <a:pt x="154" y="13"/>
                </a:moveTo>
                <a:lnTo>
                  <a:pt x="139" y="131"/>
                </a:lnTo>
                <a:lnTo>
                  <a:pt x="136" y="127"/>
                </a:lnTo>
                <a:lnTo>
                  <a:pt x="132" y="123"/>
                </a:lnTo>
                <a:lnTo>
                  <a:pt x="121" y="116"/>
                </a:lnTo>
                <a:lnTo>
                  <a:pt x="107" y="118"/>
                </a:lnTo>
                <a:lnTo>
                  <a:pt x="95" y="124"/>
                </a:lnTo>
                <a:lnTo>
                  <a:pt x="82" y="127"/>
                </a:lnTo>
                <a:lnTo>
                  <a:pt x="70" y="126"/>
                </a:lnTo>
                <a:lnTo>
                  <a:pt x="59" y="123"/>
                </a:lnTo>
                <a:lnTo>
                  <a:pt x="47" y="120"/>
                </a:lnTo>
                <a:lnTo>
                  <a:pt x="34" y="118"/>
                </a:lnTo>
                <a:lnTo>
                  <a:pt x="28" y="141"/>
                </a:lnTo>
                <a:lnTo>
                  <a:pt x="16" y="138"/>
                </a:lnTo>
                <a:lnTo>
                  <a:pt x="3" y="124"/>
                </a:lnTo>
                <a:lnTo>
                  <a:pt x="0" y="113"/>
                </a:lnTo>
                <a:lnTo>
                  <a:pt x="28" y="90"/>
                </a:lnTo>
                <a:lnTo>
                  <a:pt x="67" y="105"/>
                </a:lnTo>
                <a:lnTo>
                  <a:pt x="75" y="105"/>
                </a:lnTo>
                <a:lnTo>
                  <a:pt x="84" y="94"/>
                </a:lnTo>
                <a:lnTo>
                  <a:pt x="96" y="83"/>
                </a:lnTo>
                <a:lnTo>
                  <a:pt x="107" y="72"/>
                </a:lnTo>
                <a:lnTo>
                  <a:pt x="113" y="63"/>
                </a:lnTo>
                <a:lnTo>
                  <a:pt x="109" y="55"/>
                </a:lnTo>
                <a:lnTo>
                  <a:pt x="101" y="49"/>
                </a:lnTo>
                <a:lnTo>
                  <a:pt x="92" y="43"/>
                </a:lnTo>
                <a:lnTo>
                  <a:pt x="86" y="32"/>
                </a:lnTo>
                <a:lnTo>
                  <a:pt x="69" y="24"/>
                </a:lnTo>
                <a:lnTo>
                  <a:pt x="68" y="10"/>
                </a:lnTo>
                <a:lnTo>
                  <a:pt x="85" y="0"/>
                </a:lnTo>
                <a:lnTo>
                  <a:pt x="119" y="8"/>
                </a:lnTo>
                <a:lnTo>
                  <a:pt x="137" y="14"/>
                </a:lnTo>
                <a:lnTo>
                  <a:pt x="154" y="13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1" name="Dominican Republic"/>
          <xdr:cNvSpPr>
            <a:spLocks/>
          </xdr:cNvSpPr>
        </xdr:nvSpPr>
        <xdr:spPr bwMode="auto">
          <a:xfrm>
            <a:off x="9473973" y="1866900"/>
            <a:ext cx="75193" cy="66675"/>
          </a:xfrm>
          <a:custGeom>
            <a:avLst/>
            <a:gdLst>
              <a:gd name="T0" fmla="*/ 2147483647 w 193"/>
              <a:gd name="T1" fmla="*/ 2147483647 h 156"/>
              <a:gd name="T2" fmla="*/ 0 w 193"/>
              <a:gd name="T3" fmla="*/ 2147483647 h 156"/>
              <a:gd name="T4" fmla="*/ 0 w 193"/>
              <a:gd name="T5" fmla="*/ 2147483647 h 156"/>
              <a:gd name="T6" fmla="*/ 2147483647 w 193"/>
              <a:gd name="T7" fmla="*/ 2147483647 h 156"/>
              <a:gd name="T8" fmla="*/ 2147483647 w 193"/>
              <a:gd name="T9" fmla="*/ 2147483647 h 156"/>
              <a:gd name="T10" fmla="*/ 2147483647 w 193"/>
              <a:gd name="T11" fmla="*/ 2147483647 h 156"/>
              <a:gd name="T12" fmla="*/ 0 w 193"/>
              <a:gd name="T13" fmla="*/ 2147483647 h 156"/>
              <a:gd name="T14" fmla="*/ 2147483647 w 193"/>
              <a:gd name="T15" fmla="*/ 2147483647 h 156"/>
              <a:gd name="T16" fmla="*/ 2147483647 w 193"/>
              <a:gd name="T17" fmla="*/ 2147483647 h 156"/>
              <a:gd name="T18" fmla="*/ 2147483647 w 193"/>
              <a:gd name="T19" fmla="*/ 2147483647 h 156"/>
              <a:gd name="T20" fmla="*/ 2147483647 w 193"/>
              <a:gd name="T21" fmla="*/ 2147483647 h 156"/>
              <a:gd name="T22" fmla="*/ 2147483647 w 193"/>
              <a:gd name="T23" fmla="*/ 2147483647 h 156"/>
              <a:gd name="T24" fmla="*/ 2147483647 w 193"/>
              <a:gd name="T25" fmla="*/ 2147483647 h 156"/>
              <a:gd name="T26" fmla="*/ 2147483647 w 193"/>
              <a:gd name="T27" fmla="*/ 2147483647 h 156"/>
              <a:gd name="T28" fmla="*/ 2147483647 w 193"/>
              <a:gd name="T29" fmla="*/ 2147483647 h 156"/>
              <a:gd name="T30" fmla="*/ 2147483647 w 193"/>
              <a:gd name="T31" fmla="*/ 2147483647 h 156"/>
              <a:gd name="T32" fmla="*/ 2147483647 w 193"/>
              <a:gd name="T33" fmla="*/ 2147483647 h 156"/>
              <a:gd name="T34" fmla="*/ 2147483647 w 193"/>
              <a:gd name="T35" fmla="*/ 2147483647 h 156"/>
              <a:gd name="T36" fmla="*/ 2147483647 w 193"/>
              <a:gd name="T37" fmla="*/ 2147483647 h 156"/>
              <a:gd name="T38" fmla="*/ 2147483647 w 193"/>
              <a:gd name="T39" fmla="*/ 2147483647 h 156"/>
              <a:gd name="T40" fmla="*/ 2147483647 w 193"/>
              <a:gd name="T41" fmla="*/ 2147483647 h 156"/>
              <a:gd name="T42" fmla="*/ 2147483647 w 193"/>
              <a:gd name="T43" fmla="*/ 2147483647 h 156"/>
              <a:gd name="T44" fmla="*/ 2147483647 w 193"/>
              <a:gd name="T45" fmla="*/ 2147483647 h 156"/>
              <a:gd name="T46" fmla="*/ 2147483647 w 193"/>
              <a:gd name="T47" fmla="*/ 2147483647 h 156"/>
              <a:gd name="T48" fmla="*/ 2147483647 w 193"/>
              <a:gd name="T49" fmla="*/ 2147483647 h 156"/>
              <a:gd name="T50" fmla="*/ 2147483647 w 193"/>
              <a:gd name="T51" fmla="*/ 2147483647 h 156"/>
              <a:gd name="T52" fmla="*/ 2147483647 w 193"/>
              <a:gd name="T53" fmla="*/ 2147483647 h 156"/>
              <a:gd name="T54" fmla="*/ 2147483647 w 193"/>
              <a:gd name="T55" fmla="*/ 2147483647 h 156"/>
              <a:gd name="T56" fmla="*/ 2147483647 w 193"/>
              <a:gd name="T57" fmla="*/ 2147483647 h 156"/>
              <a:gd name="T58" fmla="*/ 2147483647 w 193"/>
              <a:gd name="T59" fmla="*/ 2147483647 h 156"/>
              <a:gd name="T60" fmla="*/ 2147483647 w 193"/>
              <a:gd name="T61" fmla="*/ 2147483647 h 156"/>
              <a:gd name="T62" fmla="*/ 2147483647 w 193"/>
              <a:gd name="T63" fmla="*/ 2147483647 h 156"/>
              <a:gd name="T64" fmla="*/ 2147483647 w 193"/>
              <a:gd name="T65" fmla="*/ 2147483647 h 156"/>
              <a:gd name="T66" fmla="*/ 2147483647 w 193"/>
              <a:gd name="T67" fmla="*/ 2147483647 h 156"/>
              <a:gd name="T68" fmla="*/ 2147483647 w 193"/>
              <a:gd name="T69" fmla="*/ 0 h 156"/>
              <a:gd name="T70" fmla="*/ 2147483647 w 193"/>
              <a:gd name="T71" fmla="*/ 2147483647 h 15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w 193"/>
              <a:gd name="T109" fmla="*/ 0 h 156"/>
              <a:gd name="T110" fmla="*/ 193 w 193"/>
              <a:gd name="T111" fmla="*/ 156 h 156"/>
            </a:gdLst>
            <a:ahLst/>
            <a:cxnLst>
              <a:cxn ang="T72">
                <a:pos x="T0" y="T1"/>
              </a:cxn>
              <a:cxn ang="T73">
                <a:pos x="T2" y="T3"/>
              </a:cxn>
              <a:cxn ang="T74">
                <a:pos x="T4" y="T5"/>
              </a:cxn>
              <a:cxn ang="T75">
                <a:pos x="T6" y="T7"/>
              </a:cxn>
              <a:cxn ang="T76">
                <a:pos x="T8" y="T9"/>
              </a:cxn>
              <a:cxn ang="T77">
                <a:pos x="T10" y="T11"/>
              </a:cxn>
              <a:cxn ang="T78">
                <a:pos x="T12" y="T13"/>
              </a:cxn>
              <a:cxn ang="T79">
                <a:pos x="T14" y="T15"/>
              </a:cxn>
              <a:cxn ang="T80">
                <a:pos x="T16" y="T17"/>
              </a:cxn>
              <a:cxn ang="T81">
                <a:pos x="T18" y="T19"/>
              </a:cxn>
              <a:cxn ang="T82">
                <a:pos x="T20" y="T21"/>
              </a:cxn>
              <a:cxn ang="T83">
                <a:pos x="T22" y="T23"/>
              </a:cxn>
              <a:cxn ang="T84">
                <a:pos x="T24" y="T25"/>
              </a:cxn>
              <a:cxn ang="T85">
                <a:pos x="T26" y="T27"/>
              </a:cxn>
              <a:cxn ang="T86">
                <a:pos x="T28" y="T29"/>
              </a:cxn>
              <a:cxn ang="T87">
                <a:pos x="T30" y="T31"/>
              </a:cxn>
              <a:cxn ang="T88">
                <a:pos x="T32" y="T33"/>
              </a:cxn>
              <a:cxn ang="T89">
                <a:pos x="T34" y="T35"/>
              </a:cxn>
              <a:cxn ang="T90">
                <a:pos x="T36" y="T37"/>
              </a:cxn>
              <a:cxn ang="T91">
                <a:pos x="T38" y="T39"/>
              </a:cxn>
              <a:cxn ang="T92">
                <a:pos x="T40" y="T41"/>
              </a:cxn>
              <a:cxn ang="T93">
                <a:pos x="T42" y="T43"/>
              </a:cxn>
              <a:cxn ang="T94">
                <a:pos x="T44" y="T45"/>
              </a:cxn>
              <a:cxn ang="T95">
                <a:pos x="T46" y="T47"/>
              </a:cxn>
              <a:cxn ang="T96">
                <a:pos x="T48" y="T49"/>
              </a:cxn>
              <a:cxn ang="T97">
                <a:pos x="T50" y="T51"/>
              </a:cxn>
              <a:cxn ang="T98">
                <a:pos x="T52" y="T53"/>
              </a:cxn>
              <a:cxn ang="T99">
                <a:pos x="T54" y="T55"/>
              </a:cxn>
              <a:cxn ang="T100">
                <a:pos x="T56" y="T57"/>
              </a:cxn>
              <a:cxn ang="T101">
                <a:pos x="T58" y="T59"/>
              </a:cxn>
              <a:cxn ang="T102">
                <a:pos x="T60" y="T61"/>
              </a:cxn>
              <a:cxn ang="T103">
                <a:pos x="T62" y="T63"/>
              </a:cxn>
              <a:cxn ang="T104">
                <a:pos x="T64" y="T65"/>
              </a:cxn>
              <a:cxn ang="T105">
                <a:pos x="T66" y="T67"/>
              </a:cxn>
              <a:cxn ang="T106">
                <a:pos x="T68" y="T69"/>
              </a:cxn>
              <a:cxn ang="T107">
                <a:pos x="T70" y="T71"/>
              </a:cxn>
            </a:cxnLst>
            <a:rect l="T108" t="T109" r="T110" b="T111"/>
            <a:pathLst>
              <a:path w="193" h="156">
                <a:moveTo>
                  <a:pt x="15" y="6"/>
                </a:moveTo>
                <a:lnTo>
                  <a:pt x="0" y="124"/>
                </a:lnTo>
                <a:lnTo>
                  <a:pt x="2" y="131"/>
                </a:lnTo>
                <a:lnTo>
                  <a:pt x="2" y="135"/>
                </a:lnTo>
                <a:lnTo>
                  <a:pt x="1" y="140"/>
                </a:lnTo>
                <a:lnTo>
                  <a:pt x="0" y="150"/>
                </a:lnTo>
                <a:lnTo>
                  <a:pt x="8" y="156"/>
                </a:lnTo>
                <a:lnTo>
                  <a:pt x="16" y="155"/>
                </a:lnTo>
                <a:lnTo>
                  <a:pt x="37" y="123"/>
                </a:lnTo>
                <a:lnTo>
                  <a:pt x="40" y="118"/>
                </a:lnTo>
                <a:lnTo>
                  <a:pt x="40" y="112"/>
                </a:lnTo>
                <a:lnTo>
                  <a:pt x="40" y="108"/>
                </a:lnTo>
                <a:lnTo>
                  <a:pt x="46" y="104"/>
                </a:lnTo>
                <a:lnTo>
                  <a:pt x="55" y="102"/>
                </a:lnTo>
                <a:lnTo>
                  <a:pt x="63" y="98"/>
                </a:lnTo>
                <a:lnTo>
                  <a:pt x="71" y="96"/>
                </a:lnTo>
                <a:lnTo>
                  <a:pt x="81" y="94"/>
                </a:lnTo>
                <a:lnTo>
                  <a:pt x="89" y="96"/>
                </a:lnTo>
                <a:lnTo>
                  <a:pt x="103" y="99"/>
                </a:lnTo>
                <a:lnTo>
                  <a:pt x="122" y="104"/>
                </a:lnTo>
                <a:lnTo>
                  <a:pt x="141" y="108"/>
                </a:lnTo>
                <a:lnTo>
                  <a:pt x="171" y="111"/>
                </a:lnTo>
                <a:lnTo>
                  <a:pt x="179" y="99"/>
                </a:lnTo>
                <a:lnTo>
                  <a:pt x="182" y="90"/>
                </a:lnTo>
                <a:lnTo>
                  <a:pt x="193" y="87"/>
                </a:lnTo>
                <a:lnTo>
                  <a:pt x="189" y="72"/>
                </a:lnTo>
                <a:lnTo>
                  <a:pt x="165" y="64"/>
                </a:lnTo>
                <a:lnTo>
                  <a:pt x="138" y="51"/>
                </a:lnTo>
                <a:lnTo>
                  <a:pt x="130" y="22"/>
                </a:lnTo>
                <a:lnTo>
                  <a:pt x="123" y="15"/>
                </a:lnTo>
                <a:lnTo>
                  <a:pt x="107" y="14"/>
                </a:lnTo>
                <a:lnTo>
                  <a:pt x="87" y="14"/>
                </a:lnTo>
                <a:lnTo>
                  <a:pt x="70" y="8"/>
                </a:lnTo>
                <a:lnTo>
                  <a:pt x="43" y="0"/>
                </a:lnTo>
                <a:lnTo>
                  <a:pt x="15" y="6"/>
                </a:lnTo>
                <a:close/>
              </a:path>
            </a:pathLst>
          </a:custGeom>
          <a:solidFill>
            <a:srgbClr val="00D0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2" name="Freeform 165"/>
          <xdr:cNvSpPr>
            <a:spLocks/>
          </xdr:cNvSpPr>
        </xdr:nvSpPr>
        <xdr:spPr bwMode="auto">
          <a:xfrm>
            <a:off x="9340297" y="1905000"/>
            <a:ext cx="41774" cy="28575"/>
          </a:xfrm>
          <a:custGeom>
            <a:avLst/>
            <a:gdLst>
              <a:gd name="T0" fmla="*/ 2147483647 w 105"/>
              <a:gd name="T1" fmla="*/ 2147483647 h 50"/>
              <a:gd name="T2" fmla="*/ 2147483647 w 105"/>
              <a:gd name="T3" fmla="*/ 0 h 50"/>
              <a:gd name="T4" fmla="*/ 2147483647 w 105"/>
              <a:gd name="T5" fmla="*/ 0 h 50"/>
              <a:gd name="T6" fmla="*/ 2147483647 w 105"/>
              <a:gd name="T7" fmla="*/ 2147483647 h 50"/>
              <a:gd name="T8" fmla="*/ 2147483647 w 105"/>
              <a:gd name="T9" fmla="*/ 2147483647 h 50"/>
              <a:gd name="T10" fmla="*/ 2147483647 w 105"/>
              <a:gd name="T11" fmla="*/ 2147483647 h 50"/>
              <a:gd name="T12" fmla="*/ 0 w 105"/>
              <a:gd name="T13" fmla="*/ 2147483647 h 50"/>
              <a:gd name="T14" fmla="*/ 2147483647 w 105"/>
              <a:gd name="T15" fmla="*/ 2147483647 h 50"/>
              <a:gd name="T16" fmla="*/ 2147483647 w 105"/>
              <a:gd name="T17" fmla="*/ 2147483647 h 50"/>
              <a:gd name="T18" fmla="*/ 2147483647 w 105"/>
              <a:gd name="T19" fmla="*/ 2147483647 h 50"/>
              <a:gd name="T20" fmla="*/ 2147483647 w 105"/>
              <a:gd name="T21" fmla="*/ 2147483647 h 50"/>
              <a:gd name="T22" fmla="*/ 2147483647 w 105"/>
              <a:gd name="T23" fmla="*/ 2147483647 h 50"/>
              <a:gd name="T24" fmla="*/ 2147483647 w 105"/>
              <a:gd name="T25" fmla="*/ 2147483647 h 50"/>
              <a:gd name="T26" fmla="*/ 2147483647 w 105"/>
              <a:gd name="T27" fmla="*/ 2147483647 h 50"/>
              <a:gd name="T28" fmla="*/ 2147483647 w 105"/>
              <a:gd name="T29" fmla="*/ 2147483647 h 50"/>
              <a:gd name="T30" fmla="*/ 2147483647 w 105"/>
              <a:gd name="T31" fmla="*/ 2147483647 h 50"/>
              <a:gd name="T32" fmla="*/ 2147483647 w 105"/>
              <a:gd name="T33" fmla="*/ 2147483647 h 50"/>
              <a:gd name="T34" fmla="*/ 2147483647 w 105"/>
              <a:gd name="T35" fmla="*/ 2147483647 h 50"/>
              <a:gd name="T36" fmla="*/ 2147483647 w 105"/>
              <a:gd name="T37" fmla="*/ 2147483647 h 50"/>
              <a:gd name="T38" fmla="*/ 2147483647 w 105"/>
              <a:gd name="T39" fmla="*/ 2147483647 h 50"/>
              <a:gd name="T40" fmla="*/ 2147483647 w 105"/>
              <a:gd name="T41" fmla="*/ 2147483647 h 50"/>
              <a:gd name="T42" fmla="*/ 2147483647 w 105"/>
              <a:gd name="T43" fmla="*/ 2147483647 h 50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60000 65536"/>
              <a:gd name="T64" fmla="*/ 0 60000 65536"/>
              <a:gd name="T65" fmla="*/ 0 60000 65536"/>
              <a:gd name="T66" fmla="*/ 0 w 105"/>
              <a:gd name="T67" fmla="*/ 0 h 50"/>
              <a:gd name="T68" fmla="*/ 105 w 105"/>
              <a:gd name="T69" fmla="*/ 50 h 50"/>
            </a:gdLst>
            <a:ahLst/>
            <a:cxnLst>
              <a:cxn ang="T44">
                <a:pos x="T0" y="T1"/>
              </a:cxn>
              <a:cxn ang="T45">
                <a:pos x="T2" y="T3"/>
              </a:cxn>
              <a:cxn ang="T46">
                <a:pos x="T4" y="T5"/>
              </a:cxn>
              <a:cxn ang="T47">
                <a:pos x="T6" y="T7"/>
              </a:cxn>
              <a:cxn ang="T48">
                <a:pos x="T8" y="T9"/>
              </a:cxn>
              <a:cxn ang="T49">
                <a:pos x="T10" y="T11"/>
              </a:cxn>
              <a:cxn ang="T50">
                <a:pos x="T12" y="T13"/>
              </a:cxn>
              <a:cxn ang="T51">
                <a:pos x="T14" y="T15"/>
              </a:cxn>
              <a:cxn ang="T52">
                <a:pos x="T16" y="T17"/>
              </a:cxn>
              <a:cxn ang="T53">
                <a:pos x="T18" y="T19"/>
              </a:cxn>
              <a:cxn ang="T54">
                <a:pos x="T20" y="T21"/>
              </a:cxn>
              <a:cxn ang="T55">
                <a:pos x="T22" y="T23"/>
              </a:cxn>
              <a:cxn ang="T56">
                <a:pos x="T24" y="T25"/>
              </a:cxn>
              <a:cxn ang="T57">
                <a:pos x="T26" y="T27"/>
              </a:cxn>
              <a:cxn ang="T58">
                <a:pos x="T28" y="T29"/>
              </a:cxn>
              <a:cxn ang="T59">
                <a:pos x="T30" y="T31"/>
              </a:cxn>
              <a:cxn ang="T60">
                <a:pos x="T32" y="T33"/>
              </a:cxn>
              <a:cxn ang="T61">
                <a:pos x="T34" y="T35"/>
              </a:cxn>
              <a:cxn ang="T62">
                <a:pos x="T36" y="T37"/>
              </a:cxn>
              <a:cxn ang="T63">
                <a:pos x="T38" y="T39"/>
              </a:cxn>
              <a:cxn ang="T64">
                <a:pos x="T40" y="T41"/>
              </a:cxn>
              <a:cxn ang="T65">
                <a:pos x="T42" y="T43"/>
              </a:cxn>
            </a:cxnLst>
            <a:rect l="T66" t="T67" r="T68" b="T69"/>
            <a:pathLst>
              <a:path w="105" h="50">
                <a:moveTo>
                  <a:pt x="69" y="6"/>
                </a:moveTo>
                <a:lnTo>
                  <a:pt x="52" y="0"/>
                </a:lnTo>
                <a:lnTo>
                  <a:pt x="34" y="0"/>
                </a:lnTo>
                <a:lnTo>
                  <a:pt x="25" y="2"/>
                </a:lnTo>
                <a:lnTo>
                  <a:pt x="17" y="3"/>
                </a:lnTo>
                <a:lnTo>
                  <a:pt x="8" y="6"/>
                </a:lnTo>
                <a:lnTo>
                  <a:pt x="0" y="9"/>
                </a:lnTo>
                <a:lnTo>
                  <a:pt x="5" y="14"/>
                </a:lnTo>
                <a:lnTo>
                  <a:pt x="12" y="18"/>
                </a:lnTo>
                <a:lnTo>
                  <a:pt x="19" y="23"/>
                </a:lnTo>
                <a:lnTo>
                  <a:pt x="23" y="29"/>
                </a:lnTo>
                <a:lnTo>
                  <a:pt x="26" y="33"/>
                </a:lnTo>
                <a:lnTo>
                  <a:pt x="31" y="38"/>
                </a:lnTo>
                <a:lnTo>
                  <a:pt x="44" y="43"/>
                </a:lnTo>
                <a:lnTo>
                  <a:pt x="57" y="46"/>
                </a:lnTo>
                <a:lnTo>
                  <a:pt x="67" y="46"/>
                </a:lnTo>
                <a:lnTo>
                  <a:pt x="78" y="48"/>
                </a:lnTo>
                <a:lnTo>
                  <a:pt x="88" y="49"/>
                </a:lnTo>
                <a:lnTo>
                  <a:pt x="98" y="50"/>
                </a:lnTo>
                <a:lnTo>
                  <a:pt x="105" y="36"/>
                </a:lnTo>
                <a:lnTo>
                  <a:pt x="89" y="17"/>
                </a:lnTo>
                <a:lnTo>
                  <a:pt x="69" y="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3" name="Aruba"/>
          <xdr:cNvSpPr>
            <a:spLocks/>
          </xdr:cNvSpPr>
        </xdr:nvSpPr>
        <xdr:spPr bwMode="auto">
          <a:xfrm>
            <a:off x="9649424" y="2143125"/>
            <a:ext cx="25064" cy="28575"/>
          </a:xfrm>
          <a:custGeom>
            <a:avLst/>
            <a:gdLst>
              <a:gd name="T0" fmla="*/ 2147483647 w 45"/>
              <a:gd name="T1" fmla="*/ 2147483647 h 47"/>
              <a:gd name="T2" fmla="*/ 2147483647 w 45"/>
              <a:gd name="T3" fmla="*/ 2147483647 h 47"/>
              <a:gd name="T4" fmla="*/ 2147483647 w 45"/>
              <a:gd name="T5" fmla="*/ 2147483647 h 47"/>
              <a:gd name="T6" fmla="*/ 2147483647 w 45"/>
              <a:gd name="T7" fmla="*/ 2147483647 h 47"/>
              <a:gd name="T8" fmla="*/ 2147483647 w 45"/>
              <a:gd name="T9" fmla="*/ 2147483647 h 47"/>
              <a:gd name="T10" fmla="*/ 2147483647 w 45"/>
              <a:gd name="T11" fmla="*/ 2147483647 h 47"/>
              <a:gd name="T12" fmla="*/ 2147483647 w 45"/>
              <a:gd name="T13" fmla="*/ 0 h 47"/>
              <a:gd name="T14" fmla="*/ 2147483647 w 45"/>
              <a:gd name="T15" fmla="*/ 2147483647 h 47"/>
              <a:gd name="T16" fmla="*/ 2147483647 w 45"/>
              <a:gd name="T17" fmla="*/ 2147483647 h 47"/>
              <a:gd name="T18" fmla="*/ 2147483647 w 45"/>
              <a:gd name="T19" fmla="*/ 2147483647 h 47"/>
              <a:gd name="T20" fmla="*/ 2147483647 w 45"/>
              <a:gd name="T21" fmla="*/ 2147483647 h 47"/>
              <a:gd name="T22" fmla="*/ 2147483647 w 45"/>
              <a:gd name="T23" fmla="*/ 2147483647 h 47"/>
              <a:gd name="T24" fmla="*/ 2147483647 w 45"/>
              <a:gd name="T25" fmla="*/ 2147483647 h 47"/>
              <a:gd name="T26" fmla="*/ 2147483647 w 45"/>
              <a:gd name="T27" fmla="*/ 2147483647 h 47"/>
              <a:gd name="T28" fmla="*/ 2147483647 w 45"/>
              <a:gd name="T29" fmla="*/ 2147483647 h 47"/>
              <a:gd name="T30" fmla="*/ 2147483647 w 45"/>
              <a:gd name="T31" fmla="*/ 2147483647 h 47"/>
              <a:gd name="T32" fmla="*/ 0 w 45"/>
              <a:gd name="T33" fmla="*/ 2147483647 h 47"/>
              <a:gd name="T34" fmla="*/ 2147483647 w 45"/>
              <a:gd name="T35" fmla="*/ 2147483647 h 47"/>
              <a:gd name="T36" fmla="*/ 2147483647 w 45"/>
              <a:gd name="T37" fmla="*/ 2147483647 h 47"/>
              <a:gd name="T38" fmla="*/ 2147483647 w 45"/>
              <a:gd name="T39" fmla="*/ 2147483647 h 47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w 45"/>
              <a:gd name="T61" fmla="*/ 0 h 47"/>
              <a:gd name="T62" fmla="*/ 45 w 45"/>
              <a:gd name="T63" fmla="*/ 47 h 47"/>
            </a:gdLst>
            <a:ahLst/>
            <a:cxnLst>
              <a:cxn ang="T40">
                <a:pos x="T0" y="T1"/>
              </a:cxn>
              <a:cxn ang="T41">
                <a:pos x="T2" y="T3"/>
              </a:cxn>
              <a:cxn ang="T42">
                <a:pos x="T4" y="T5"/>
              </a:cxn>
              <a:cxn ang="T43">
                <a:pos x="T6" y="T7"/>
              </a:cxn>
              <a:cxn ang="T44">
                <a:pos x="T8" y="T9"/>
              </a:cxn>
              <a:cxn ang="T45">
                <a:pos x="T10" y="T11"/>
              </a:cxn>
              <a:cxn ang="T46">
                <a:pos x="T12" y="T13"/>
              </a:cxn>
              <a:cxn ang="T47">
                <a:pos x="T14" y="T15"/>
              </a:cxn>
              <a:cxn ang="T48">
                <a:pos x="T16" y="T17"/>
              </a:cxn>
              <a:cxn ang="T49">
                <a:pos x="T18" y="T19"/>
              </a:cxn>
              <a:cxn ang="T50">
                <a:pos x="T20" y="T21"/>
              </a:cxn>
              <a:cxn ang="T51">
                <a:pos x="T22" y="T23"/>
              </a:cxn>
              <a:cxn ang="T52">
                <a:pos x="T24" y="T25"/>
              </a:cxn>
              <a:cxn ang="T53">
                <a:pos x="T26" y="T27"/>
              </a:cxn>
              <a:cxn ang="T54">
                <a:pos x="T28" y="T29"/>
              </a:cxn>
              <a:cxn ang="T55">
                <a:pos x="T30" y="T31"/>
              </a:cxn>
              <a:cxn ang="T56">
                <a:pos x="T32" y="T33"/>
              </a:cxn>
              <a:cxn ang="T57">
                <a:pos x="T34" y="T35"/>
              </a:cxn>
              <a:cxn ang="T58">
                <a:pos x="T36" y="T37"/>
              </a:cxn>
              <a:cxn ang="T59">
                <a:pos x="T38" y="T39"/>
              </a:cxn>
            </a:cxnLst>
            <a:rect l="T60" t="T61" r="T62" b="T63"/>
            <a:pathLst>
              <a:path w="45" h="47">
                <a:moveTo>
                  <a:pt x="42" y="43"/>
                </a:moveTo>
                <a:lnTo>
                  <a:pt x="41" y="37"/>
                </a:lnTo>
                <a:lnTo>
                  <a:pt x="42" y="30"/>
                </a:lnTo>
                <a:lnTo>
                  <a:pt x="43" y="24"/>
                </a:lnTo>
                <a:lnTo>
                  <a:pt x="44" y="17"/>
                </a:lnTo>
                <a:lnTo>
                  <a:pt x="45" y="8"/>
                </a:lnTo>
                <a:lnTo>
                  <a:pt x="44" y="0"/>
                </a:lnTo>
                <a:lnTo>
                  <a:pt x="38" y="5"/>
                </a:lnTo>
                <a:lnTo>
                  <a:pt x="32" y="10"/>
                </a:lnTo>
                <a:lnTo>
                  <a:pt x="25" y="11"/>
                </a:lnTo>
                <a:lnTo>
                  <a:pt x="20" y="13"/>
                </a:lnTo>
                <a:lnTo>
                  <a:pt x="18" y="17"/>
                </a:lnTo>
                <a:lnTo>
                  <a:pt x="18" y="21"/>
                </a:lnTo>
                <a:lnTo>
                  <a:pt x="15" y="28"/>
                </a:lnTo>
                <a:lnTo>
                  <a:pt x="10" y="34"/>
                </a:lnTo>
                <a:lnTo>
                  <a:pt x="2" y="38"/>
                </a:lnTo>
                <a:lnTo>
                  <a:pt x="0" y="45"/>
                </a:lnTo>
                <a:lnTo>
                  <a:pt x="16" y="47"/>
                </a:lnTo>
                <a:lnTo>
                  <a:pt x="31" y="45"/>
                </a:lnTo>
                <a:lnTo>
                  <a:pt x="42" y="43"/>
                </a:lnTo>
                <a:close/>
              </a:path>
            </a:pathLst>
          </a:custGeom>
          <a:solidFill>
            <a:srgbClr val="00DE00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4" name="Freeform 167"/>
          <xdr:cNvSpPr>
            <a:spLocks noEditPoints="1"/>
          </xdr:cNvSpPr>
        </xdr:nvSpPr>
        <xdr:spPr bwMode="auto">
          <a:xfrm>
            <a:off x="9240039" y="1771650"/>
            <a:ext cx="192160" cy="95250"/>
          </a:xfrm>
          <a:custGeom>
            <a:avLst/>
            <a:gdLst>
              <a:gd name="T0" fmla="*/ 2147483647 w 527"/>
              <a:gd name="T1" fmla="*/ 2147483647 h 240"/>
              <a:gd name="T2" fmla="*/ 2147483647 w 527"/>
              <a:gd name="T3" fmla="*/ 2147483647 h 240"/>
              <a:gd name="T4" fmla="*/ 2147483647 w 527"/>
              <a:gd name="T5" fmla="*/ 2147483647 h 240"/>
              <a:gd name="T6" fmla="*/ 2147483647 w 527"/>
              <a:gd name="T7" fmla="*/ 2147483647 h 240"/>
              <a:gd name="T8" fmla="*/ 2147483647 w 527"/>
              <a:gd name="T9" fmla="*/ 2147483647 h 240"/>
              <a:gd name="T10" fmla="*/ 2147483647 w 527"/>
              <a:gd name="T11" fmla="*/ 2147483647 h 240"/>
              <a:gd name="T12" fmla="*/ 2147483647 w 527"/>
              <a:gd name="T13" fmla="*/ 2147483647 h 240"/>
              <a:gd name="T14" fmla="*/ 2147483647 w 527"/>
              <a:gd name="T15" fmla="*/ 2147483647 h 240"/>
              <a:gd name="T16" fmla="*/ 2147483647 w 527"/>
              <a:gd name="T17" fmla="*/ 2147483647 h 240"/>
              <a:gd name="T18" fmla="*/ 2147483647 w 527"/>
              <a:gd name="T19" fmla="*/ 2147483647 h 240"/>
              <a:gd name="T20" fmla="*/ 2147483647 w 527"/>
              <a:gd name="T21" fmla="*/ 2147483647 h 240"/>
              <a:gd name="T22" fmla="*/ 2147483647 w 527"/>
              <a:gd name="T23" fmla="*/ 2147483647 h 240"/>
              <a:gd name="T24" fmla="*/ 2147483647 w 527"/>
              <a:gd name="T25" fmla="*/ 2147483647 h 240"/>
              <a:gd name="T26" fmla="*/ 2147483647 w 527"/>
              <a:gd name="T27" fmla="*/ 2147483647 h 240"/>
              <a:gd name="T28" fmla="*/ 2147483647 w 527"/>
              <a:gd name="T29" fmla="*/ 2147483647 h 240"/>
              <a:gd name="T30" fmla="*/ 2147483647 w 527"/>
              <a:gd name="T31" fmla="*/ 2147483647 h 240"/>
              <a:gd name="T32" fmla="*/ 2147483647 w 527"/>
              <a:gd name="T33" fmla="*/ 2147483647 h 240"/>
              <a:gd name="T34" fmla="*/ 2147483647 w 527"/>
              <a:gd name="T35" fmla="*/ 2147483647 h 240"/>
              <a:gd name="T36" fmla="*/ 2147483647 w 527"/>
              <a:gd name="T37" fmla="*/ 2147483647 h 240"/>
              <a:gd name="T38" fmla="*/ 2147483647 w 527"/>
              <a:gd name="T39" fmla="*/ 2147483647 h 240"/>
              <a:gd name="T40" fmla="*/ 2147483647 w 527"/>
              <a:gd name="T41" fmla="*/ 2147483647 h 240"/>
              <a:gd name="T42" fmla="*/ 2147483647 w 527"/>
              <a:gd name="T43" fmla="*/ 2147483647 h 240"/>
              <a:gd name="T44" fmla="*/ 2147483647 w 527"/>
              <a:gd name="T45" fmla="*/ 2147483647 h 240"/>
              <a:gd name="T46" fmla="*/ 2147483647 w 527"/>
              <a:gd name="T47" fmla="*/ 2147483647 h 240"/>
              <a:gd name="T48" fmla="*/ 2147483647 w 527"/>
              <a:gd name="T49" fmla="*/ 0 h 240"/>
              <a:gd name="T50" fmla="*/ 2147483647 w 527"/>
              <a:gd name="T51" fmla="*/ 2147483647 h 240"/>
              <a:gd name="T52" fmla="*/ 2147483647 w 527"/>
              <a:gd name="T53" fmla="*/ 2147483647 h 240"/>
              <a:gd name="T54" fmla="*/ 2147483647 w 527"/>
              <a:gd name="T55" fmla="*/ 2147483647 h 240"/>
              <a:gd name="T56" fmla="*/ 2147483647 w 527"/>
              <a:gd name="T57" fmla="*/ 2147483647 h 240"/>
              <a:gd name="T58" fmla="*/ 2147483647 w 527"/>
              <a:gd name="T59" fmla="*/ 2147483647 h 240"/>
              <a:gd name="T60" fmla="*/ 2147483647 w 527"/>
              <a:gd name="T61" fmla="*/ 2147483647 h 240"/>
              <a:gd name="T62" fmla="*/ 2147483647 w 527"/>
              <a:gd name="T63" fmla="*/ 2147483647 h 240"/>
              <a:gd name="T64" fmla="*/ 2147483647 w 527"/>
              <a:gd name="T65" fmla="*/ 2147483647 h 240"/>
              <a:gd name="T66" fmla="*/ 2147483647 w 527"/>
              <a:gd name="T67" fmla="*/ 2147483647 h 240"/>
              <a:gd name="T68" fmla="*/ 2147483647 w 527"/>
              <a:gd name="T69" fmla="*/ 2147483647 h 240"/>
              <a:gd name="T70" fmla="*/ 2147483647 w 527"/>
              <a:gd name="T71" fmla="*/ 2147483647 h 240"/>
              <a:gd name="T72" fmla="*/ 2147483647 w 527"/>
              <a:gd name="T73" fmla="*/ 2147483647 h 240"/>
              <a:gd name="T74" fmla="*/ 2147483647 w 527"/>
              <a:gd name="T75" fmla="*/ 2147483647 h 240"/>
              <a:gd name="T76" fmla="*/ 2147483647 w 527"/>
              <a:gd name="T77" fmla="*/ 2147483647 h 240"/>
              <a:gd name="T78" fmla="*/ 2147483647 w 527"/>
              <a:gd name="T79" fmla="*/ 2147483647 h 240"/>
              <a:gd name="T80" fmla="*/ 2147483647 w 527"/>
              <a:gd name="T81" fmla="*/ 2147483647 h 240"/>
              <a:gd name="T82" fmla="*/ 2147483647 w 527"/>
              <a:gd name="T83" fmla="*/ 2147483647 h 240"/>
              <a:gd name="T84" fmla="*/ 2147483647 w 527"/>
              <a:gd name="T85" fmla="*/ 2147483647 h 240"/>
              <a:gd name="T86" fmla="*/ 2147483647 w 527"/>
              <a:gd name="T87" fmla="*/ 2147483647 h 240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w 527"/>
              <a:gd name="T133" fmla="*/ 0 h 240"/>
              <a:gd name="T134" fmla="*/ 527 w 527"/>
              <a:gd name="T135" fmla="*/ 240 h 240"/>
            </a:gdLst>
            <a:ahLst/>
            <a:cxnLst>
              <a:cxn ang="T88">
                <a:pos x="T0" y="T1"/>
              </a:cxn>
              <a:cxn ang="T89">
                <a:pos x="T2" y="T3"/>
              </a:cxn>
              <a:cxn ang="T90">
                <a:pos x="T4" y="T5"/>
              </a:cxn>
              <a:cxn ang="T91">
                <a:pos x="T6" y="T7"/>
              </a:cxn>
              <a:cxn ang="T92">
                <a:pos x="T8" y="T9"/>
              </a:cxn>
              <a:cxn ang="T93">
                <a:pos x="T10" y="T11"/>
              </a:cxn>
              <a:cxn ang="T94">
                <a:pos x="T12" y="T13"/>
              </a:cxn>
              <a:cxn ang="T95">
                <a:pos x="T14" y="T15"/>
              </a:cxn>
              <a:cxn ang="T96">
                <a:pos x="T16" y="T17"/>
              </a:cxn>
              <a:cxn ang="T97">
                <a:pos x="T18" y="T19"/>
              </a:cxn>
              <a:cxn ang="T98">
                <a:pos x="T20" y="T21"/>
              </a:cxn>
              <a:cxn ang="T99">
                <a:pos x="T22" y="T23"/>
              </a:cxn>
              <a:cxn ang="T100">
                <a:pos x="T24" y="T25"/>
              </a:cxn>
              <a:cxn ang="T101">
                <a:pos x="T26" y="T27"/>
              </a:cxn>
              <a:cxn ang="T102">
                <a:pos x="T28" y="T29"/>
              </a:cxn>
              <a:cxn ang="T103">
                <a:pos x="T30" y="T31"/>
              </a:cxn>
              <a:cxn ang="T104">
                <a:pos x="T32" y="T33"/>
              </a:cxn>
              <a:cxn ang="T105">
                <a:pos x="T34" y="T35"/>
              </a:cxn>
              <a:cxn ang="T106">
                <a:pos x="T36" y="T37"/>
              </a:cxn>
              <a:cxn ang="T107">
                <a:pos x="T38" y="T39"/>
              </a:cxn>
              <a:cxn ang="T108">
                <a:pos x="T40" y="T41"/>
              </a:cxn>
              <a:cxn ang="T109">
                <a:pos x="T42" y="T43"/>
              </a:cxn>
              <a:cxn ang="T110">
                <a:pos x="T44" y="T45"/>
              </a:cxn>
              <a:cxn ang="T111">
                <a:pos x="T46" y="T47"/>
              </a:cxn>
              <a:cxn ang="T112">
                <a:pos x="T48" y="T49"/>
              </a:cxn>
              <a:cxn ang="T113">
                <a:pos x="T50" y="T51"/>
              </a:cxn>
              <a:cxn ang="T114">
                <a:pos x="T52" y="T53"/>
              </a:cxn>
              <a:cxn ang="T115">
                <a:pos x="T54" y="T55"/>
              </a:cxn>
              <a:cxn ang="T116">
                <a:pos x="T56" y="T57"/>
              </a:cxn>
              <a:cxn ang="T117">
                <a:pos x="T58" y="T59"/>
              </a:cxn>
              <a:cxn ang="T118">
                <a:pos x="T60" y="T61"/>
              </a:cxn>
              <a:cxn ang="T119">
                <a:pos x="T62" y="T63"/>
              </a:cxn>
              <a:cxn ang="T120">
                <a:pos x="T64" y="T65"/>
              </a:cxn>
              <a:cxn ang="T121">
                <a:pos x="T66" y="T67"/>
              </a:cxn>
              <a:cxn ang="T122">
                <a:pos x="T68" y="T69"/>
              </a:cxn>
              <a:cxn ang="T123">
                <a:pos x="T70" y="T71"/>
              </a:cxn>
              <a:cxn ang="T124">
                <a:pos x="T72" y="T73"/>
              </a:cxn>
              <a:cxn ang="T125">
                <a:pos x="T74" y="T75"/>
              </a:cxn>
              <a:cxn ang="T126">
                <a:pos x="T76" y="T77"/>
              </a:cxn>
              <a:cxn ang="T127">
                <a:pos x="T78" y="T79"/>
              </a:cxn>
              <a:cxn ang="T128">
                <a:pos x="T80" y="T81"/>
              </a:cxn>
              <a:cxn ang="T129">
                <a:pos x="T82" y="T83"/>
              </a:cxn>
              <a:cxn ang="T130">
                <a:pos x="T84" y="T85"/>
              </a:cxn>
              <a:cxn ang="T131">
                <a:pos x="T86" y="T87"/>
              </a:cxn>
            </a:cxnLst>
            <a:rect l="T132" t="T133" r="T134" b="T135"/>
            <a:pathLst>
              <a:path w="527" h="240">
                <a:moveTo>
                  <a:pt x="91" y="115"/>
                </a:moveTo>
                <a:lnTo>
                  <a:pt x="91" y="103"/>
                </a:lnTo>
                <a:lnTo>
                  <a:pt x="88" y="93"/>
                </a:lnTo>
                <a:lnTo>
                  <a:pt x="84" y="91"/>
                </a:lnTo>
                <a:lnTo>
                  <a:pt x="80" y="91"/>
                </a:lnTo>
                <a:lnTo>
                  <a:pt x="78" y="92"/>
                </a:lnTo>
                <a:lnTo>
                  <a:pt x="75" y="94"/>
                </a:lnTo>
                <a:lnTo>
                  <a:pt x="73" y="95"/>
                </a:lnTo>
                <a:lnTo>
                  <a:pt x="70" y="95"/>
                </a:lnTo>
                <a:lnTo>
                  <a:pt x="69" y="97"/>
                </a:lnTo>
                <a:lnTo>
                  <a:pt x="68" y="98"/>
                </a:lnTo>
                <a:lnTo>
                  <a:pt x="68" y="100"/>
                </a:lnTo>
                <a:lnTo>
                  <a:pt x="68" y="103"/>
                </a:lnTo>
                <a:lnTo>
                  <a:pt x="67" y="105"/>
                </a:lnTo>
                <a:lnTo>
                  <a:pt x="67" y="108"/>
                </a:lnTo>
                <a:lnTo>
                  <a:pt x="66" y="113"/>
                </a:lnTo>
                <a:lnTo>
                  <a:pt x="67" y="117"/>
                </a:lnTo>
                <a:lnTo>
                  <a:pt x="73" y="120"/>
                </a:lnTo>
                <a:lnTo>
                  <a:pt x="80" y="119"/>
                </a:lnTo>
                <a:lnTo>
                  <a:pt x="91" y="115"/>
                </a:lnTo>
                <a:close/>
                <a:moveTo>
                  <a:pt x="357" y="232"/>
                </a:moveTo>
                <a:lnTo>
                  <a:pt x="347" y="236"/>
                </a:lnTo>
                <a:lnTo>
                  <a:pt x="336" y="235"/>
                </a:lnTo>
                <a:lnTo>
                  <a:pt x="341" y="223"/>
                </a:lnTo>
                <a:lnTo>
                  <a:pt x="352" y="209"/>
                </a:lnTo>
                <a:lnTo>
                  <a:pt x="363" y="197"/>
                </a:lnTo>
                <a:lnTo>
                  <a:pt x="365" y="185"/>
                </a:lnTo>
                <a:lnTo>
                  <a:pt x="352" y="161"/>
                </a:lnTo>
                <a:lnTo>
                  <a:pt x="324" y="151"/>
                </a:lnTo>
                <a:lnTo>
                  <a:pt x="323" y="140"/>
                </a:lnTo>
                <a:lnTo>
                  <a:pt x="323" y="124"/>
                </a:lnTo>
                <a:lnTo>
                  <a:pt x="322" y="108"/>
                </a:lnTo>
                <a:lnTo>
                  <a:pt x="318" y="100"/>
                </a:lnTo>
                <a:lnTo>
                  <a:pt x="316" y="98"/>
                </a:lnTo>
                <a:lnTo>
                  <a:pt x="314" y="97"/>
                </a:lnTo>
                <a:lnTo>
                  <a:pt x="301" y="98"/>
                </a:lnTo>
                <a:lnTo>
                  <a:pt x="289" y="99"/>
                </a:lnTo>
                <a:lnTo>
                  <a:pt x="276" y="100"/>
                </a:lnTo>
                <a:lnTo>
                  <a:pt x="263" y="99"/>
                </a:lnTo>
                <a:lnTo>
                  <a:pt x="241" y="87"/>
                </a:lnTo>
                <a:lnTo>
                  <a:pt x="224" y="69"/>
                </a:lnTo>
                <a:lnTo>
                  <a:pt x="208" y="66"/>
                </a:lnTo>
                <a:lnTo>
                  <a:pt x="181" y="65"/>
                </a:lnTo>
                <a:lnTo>
                  <a:pt x="156" y="62"/>
                </a:lnTo>
                <a:lnTo>
                  <a:pt x="145" y="55"/>
                </a:lnTo>
                <a:lnTo>
                  <a:pt x="147" y="50"/>
                </a:lnTo>
                <a:lnTo>
                  <a:pt x="151" y="46"/>
                </a:lnTo>
                <a:lnTo>
                  <a:pt x="156" y="41"/>
                </a:lnTo>
                <a:lnTo>
                  <a:pt x="158" y="36"/>
                </a:lnTo>
                <a:lnTo>
                  <a:pt x="157" y="36"/>
                </a:lnTo>
                <a:lnTo>
                  <a:pt x="157" y="35"/>
                </a:lnTo>
                <a:lnTo>
                  <a:pt x="157" y="34"/>
                </a:lnTo>
                <a:lnTo>
                  <a:pt x="156" y="34"/>
                </a:lnTo>
                <a:lnTo>
                  <a:pt x="119" y="38"/>
                </a:lnTo>
                <a:lnTo>
                  <a:pt x="86" y="53"/>
                </a:lnTo>
                <a:lnTo>
                  <a:pt x="45" y="78"/>
                </a:lnTo>
                <a:lnTo>
                  <a:pt x="1" y="92"/>
                </a:lnTo>
                <a:lnTo>
                  <a:pt x="0" y="92"/>
                </a:lnTo>
                <a:lnTo>
                  <a:pt x="2" y="84"/>
                </a:lnTo>
                <a:lnTo>
                  <a:pt x="5" y="78"/>
                </a:lnTo>
                <a:lnTo>
                  <a:pt x="8" y="74"/>
                </a:lnTo>
                <a:lnTo>
                  <a:pt x="10" y="72"/>
                </a:lnTo>
                <a:lnTo>
                  <a:pt x="12" y="70"/>
                </a:lnTo>
                <a:lnTo>
                  <a:pt x="14" y="67"/>
                </a:lnTo>
                <a:lnTo>
                  <a:pt x="15" y="65"/>
                </a:lnTo>
                <a:lnTo>
                  <a:pt x="16" y="63"/>
                </a:lnTo>
                <a:lnTo>
                  <a:pt x="19" y="46"/>
                </a:lnTo>
                <a:lnTo>
                  <a:pt x="38" y="36"/>
                </a:lnTo>
                <a:lnTo>
                  <a:pt x="56" y="30"/>
                </a:lnTo>
                <a:lnTo>
                  <a:pt x="73" y="20"/>
                </a:lnTo>
                <a:lnTo>
                  <a:pt x="90" y="11"/>
                </a:lnTo>
                <a:lnTo>
                  <a:pt x="110" y="5"/>
                </a:lnTo>
                <a:lnTo>
                  <a:pt x="130" y="4"/>
                </a:lnTo>
                <a:lnTo>
                  <a:pt x="152" y="1"/>
                </a:lnTo>
                <a:lnTo>
                  <a:pt x="174" y="0"/>
                </a:lnTo>
                <a:lnTo>
                  <a:pt x="193" y="2"/>
                </a:lnTo>
                <a:lnTo>
                  <a:pt x="222" y="8"/>
                </a:lnTo>
                <a:lnTo>
                  <a:pt x="250" y="16"/>
                </a:lnTo>
                <a:lnTo>
                  <a:pt x="257" y="21"/>
                </a:lnTo>
                <a:lnTo>
                  <a:pt x="261" y="28"/>
                </a:lnTo>
                <a:lnTo>
                  <a:pt x="265" y="36"/>
                </a:lnTo>
                <a:lnTo>
                  <a:pt x="272" y="43"/>
                </a:lnTo>
                <a:lnTo>
                  <a:pt x="286" y="49"/>
                </a:lnTo>
                <a:lnTo>
                  <a:pt x="301" y="50"/>
                </a:lnTo>
                <a:lnTo>
                  <a:pt x="317" y="52"/>
                </a:lnTo>
                <a:lnTo>
                  <a:pt x="331" y="58"/>
                </a:lnTo>
                <a:lnTo>
                  <a:pt x="351" y="77"/>
                </a:lnTo>
                <a:lnTo>
                  <a:pt x="371" y="79"/>
                </a:lnTo>
                <a:lnTo>
                  <a:pt x="365" y="69"/>
                </a:lnTo>
                <a:lnTo>
                  <a:pt x="359" y="62"/>
                </a:lnTo>
                <a:lnTo>
                  <a:pt x="352" y="54"/>
                </a:lnTo>
                <a:lnTo>
                  <a:pt x="345" y="47"/>
                </a:lnTo>
                <a:lnTo>
                  <a:pt x="343" y="44"/>
                </a:lnTo>
                <a:lnTo>
                  <a:pt x="339" y="41"/>
                </a:lnTo>
                <a:lnTo>
                  <a:pt x="333" y="33"/>
                </a:lnTo>
                <a:lnTo>
                  <a:pt x="331" y="23"/>
                </a:lnTo>
                <a:lnTo>
                  <a:pt x="345" y="28"/>
                </a:lnTo>
                <a:lnTo>
                  <a:pt x="351" y="36"/>
                </a:lnTo>
                <a:lnTo>
                  <a:pt x="356" y="46"/>
                </a:lnTo>
                <a:lnTo>
                  <a:pt x="364" y="52"/>
                </a:lnTo>
                <a:lnTo>
                  <a:pt x="365" y="54"/>
                </a:lnTo>
                <a:lnTo>
                  <a:pt x="367" y="54"/>
                </a:lnTo>
                <a:lnTo>
                  <a:pt x="369" y="58"/>
                </a:lnTo>
                <a:lnTo>
                  <a:pt x="377" y="66"/>
                </a:lnTo>
                <a:lnTo>
                  <a:pt x="383" y="74"/>
                </a:lnTo>
                <a:lnTo>
                  <a:pt x="388" y="81"/>
                </a:lnTo>
                <a:lnTo>
                  <a:pt x="393" y="90"/>
                </a:lnTo>
                <a:lnTo>
                  <a:pt x="398" y="99"/>
                </a:lnTo>
                <a:lnTo>
                  <a:pt x="403" y="107"/>
                </a:lnTo>
                <a:lnTo>
                  <a:pt x="409" y="116"/>
                </a:lnTo>
                <a:lnTo>
                  <a:pt x="413" y="119"/>
                </a:lnTo>
                <a:lnTo>
                  <a:pt x="417" y="122"/>
                </a:lnTo>
                <a:lnTo>
                  <a:pt x="430" y="133"/>
                </a:lnTo>
                <a:lnTo>
                  <a:pt x="434" y="152"/>
                </a:lnTo>
                <a:lnTo>
                  <a:pt x="438" y="171"/>
                </a:lnTo>
                <a:lnTo>
                  <a:pt x="449" y="182"/>
                </a:lnTo>
                <a:lnTo>
                  <a:pt x="489" y="189"/>
                </a:lnTo>
                <a:lnTo>
                  <a:pt x="524" y="205"/>
                </a:lnTo>
                <a:lnTo>
                  <a:pt x="526" y="208"/>
                </a:lnTo>
                <a:lnTo>
                  <a:pt x="527" y="213"/>
                </a:lnTo>
                <a:lnTo>
                  <a:pt x="511" y="220"/>
                </a:lnTo>
                <a:lnTo>
                  <a:pt x="493" y="228"/>
                </a:lnTo>
                <a:lnTo>
                  <a:pt x="476" y="236"/>
                </a:lnTo>
                <a:lnTo>
                  <a:pt x="458" y="240"/>
                </a:lnTo>
                <a:lnTo>
                  <a:pt x="448" y="239"/>
                </a:lnTo>
                <a:lnTo>
                  <a:pt x="439" y="237"/>
                </a:lnTo>
                <a:lnTo>
                  <a:pt x="431" y="234"/>
                </a:lnTo>
                <a:lnTo>
                  <a:pt x="423" y="233"/>
                </a:lnTo>
                <a:lnTo>
                  <a:pt x="411" y="234"/>
                </a:lnTo>
                <a:lnTo>
                  <a:pt x="398" y="236"/>
                </a:lnTo>
                <a:lnTo>
                  <a:pt x="386" y="236"/>
                </a:lnTo>
                <a:lnTo>
                  <a:pt x="373" y="235"/>
                </a:lnTo>
                <a:lnTo>
                  <a:pt x="357" y="232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5" name="Freeform 168"/>
          <xdr:cNvSpPr>
            <a:spLocks noEditPoints="1"/>
          </xdr:cNvSpPr>
        </xdr:nvSpPr>
        <xdr:spPr bwMode="auto">
          <a:xfrm>
            <a:off x="9373716" y="1657350"/>
            <a:ext cx="100257" cy="180975"/>
          </a:xfrm>
          <a:custGeom>
            <a:avLst/>
            <a:gdLst>
              <a:gd name="T0" fmla="*/ 2147483647 w 266"/>
              <a:gd name="T1" fmla="*/ 2147483647 h 431"/>
              <a:gd name="T2" fmla="*/ 2147483647 w 266"/>
              <a:gd name="T3" fmla="*/ 2147483647 h 431"/>
              <a:gd name="T4" fmla="*/ 2147483647 w 266"/>
              <a:gd name="T5" fmla="*/ 2147483647 h 431"/>
              <a:gd name="T6" fmla="*/ 2147483647 w 266"/>
              <a:gd name="T7" fmla="*/ 2147483647 h 431"/>
              <a:gd name="T8" fmla="*/ 2147483647 w 266"/>
              <a:gd name="T9" fmla="*/ 2147483647 h 431"/>
              <a:gd name="T10" fmla="*/ 2147483647 w 266"/>
              <a:gd name="T11" fmla="*/ 2147483647 h 431"/>
              <a:gd name="T12" fmla="*/ 2147483647 w 266"/>
              <a:gd name="T13" fmla="*/ 2147483647 h 431"/>
              <a:gd name="T14" fmla="*/ 2147483647 w 266"/>
              <a:gd name="T15" fmla="*/ 2147483647 h 431"/>
              <a:gd name="T16" fmla="*/ 2147483647 w 266"/>
              <a:gd name="T17" fmla="*/ 2147483647 h 431"/>
              <a:gd name="T18" fmla="*/ 2147483647 w 266"/>
              <a:gd name="T19" fmla="*/ 2147483647 h 431"/>
              <a:gd name="T20" fmla="*/ 2147483647 w 266"/>
              <a:gd name="T21" fmla="*/ 2147483647 h 431"/>
              <a:gd name="T22" fmla="*/ 2147483647 w 266"/>
              <a:gd name="T23" fmla="*/ 2147483647 h 431"/>
              <a:gd name="T24" fmla="*/ 2147483647 w 266"/>
              <a:gd name="T25" fmla="*/ 2147483647 h 431"/>
              <a:gd name="T26" fmla="*/ 2147483647 w 266"/>
              <a:gd name="T27" fmla="*/ 2147483647 h 431"/>
              <a:gd name="T28" fmla="*/ 2147483647 w 266"/>
              <a:gd name="T29" fmla="*/ 2147483647 h 431"/>
              <a:gd name="T30" fmla="*/ 2147483647 w 266"/>
              <a:gd name="T31" fmla="*/ 2147483647 h 431"/>
              <a:gd name="T32" fmla="*/ 2147483647 w 266"/>
              <a:gd name="T33" fmla="*/ 2147483647 h 431"/>
              <a:gd name="T34" fmla="*/ 2147483647 w 266"/>
              <a:gd name="T35" fmla="*/ 2147483647 h 431"/>
              <a:gd name="T36" fmla="*/ 2147483647 w 266"/>
              <a:gd name="T37" fmla="*/ 2147483647 h 431"/>
              <a:gd name="T38" fmla="*/ 2147483647 w 266"/>
              <a:gd name="T39" fmla="*/ 2147483647 h 431"/>
              <a:gd name="T40" fmla="*/ 2147483647 w 266"/>
              <a:gd name="T41" fmla="*/ 2147483647 h 431"/>
              <a:gd name="T42" fmla="*/ 2147483647 w 266"/>
              <a:gd name="T43" fmla="*/ 2147483647 h 431"/>
              <a:gd name="T44" fmla="*/ 2147483647 w 266"/>
              <a:gd name="T45" fmla="*/ 2147483647 h 431"/>
              <a:gd name="T46" fmla="*/ 2147483647 w 266"/>
              <a:gd name="T47" fmla="*/ 2147483647 h 431"/>
              <a:gd name="T48" fmla="*/ 2147483647 w 266"/>
              <a:gd name="T49" fmla="*/ 2147483647 h 431"/>
              <a:gd name="T50" fmla="*/ 2147483647 w 266"/>
              <a:gd name="T51" fmla="*/ 2147483647 h 431"/>
              <a:gd name="T52" fmla="*/ 2147483647 w 266"/>
              <a:gd name="T53" fmla="*/ 2147483647 h 431"/>
              <a:gd name="T54" fmla="*/ 2147483647 w 266"/>
              <a:gd name="T55" fmla="*/ 2147483647 h 431"/>
              <a:gd name="T56" fmla="*/ 2147483647 w 266"/>
              <a:gd name="T57" fmla="*/ 2147483647 h 431"/>
              <a:gd name="T58" fmla="*/ 2147483647 w 266"/>
              <a:gd name="T59" fmla="*/ 2147483647 h 431"/>
              <a:gd name="T60" fmla="*/ 0 w 266"/>
              <a:gd name="T61" fmla="*/ 2147483647 h 431"/>
              <a:gd name="T62" fmla="*/ 2147483647 w 266"/>
              <a:gd name="T63" fmla="*/ 2147483647 h 431"/>
              <a:gd name="T64" fmla="*/ 2147483647 w 266"/>
              <a:gd name="T65" fmla="*/ 2147483647 h 431"/>
              <a:gd name="T66" fmla="*/ 2147483647 w 266"/>
              <a:gd name="T67" fmla="*/ 2147483647 h 431"/>
              <a:gd name="T68" fmla="*/ 2147483647 w 266"/>
              <a:gd name="T69" fmla="*/ 2147483647 h 431"/>
              <a:gd name="T70" fmla="*/ 2147483647 w 266"/>
              <a:gd name="T71" fmla="*/ 2147483647 h 431"/>
              <a:gd name="T72" fmla="*/ 2147483647 w 266"/>
              <a:gd name="T73" fmla="*/ 2147483647 h 431"/>
              <a:gd name="T74" fmla="*/ 2147483647 w 266"/>
              <a:gd name="T75" fmla="*/ 2147483647 h 431"/>
              <a:gd name="T76" fmla="*/ 2147483647 w 266"/>
              <a:gd name="T77" fmla="*/ 2147483647 h 431"/>
              <a:gd name="T78" fmla="*/ 2147483647 w 266"/>
              <a:gd name="T79" fmla="*/ 2147483647 h 431"/>
              <a:gd name="T80" fmla="*/ 2147483647 w 266"/>
              <a:gd name="T81" fmla="*/ 2147483647 h 431"/>
              <a:gd name="T82" fmla="*/ 2147483647 w 266"/>
              <a:gd name="T83" fmla="*/ 2147483647 h 431"/>
              <a:gd name="T84" fmla="*/ 2147483647 w 266"/>
              <a:gd name="T85" fmla="*/ 2147483647 h 431"/>
              <a:gd name="T86" fmla="*/ 2147483647 w 266"/>
              <a:gd name="T87" fmla="*/ 2147483647 h 431"/>
              <a:gd name="T88" fmla="*/ 2147483647 w 266"/>
              <a:gd name="T89" fmla="*/ 2147483647 h 431"/>
              <a:gd name="T90" fmla="*/ 2147483647 w 266"/>
              <a:gd name="T91" fmla="*/ 2147483647 h 431"/>
              <a:gd name="T92" fmla="*/ 2147483647 w 266"/>
              <a:gd name="T93" fmla="*/ 2147483647 h 431"/>
              <a:gd name="T94" fmla="*/ 2147483647 w 266"/>
              <a:gd name="T95" fmla="*/ 2147483647 h 431"/>
              <a:gd name="T96" fmla="*/ 2147483647 w 266"/>
              <a:gd name="T97" fmla="*/ 2147483647 h 431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w 266"/>
              <a:gd name="T148" fmla="*/ 0 h 431"/>
              <a:gd name="T149" fmla="*/ 266 w 266"/>
              <a:gd name="T150" fmla="*/ 431 h 431"/>
            </a:gdLst>
            <a:ahLst/>
            <a:cxnLst>
              <a:cxn ang="T98">
                <a:pos x="T0" y="T1"/>
              </a:cxn>
              <a:cxn ang="T99">
                <a:pos x="T2" y="T3"/>
              </a:cxn>
              <a:cxn ang="T100">
                <a:pos x="T4" y="T5"/>
              </a:cxn>
              <a:cxn ang="T101">
                <a:pos x="T6" y="T7"/>
              </a:cxn>
              <a:cxn ang="T102">
                <a:pos x="T8" y="T9"/>
              </a:cxn>
              <a:cxn ang="T103">
                <a:pos x="T10" y="T11"/>
              </a:cxn>
              <a:cxn ang="T104">
                <a:pos x="T12" y="T13"/>
              </a:cxn>
              <a:cxn ang="T105">
                <a:pos x="T14" y="T15"/>
              </a:cxn>
              <a:cxn ang="T106">
                <a:pos x="T16" y="T17"/>
              </a:cxn>
              <a:cxn ang="T107">
                <a:pos x="T18" y="T19"/>
              </a:cxn>
              <a:cxn ang="T108">
                <a:pos x="T20" y="T21"/>
              </a:cxn>
              <a:cxn ang="T109">
                <a:pos x="T22" y="T23"/>
              </a:cxn>
              <a:cxn ang="T110">
                <a:pos x="T24" y="T25"/>
              </a:cxn>
              <a:cxn ang="T111">
                <a:pos x="T26" y="T27"/>
              </a:cxn>
              <a:cxn ang="T112">
                <a:pos x="T28" y="T29"/>
              </a:cxn>
              <a:cxn ang="T113">
                <a:pos x="T30" y="T31"/>
              </a:cxn>
              <a:cxn ang="T114">
                <a:pos x="T32" y="T33"/>
              </a:cxn>
              <a:cxn ang="T115">
                <a:pos x="T34" y="T35"/>
              </a:cxn>
              <a:cxn ang="T116">
                <a:pos x="T36" y="T37"/>
              </a:cxn>
              <a:cxn ang="T117">
                <a:pos x="T38" y="T39"/>
              </a:cxn>
              <a:cxn ang="T118">
                <a:pos x="T40" y="T41"/>
              </a:cxn>
              <a:cxn ang="T119">
                <a:pos x="T42" y="T43"/>
              </a:cxn>
              <a:cxn ang="T120">
                <a:pos x="T44" y="T45"/>
              </a:cxn>
              <a:cxn ang="T121">
                <a:pos x="T46" y="T47"/>
              </a:cxn>
              <a:cxn ang="T122">
                <a:pos x="T48" y="T49"/>
              </a:cxn>
              <a:cxn ang="T123">
                <a:pos x="T50" y="T51"/>
              </a:cxn>
              <a:cxn ang="T124">
                <a:pos x="T52" y="T53"/>
              </a:cxn>
              <a:cxn ang="T125">
                <a:pos x="T54" y="T55"/>
              </a:cxn>
              <a:cxn ang="T126">
                <a:pos x="T56" y="T57"/>
              </a:cxn>
              <a:cxn ang="T127">
                <a:pos x="T58" y="T59"/>
              </a:cxn>
              <a:cxn ang="T128">
                <a:pos x="T60" y="T61"/>
              </a:cxn>
              <a:cxn ang="T129">
                <a:pos x="T62" y="T63"/>
              </a:cxn>
              <a:cxn ang="T130">
                <a:pos x="T64" y="T65"/>
              </a:cxn>
              <a:cxn ang="T131">
                <a:pos x="T66" y="T67"/>
              </a:cxn>
              <a:cxn ang="T132">
                <a:pos x="T68" y="T69"/>
              </a:cxn>
              <a:cxn ang="T133">
                <a:pos x="T70" y="T71"/>
              </a:cxn>
              <a:cxn ang="T134">
                <a:pos x="T72" y="T73"/>
              </a:cxn>
              <a:cxn ang="T135">
                <a:pos x="T74" y="T75"/>
              </a:cxn>
              <a:cxn ang="T136">
                <a:pos x="T76" y="T77"/>
              </a:cxn>
              <a:cxn ang="T137">
                <a:pos x="T78" y="T79"/>
              </a:cxn>
              <a:cxn ang="T138">
                <a:pos x="T80" y="T81"/>
              </a:cxn>
              <a:cxn ang="T139">
                <a:pos x="T82" y="T83"/>
              </a:cxn>
              <a:cxn ang="T140">
                <a:pos x="T84" y="T85"/>
              </a:cxn>
              <a:cxn ang="T141">
                <a:pos x="T86" y="T87"/>
              </a:cxn>
              <a:cxn ang="T142">
                <a:pos x="T88" y="T89"/>
              </a:cxn>
              <a:cxn ang="T143">
                <a:pos x="T90" y="T91"/>
              </a:cxn>
              <a:cxn ang="T144">
                <a:pos x="T92" y="T93"/>
              </a:cxn>
              <a:cxn ang="T145">
                <a:pos x="T94" y="T95"/>
              </a:cxn>
              <a:cxn ang="T146">
                <a:pos x="T96" y="T97"/>
              </a:cxn>
            </a:cxnLst>
            <a:rect l="T147" t="T148" r="T149" b="T150"/>
            <a:pathLst>
              <a:path w="266" h="431">
                <a:moveTo>
                  <a:pt x="266" y="397"/>
                </a:moveTo>
                <a:lnTo>
                  <a:pt x="260" y="400"/>
                </a:lnTo>
                <a:lnTo>
                  <a:pt x="254" y="403"/>
                </a:lnTo>
                <a:lnTo>
                  <a:pt x="248" y="404"/>
                </a:lnTo>
                <a:lnTo>
                  <a:pt x="243" y="405"/>
                </a:lnTo>
                <a:lnTo>
                  <a:pt x="237" y="406"/>
                </a:lnTo>
                <a:lnTo>
                  <a:pt x="232" y="407"/>
                </a:lnTo>
                <a:lnTo>
                  <a:pt x="224" y="410"/>
                </a:lnTo>
                <a:lnTo>
                  <a:pt x="219" y="415"/>
                </a:lnTo>
                <a:lnTo>
                  <a:pt x="218" y="421"/>
                </a:lnTo>
                <a:lnTo>
                  <a:pt x="216" y="427"/>
                </a:lnTo>
                <a:lnTo>
                  <a:pt x="224" y="431"/>
                </a:lnTo>
                <a:lnTo>
                  <a:pt x="236" y="428"/>
                </a:lnTo>
                <a:lnTo>
                  <a:pt x="249" y="421"/>
                </a:lnTo>
                <a:lnTo>
                  <a:pt x="263" y="410"/>
                </a:lnTo>
                <a:lnTo>
                  <a:pt x="266" y="397"/>
                </a:lnTo>
                <a:close/>
                <a:moveTo>
                  <a:pt x="218" y="314"/>
                </a:moveTo>
                <a:lnTo>
                  <a:pt x="209" y="320"/>
                </a:lnTo>
                <a:lnTo>
                  <a:pt x="203" y="328"/>
                </a:lnTo>
                <a:lnTo>
                  <a:pt x="197" y="336"/>
                </a:lnTo>
                <a:lnTo>
                  <a:pt x="196" y="345"/>
                </a:lnTo>
                <a:lnTo>
                  <a:pt x="199" y="346"/>
                </a:lnTo>
                <a:lnTo>
                  <a:pt x="203" y="345"/>
                </a:lnTo>
                <a:lnTo>
                  <a:pt x="210" y="340"/>
                </a:lnTo>
                <a:lnTo>
                  <a:pt x="219" y="336"/>
                </a:lnTo>
                <a:lnTo>
                  <a:pt x="225" y="331"/>
                </a:lnTo>
                <a:lnTo>
                  <a:pt x="228" y="323"/>
                </a:lnTo>
                <a:lnTo>
                  <a:pt x="218" y="314"/>
                </a:lnTo>
                <a:close/>
                <a:moveTo>
                  <a:pt x="153" y="136"/>
                </a:moveTo>
                <a:lnTo>
                  <a:pt x="156" y="130"/>
                </a:lnTo>
                <a:lnTo>
                  <a:pt x="157" y="124"/>
                </a:lnTo>
                <a:lnTo>
                  <a:pt x="156" y="117"/>
                </a:lnTo>
                <a:lnTo>
                  <a:pt x="154" y="110"/>
                </a:lnTo>
                <a:lnTo>
                  <a:pt x="149" y="102"/>
                </a:lnTo>
                <a:lnTo>
                  <a:pt x="146" y="93"/>
                </a:lnTo>
                <a:lnTo>
                  <a:pt x="143" y="98"/>
                </a:lnTo>
                <a:lnTo>
                  <a:pt x="142" y="106"/>
                </a:lnTo>
                <a:lnTo>
                  <a:pt x="139" y="118"/>
                </a:lnTo>
                <a:lnTo>
                  <a:pt x="135" y="129"/>
                </a:lnTo>
                <a:lnTo>
                  <a:pt x="134" y="139"/>
                </a:lnTo>
                <a:lnTo>
                  <a:pt x="135" y="150"/>
                </a:lnTo>
                <a:lnTo>
                  <a:pt x="141" y="151"/>
                </a:lnTo>
                <a:lnTo>
                  <a:pt x="146" y="148"/>
                </a:lnTo>
                <a:lnTo>
                  <a:pt x="153" y="136"/>
                </a:lnTo>
                <a:close/>
                <a:moveTo>
                  <a:pt x="21" y="97"/>
                </a:moveTo>
                <a:lnTo>
                  <a:pt x="26" y="95"/>
                </a:lnTo>
                <a:lnTo>
                  <a:pt x="29" y="89"/>
                </a:lnTo>
                <a:lnTo>
                  <a:pt x="29" y="85"/>
                </a:lnTo>
                <a:lnTo>
                  <a:pt x="27" y="81"/>
                </a:lnTo>
                <a:lnTo>
                  <a:pt x="27" y="73"/>
                </a:lnTo>
                <a:lnTo>
                  <a:pt x="26" y="66"/>
                </a:lnTo>
                <a:lnTo>
                  <a:pt x="25" y="62"/>
                </a:lnTo>
                <a:lnTo>
                  <a:pt x="24" y="58"/>
                </a:lnTo>
                <a:lnTo>
                  <a:pt x="24" y="54"/>
                </a:lnTo>
                <a:lnTo>
                  <a:pt x="23" y="51"/>
                </a:lnTo>
                <a:lnTo>
                  <a:pt x="22" y="50"/>
                </a:lnTo>
                <a:lnTo>
                  <a:pt x="17" y="55"/>
                </a:lnTo>
                <a:lnTo>
                  <a:pt x="13" y="62"/>
                </a:lnTo>
                <a:lnTo>
                  <a:pt x="8" y="66"/>
                </a:lnTo>
                <a:lnTo>
                  <a:pt x="3" y="72"/>
                </a:lnTo>
                <a:lnTo>
                  <a:pt x="0" y="79"/>
                </a:lnTo>
                <a:lnTo>
                  <a:pt x="2" y="88"/>
                </a:lnTo>
                <a:lnTo>
                  <a:pt x="3" y="92"/>
                </a:lnTo>
                <a:lnTo>
                  <a:pt x="4" y="97"/>
                </a:lnTo>
                <a:lnTo>
                  <a:pt x="8" y="103"/>
                </a:lnTo>
                <a:lnTo>
                  <a:pt x="17" y="103"/>
                </a:lnTo>
                <a:lnTo>
                  <a:pt x="21" y="97"/>
                </a:lnTo>
                <a:close/>
                <a:moveTo>
                  <a:pt x="86" y="53"/>
                </a:moveTo>
                <a:lnTo>
                  <a:pt x="79" y="48"/>
                </a:lnTo>
                <a:lnTo>
                  <a:pt x="71" y="46"/>
                </a:lnTo>
                <a:lnTo>
                  <a:pt x="66" y="48"/>
                </a:lnTo>
                <a:lnTo>
                  <a:pt x="62" y="52"/>
                </a:lnTo>
                <a:lnTo>
                  <a:pt x="61" y="56"/>
                </a:lnTo>
                <a:lnTo>
                  <a:pt x="61" y="61"/>
                </a:lnTo>
                <a:lnTo>
                  <a:pt x="65" y="63"/>
                </a:lnTo>
                <a:lnTo>
                  <a:pt x="70" y="65"/>
                </a:lnTo>
                <a:lnTo>
                  <a:pt x="72" y="69"/>
                </a:lnTo>
                <a:lnTo>
                  <a:pt x="74" y="72"/>
                </a:lnTo>
                <a:lnTo>
                  <a:pt x="81" y="72"/>
                </a:lnTo>
                <a:lnTo>
                  <a:pt x="87" y="67"/>
                </a:lnTo>
                <a:lnTo>
                  <a:pt x="86" y="53"/>
                </a:lnTo>
                <a:close/>
                <a:moveTo>
                  <a:pt x="134" y="36"/>
                </a:moveTo>
                <a:lnTo>
                  <a:pt x="135" y="31"/>
                </a:lnTo>
                <a:lnTo>
                  <a:pt x="136" y="26"/>
                </a:lnTo>
                <a:lnTo>
                  <a:pt x="136" y="17"/>
                </a:lnTo>
                <a:lnTo>
                  <a:pt x="134" y="9"/>
                </a:lnTo>
                <a:lnTo>
                  <a:pt x="133" y="3"/>
                </a:lnTo>
                <a:lnTo>
                  <a:pt x="129" y="0"/>
                </a:lnTo>
                <a:lnTo>
                  <a:pt x="126" y="4"/>
                </a:lnTo>
                <a:lnTo>
                  <a:pt x="124" y="9"/>
                </a:lnTo>
                <a:lnTo>
                  <a:pt x="123" y="17"/>
                </a:lnTo>
                <a:lnTo>
                  <a:pt x="123" y="24"/>
                </a:lnTo>
                <a:lnTo>
                  <a:pt x="124" y="29"/>
                </a:lnTo>
                <a:lnTo>
                  <a:pt x="124" y="34"/>
                </a:lnTo>
                <a:lnTo>
                  <a:pt x="123" y="39"/>
                </a:lnTo>
                <a:lnTo>
                  <a:pt x="127" y="43"/>
                </a:lnTo>
                <a:lnTo>
                  <a:pt x="134" y="36"/>
                </a:lnTo>
                <a:close/>
              </a:path>
            </a:pathLst>
          </a:custGeom>
          <a:solidFill>
            <a:srgbClr val="FFFFFF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6" name="Mexico"/>
          <xdr:cNvSpPr>
            <a:spLocks/>
          </xdr:cNvSpPr>
        </xdr:nvSpPr>
        <xdr:spPr bwMode="auto">
          <a:xfrm>
            <a:off x="8722043" y="1457325"/>
            <a:ext cx="467868" cy="561975"/>
          </a:xfrm>
          <a:custGeom>
            <a:avLst/>
            <a:gdLst>
              <a:gd name="T0" fmla="*/ 2147483647 w 1291"/>
              <a:gd name="T1" fmla="*/ 2147483647 h 1360"/>
              <a:gd name="T2" fmla="*/ 2147483647 w 1291"/>
              <a:gd name="T3" fmla="*/ 2147483647 h 1360"/>
              <a:gd name="T4" fmla="*/ 0 w 1291"/>
              <a:gd name="T5" fmla="*/ 2147483647 h 1360"/>
              <a:gd name="T6" fmla="*/ 2147483647 w 1291"/>
              <a:gd name="T7" fmla="*/ 2147483647 h 1360"/>
              <a:gd name="T8" fmla="*/ 2147483647 w 1291"/>
              <a:gd name="T9" fmla="*/ 2147483647 h 1360"/>
              <a:gd name="T10" fmla="*/ 2147483647 w 1291"/>
              <a:gd name="T11" fmla="*/ 2147483647 h 1360"/>
              <a:gd name="T12" fmla="*/ 2147483647 w 1291"/>
              <a:gd name="T13" fmla="*/ 2147483647 h 1360"/>
              <a:gd name="T14" fmla="*/ 2147483647 w 1291"/>
              <a:gd name="T15" fmla="*/ 2147483647 h 1360"/>
              <a:gd name="T16" fmla="*/ 2147483647 w 1291"/>
              <a:gd name="T17" fmla="*/ 2147483647 h 1360"/>
              <a:gd name="T18" fmla="*/ 2147483647 w 1291"/>
              <a:gd name="T19" fmla="*/ 2147483647 h 1360"/>
              <a:gd name="T20" fmla="*/ 2147483647 w 1291"/>
              <a:gd name="T21" fmla="*/ 2147483647 h 1360"/>
              <a:gd name="T22" fmla="*/ 2147483647 w 1291"/>
              <a:gd name="T23" fmla="*/ 2147483647 h 1360"/>
              <a:gd name="T24" fmla="*/ 2147483647 w 1291"/>
              <a:gd name="T25" fmla="*/ 2147483647 h 1360"/>
              <a:gd name="T26" fmla="*/ 2147483647 w 1291"/>
              <a:gd name="T27" fmla="*/ 2147483647 h 1360"/>
              <a:gd name="T28" fmla="*/ 2147483647 w 1291"/>
              <a:gd name="T29" fmla="*/ 2147483647 h 1360"/>
              <a:gd name="T30" fmla="*/ 2147483647 w 1291"/>
              <a:gd name="T31" fmla="*/ 2147483647 h 1360"/>
              <a:gd name="T32" fmla="*/ 2147483647 w 1291"/>
              <a:gd name="T33" fmla="*/ 2147483647 h 1360"/>
              <a:gd name="T34" fmla="*/ 2147483647 w 1291"/>
              <a:gd name="T35" fmla="*/ 2147483647 h 1360"/>
              <a:gd name="T36" fmla="*/ 2147483647 w 1291"/>
              <a:gd name="T37" fmla="*/ 2147483647 h 1360"/>
              <a:gd name="T38" fmla="*/ 2147483647 w 1291"/>
              <a:gd name="T39" fmla="*/ 2147483647 h 1360"/>
              <a:gd name="T40" fmla="*/ 2147483647 w 1291"/>
              <a:gd name="T41" fmla="*/ 2147483647 h 1360"/>
              <a:gd name="T42" fmla="*/ 2147483647 w 1291"/>
              <a:gd name="T43" fmla="*/ 2147483647 h 1360"/>
              <a:gd name="T44" fmla="*/ 2147483647 w 1291"/>
              <a:gd name="T45" fmla="*/ 2147483647 h 1360"/>
              <a:gd name="T46" fmla="*/ 2147483647 w 1291"/>
              <a:gd name="T47" fmla="*/ 2147483647 h 1360"/>
              <a:gd name="T48" fmla="*/ 2147483647 w 1291"/>
              <a:gd name="T49" fmla="*/ 2147483647 h 1360"/>
              <a:gd name="T50" fmla="*/ 2147483647 w 1291"/>
              <a:gd name="T51" fmla="*/ 2147483647 h 1360"/>
              <a:gd name="T52" fmla="*/ 2147483647 w 1291"/>
              <a:gd name="T53" fmla="*/ 2147483647 h 1360"/>
              <a:gd name="T54" fmla="*/ 2147483647 w 1291"/>
              <a:gd name="T55" fmla="*/ 2147483647 h 1360"/>
              <a:gd name="T56" fmla="*/ 2147483647 w 1291"/>
              <a:gd name="T57" fmla="*/ 2147483647 h 1360"/>
              <a:gd name="T58" fmla="*/ 2147483647 w 1291"/>
              <a:gd name="T59" fmla="*/ 2147483647 h 1360"/>
              <a:gd name="T60" fmla="*/ 2147483647 w 1291"/>
              <a:gd name="T61" fmla="*/ 2147483647 h 1360"/>
              <a:gd name="T62" fmla="*/ 2147483647 w 1291"/>
              <a:gd name="T63" fmla="*/ 2147483647 h 1360"/>
              <a:gd name="T64" fmla="*/ 2147483647 w 1291"/>
              <a:gd name="T65" fmla="*/ 2147483647 h 1360"/>
              <a:gd name="T66" fmla="*/ 2147483647 w 1291"/>
              <a:gd name="T67" fmla="*/ 2147483647 h 1360"/>
              <a:gd name="T68" fmla="*/ 2147483647 w 1291"/>
              <a:gd name="T69" fmla="*/ 2147483647 h 1360"/>
              <a:gd name="T70" fmla="*/ 2147483647 w 1291"/>
              <a:gd name="T71" fmla="*/ 2147483647 h 1360"/>
              <a:gd name="T72" fmla="*/ 2147483647 w 1291"/>
              <a:gd name="T73" fmla="*/ 2147483647 h 1360"/>
              <a:gd name="T74" fmla="*/ 2147483647 w 1291"/>
              <a:gd name="T75" fmla="*/ 2147483647 h 1360"/>
              <a:gd name="T76" fmla="*/ 2147483647 w 1291"/>
              <a:gd name="T77" fmla="*/ 2147483647 h 1360"/>
              <a:gd name="T78" fmla="*/ 2147483647 w 1291"/>
              <a:gd name="T79" fmla="*/ 2147483647 h 1360"/>
              <a:gd name="T80" fmla="*/ 2147483647 w 1291"/>
              <a:gd name="T81" fmla="*/ 2147483647 h 1360"/>
              <a:gd name="T82" fmla="*/ 2147483647 w 1291"/>
              <a:gd name="T83" fmla="*/ 2147483647 h 1360"/>
              <a:gd name="T84" fmla="*/ 2147483647 w 1291"/>
              <a:gd name="T85" fmla="*/ 2147483647 h 1360"/>
              <a:gd name="T86" fmla="*/ 2147483647 w 1291"/>
              <a:gd name="T87" fmla="*/ 2147483647 h 1360"/>
              <a:gd name="T88" fmla="*/ 2147483647 w 1291"/>
              <a:gd name="T89" fmla="*/ 2147483647 h 1360"/>
              <a:gd name="T90" fmla="*/ 2147483647 w 1291"/>
              <a:gd name="T91" fmla="*/ 2147483647 h 1360"/>
              <a:gd name="T92" fmla="*/ 2147483647 w 1291"/>
              <a:gd name="T93" fmla="*/ 2147483647 h 1360"/>
              <a:gd name="T94" fmla="*/ 2147483647 w 1291"/>
              <a:gd name="T95" fmla="*/ 2147483647 h 1360"/>
              <a:gd name="T96" fmla="*/ 2147483647 w 1291"/>
              <a:gd name="T97" fmla="*/ 2147483647 h 1360"/>
              <a:gd name="T98" fmla="*/ 2147483647 w 1291"/>
              <a:gd name="T99" fmla="*/ 2147483647 h 1360"/>
              <a:gd name="T100" fmla="*/ 2147483647 w 1291"/>
              <a:gd name="T101" fmla="*/ 2147483647 h 1360"/>
              <a:gd name="T102" fmla="*/ 2147483647 w 1291"/>
              <a:gd name="T103" fmla="*/ 2147483647 h 1360"/>
              <a:gd name="T104" fmla="*/ 2147483647 w 1291"/>
              <a:gd name="T105" fmla="*/ 2147483647 h 1360"/>
              <a:gd name="T106" fmla="*/ 2147483647 w 1291"/>
              <a:gd name="T107" fmla="*/ 2147483647 h 1360"/>
              <a:gd name="T108" fmla="*/ 2147483647 w 1291"/>
              <a:gd name="T109" fmla="*/ 2147483647 h 1360"/>
              <a:gd name="T110" fmla="*/ 2147483647 w 1291"/>
              <a:gd name="T111" fmla="*/ 2147483647 h 1360"/>
              <a:gd name="T112" fmla="*/ 2147483647 w 1291"/>
              <a:gd name="T113" fmla="*/ 2147483647 h 1360"/>
              <a:gd name="T114" fmla="*/ 2147483647 w 1291"/>
              <a:gd name="T115" fmla="*/ 2147483647 h 1360"/>
              <a:gd name="T116" fmla="*/ 2147483647 w 1291"/>
              <a:gd name="T117" fmla="*/ 2147483647 h 1360"/>
              <a:gd name="T118" fmla="*/ 2147483647 w 1291"/>
              <a:gd name="T119" fmla="*/ 2147483647 h 1360"/>
              <a:gd name="T120" fmla="*/ 2147483647 w 1291"/>
              <a:gd name="T121" fmla="*/ 2147483647 h 1360"/>
              <a:gd name="T122" fmla="*/ 2147483647 w 1291"/>
              <a:gd name="T123" fmla="*/ 2147483647 h 1360"/>
              <a:gd name="T124" fmla="*/ 2147483647 w 1291"/>
              <a:gd name="T125" fmla="*/ 0 h 1360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1291"/>
              <a:gd name="T190" fmla="*/ 0 h 1360"/>
              <a:gd name="T191" fmla="*/ 1291 w 1291"/>
              <a:gd name="T192" fmla="*/ 1360 h 1360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1291" h="1360">
                <a:moveTo>
                  <a:pt x="66" y="0"/>
                </a:moveTo>
                <a:lnTo>
                  <a:pt x="61" y="22"/>
                </a:lnTo>
                <a:lnTo>
                  <a:pt x="62" y="46"/>
                </a:lnTo>
                <a:lnTo>
                  <a:pt x="61" y="55"/>
                </a:lnTo>
                <a:lnTo>
                  <a:pt x="56" y="63"/>
                </a:lnTo>
                <a:lnTo>
                  <a:pt x="51" y="71"/>
                </a:lnTo>
                <a:lnTo>
                  <a:pt x="52" y="80"/>
                </a:lnTo>
                <a:lnTo>
                  <a:pt x="59" y="156"/>
                </a:lnTo>
                <a:lnTo>
                  <a:pt x="35" y="230"/>
                </a:lnTo>
                <a:lnTo>
                  <a:pt x="43" y="241"/>
                </a:lnTo>
                <a:lnTo>
                  <a:pt x="55" y="256"/>
                </a:lnTo>
                <a:lnTo>
                  <a:pt x="65" y="315"/>
                </a:lnTo>
                <a:lnTo>
                  <a:pt x="37" y="357"/>
                </a:lnTo>
                <a:lnTo>
                  <a:pt x="28" y="358"/>
                </a:lnTo>
                <a:lnTo>
                  <a:pt x="19" y="355"/>
                </a:lnTo>
                <a:lnTo>
                  <a:pt x="10" y="352"/>
                </a:lnTo>
                <a:lnTo>
                  <a:pt x="1" y="350"/>
                </a:lnTo>
                <a:lnTo>
                  <a:pt x="0" y="350"/>
                </a:lnTo>
                <a:lnTo>
                  <a:pt x="3" y="358"/>
                </a:lnTo>
                <a:lnTo>
                  <a:pt x="9" y="365"/>
                </a:lnTo>
                <a:lnTo>
                  <a:pt x="16" y="373"/>
                </a:lnTo>
                <a:lnTo>
                  <a:pt x="18" y="382"/>
                </a:lnTo>
                <a:lnTo>
                  <a:pt x="21" y="390"/>
                </a:lnTo>
                <a:lnTo>
                  <a:pt x="24" y="399"/>
                </a:lnTo>
                <a:lnTo>
                  <a:pt x="27" y="409"/>
                </a:lnTo>
                <a:lnTo>
                  <a:pt x="30" y="417"/>
                </a:lnTo>
                <a:lnTo>
                  <a:pt x="39" y="418"/>
                </a:lnTo>
                <a:lnTo>
                  <a:pt x="47" y="417"/>
                </a:lnTo>
                <a:lnTo>
                  <a:pt x="57" y="416"/>
                </a:lnTo>
                <a:lnTo>
                  <a:pt x="66" y="415"/>
                </a:lnTo>
                <a:lnTo>
                  <a:pt x="66" y="416"/>
                </a:lnTo>
                <a:lnTo>
                  <a:pt x="69" y="442"/>
                </a:lnTo>
                <a:lnTo>
                  <a:pt x="74" y="471"/>
                </a:lnTo>
                <a:lnTo>
                  <a:pt x="78" y="498"/>
                </a:lnTo>
                <a:lnTo>
                  <a:pt x="74" y="522"/>
                </a:lnTo>
                <a:lnTo>
                  <a:pt x="64" y="543"/>
                </a:lnTo>
                <a:lnTo>
                  <a:pt x="48" y="569"/>
                </a:lnTo>
                <a:lnTo>
                  <a:pt x="35" y="593"/>
                </a:lnTo>
                <a:lnTo>
                  <a:pt x="32" y="613"/>
                </a:lnTo>
                <a:lnTo>
                  <a:pt x="38" y="612"/>
                </a:lnTo>
                <a:lnTo>
                  <a:pt x="42" y="608"/>
                </a:lnTo>
                <a:lnTo>
                  <a:pt x="47" y="603"/>
                </a:lnTo>
                <a:lnTo>
                  <a:pt x="52" y="600"/>
                </a:lnTo>
                <a:lnTo>
                  <a:pt x="68" y="609"/>
                </a:lnTo>
                <a:lnTo>
                  <a:pt x="81" y="621"/>
                </a:lnTo>
                <a:lnTo>
                  <a:pt x="82" y="629"/>
                </a:lnTo>
                <a:lnTo>
                  <a:pt x="82" y="642"/>
                </a:lnTo>
                <a:lnTo>
                  <a:pt x="83" y="653"/>
                </a:lnTo>
                <a:lnTo>
                  <a:pt x="88" y="659"/>
                </a:lnTo>
                <a:lnTo>
                  <a:pt x="92" y="673"/>
                </a:lnTo>
                <a:lnTo>
                  <a:pt x="97" y="685"/>
                </a:lnTo>
                <a:lnTo>
                  <a:pt x="99" y="692"/>
                </a:lnTo>
                <a:lnTo>
                  <a:pt x="101" y="703"/>
                </a:lnTo>
                <a:lnTo>
                  <a:pt x="104" y="713"/>
                </a:lnTo>
                <a:lnTo>
                  <a:pt x="106" y="721"/>
                </a:lnTo>
                <a:lnTo>
                  <a:pt x="110" y="723"/>
                </a:lnTo>
                <a:lnTo>
                  <a:pt x="113" y="725"/>
                </a:lnTo>
                <a:lnTo>
                  <a:pt x="132" y="720"/>
                </a:lnTo>
                <a:lnTo>
                  <a:pt x="148" y="697"/>
                </a:lnTo>
                <a:lnTo>
                  <a:pt x="151" y="673"/>
                </a:lnTo>
                <a:lnTo>
                  <a:pt x="146" y="649"/>
                </a:lnTo>
                <a:lnTo>
                  <a:pt x="126" y="609"/>
                </a:lnTo>
                <a:lnTo>
                  <a:pt x="133" y="552"/>
                </a:lnTo>
                <a:lnTo>
                  <a:pt x="135" y="538"/>
                </a:lnTo>
                <a:lnTo>
                  <a:pt x="133" y="523"/>
                </a:lnTo>
                <a:lnTo>
                  <a:pt x="132" y="510"/>
                </a:lnTo>
                <a:lnTo>
                  <a:pt x="134" y="493"/>
                </a:lnTo>
                <a:lnTo>
                  <a:pt x="140" y="479"/>
                </a:lnTo>
                <a:lnTo>
                  <a:pt x="146" y="468"/>
                </a:lnTo>
                <a:lnTo>
                  <a:pt x="151" y="456"/>
                </a:lnTo>
                <a:lnTo>
                  <a:pt x="150" y="440"/>
                </a:lnTo>
                <a:lnTo>
                  <a:pt x="149" y="440"/>
                </a:lnTo>
                <a:lnTo>
                  <a:pt x="148" y="438"/>
                </a:lnTo>
                <a:lnTo>
                  <a:pt x="137" y="428"/>
                </a:lnTo>
                <a:lnTo>
                  <a:pt x="131" y="410"/>
                </a:lnTo>
                <a:lnTo>
                  <a:pt x="127" y="388"/>
                </a:lnTo>
                <a:lnTo>
                  <a:pt x="117" y="369"/>
                </a:lnTo>
                <a:lnTo>
                  <a:pt x="118" y="350"/>
                </a:lnTo>
                <a:lnTo>
                  <a:pt x="131" y="332"/>
                </a:lnTo>
                <a:lnTo>
                  <a:pt x="133" y="319"/>
                </a:lnTo>
                <a:lnTo>
                  <a:pt x="128" y="308"/>
                </a:lnTo>
                <a:lnTo>
                  <a:pt x="122" y="295"/>
                </a:lnTo>
                <a:lnTo>
                  <a:pt x="117" y="282"/>
                </a:lnTo>
                <a:lnTo>
                  <a:pt x="128" y="250"/>
                </a:lnTo>
                <a:lnTo>
                  <a:pt x="124" y="218"/>
                </a:lnTo>
                <a:lnTo>
                  <a:pt x="123" y="218"/>
                </a:lnTo>
                <a:lnTo>
                  <a:pt x="118" y="213"/>
                </a:lnTo>
                <a:lnTo>
                  <a:pt x="112" y="208"/>
                </a:lnTo>
                <a:lnTo>
                  <a:pt x="105" y="202"/>
                </a:lnTo>
                <a:lnTo>
                  <a:pt x="101" y="190"/>
                </a:lnTo>
                <a:lnTo>
                  <a:pt x="104" y="178"/>
                </a:lnTo>
                <a:lnTo>
                  <a:pt x="112" y="163"/>
                </a:lnTo>
                <a:lnTo>
                  <a:pt x="124" y="148"/>
                </a:lnTo>
                <a:lnTo>
                  <a:pt x="131" y="133"/>
                </a:lnTo>
                <a:lnTo>
                  <a:pt x="137" y="118"/>
                </a:lnTo>
                <a:lnTo>
                  <a:pt x="147" y="103"/>
                </a:lnTo>
                <a:lnTo>
                  <a:pt x="157" y="88"/>
                </a:lnTo>
                <a:lnTo>
                  <a:pt x="163" y="75"/>
                </a:lnTo>
                <a:lnTo>
                  <a:pt x="174" y="76"/>
                </a:lnTo>
                <a:lnTo>
                  <a:pt x="186" y="77"/>
                </a:lnTo>
                <a:lnTo>
                  <a:pt x="200" y="79"/>
                </a:lnTo>
                <a:lnTo>
                  <a:pt x="212" y="79"/>
                </a:lnTo>
                <a:lnTo>
                  <a:pt x="213" y="80"/>
                </a:lnTo>
                <a:lnTo>
                  <a:pt x="214" y="89"/>
                </a:lnTo>
                <a:lnTo>
                  <a:pt x="215" y="98"/>
                </a:lnTo>
                <a:lnTo>
                  <a:pt x="216" y="107"/>
                </a:lnTo>
                <a:lnTo>
                  <a:pt x="217" y="116"/>
                </a:lnTo>
                <a:lnTo>
                  <a:pt x="200" y="135"/>
                </a:lnTo>
                <a:lnTo>
                  <a:pt x="198" y="160"/>
                </a:lnTo>
                <a:lnTo>
                  <a:pt x="197" y="202"/>
                </a:lnTo>
                <a:lnTo>
                  <a:pt x="190" y="242"/>
                </a:lnTo>
                <a:lnTo>
                  <a:pt x="191" y="260"/>
                </a:lnTo>
                <a:lnTo>
                  <a:pt x="201" y="277"/>
                </a:lnTo>
                <a:lnTo>
                  <a:pt x="204" y="285"/>
                </a:lnTo>
                <a:lnTo>
                  <a:pt x="200" y="289"/>
                </a:lnTo>
                <a:lnTo>
                  <a:pt x="195" y="294"/>
                </a:lnTo>
                <a:lnTo>
                  <a:pt x="193" y="302"/>
                </a:lnTo>
                <a:lnTo>
                  <a:pt x="203" y="318"/>
                </a:lnTo>
                <a:lnTo>
                  <a:pt x="205" y="339"/>
                </a:lnTo>
                <a:lnTo>
                  <a:pt x="205" y="349"/>
                </a:lnTo>
                <a:lnTo>
                  <a:pt x="208" y="359"/>
                </a:lnTo>
                <a:lnTo>
                  <a:pt x="216" y="360"/>
                </a:lnTo>
                <a:lnTo>
                  <a:pt x="223" y="363"/>
                </a:lnTo>
                <a:lnTo>
                  <a:pt x="224" y="371"/>
                </a:lnTo>
                <a:lnTo>
                  <a:pt x="219" y="379"/>
                </a:lnTo>
                <a:lnTo>
                  <a:pt x="218" y="395"/>
                </a:lnTo>
                <a:lnTo>
                  <a:pt x="227" y="408"/>
                </a:lnTo>
                <a:lnTo>
                  <a:pt x="229" y="414"/>
                </a:lnTo>
                <a:lnTo>
                  <a:pt x="230" y="423"/>
                </a:lnTo>
                <a:lnTo>
                  <a:pt x="230" y="433"/>
                </a:lnTo>
                <a:lnTo>
                  <a:pt x="231" y="442"/>
                </a:lnTo>
                <a:lnTo>
                  <a:pt x="232" y="442"/>
                </a:lnTo>
                <a:lnTo>
                  <a:pt x="233" y="443"/>
                </a:lnTo>
                <a:lnTo>
                  <a:pt x="237" y="447"/>
                </a:lnTo>
                <a:lnTo>
                  <a:pt x="240" y="450"/>
                </a:lnTo>
                <a:lnTo>
                  <a:pt x="240" y="458"/>
                </a:lnTo>
                <a:lnTo>
                  <a:pt x="239" y="465"/>
                </a:lnTo>
                <a:lnTo>
                  <a:pt x="237" y="472"/>
                </a:lnTo>
                <a:lnTo>
                  <a:pt x="236" y="480"/>
                </a:lnTo>
                <a:lnTo>
                  <a:pt x="236" y="479"/>
                </a:lnTo>
                <a:lnTo>
                  <a:pt x="236" y="478"/>
                </a:lnTo>
                <a:lnTo>
                  <a:pt x="234" y="486"/>
                </a:lnTo>
                <a:lnTo>
                  <a:pt x="229" y="495"/>
                </a:lnTo>
                <a:lnTo>
                  <a:pt x="224" y="505"/>
                </a:lnTo>
                <a:lnTo>
                  <a:pt x="219" y="514"/>
                </a:lnTo>
                <a:lnTo>
                  <a:pt x="221" y="519"/>
                </a:lnTo>
                <a:lnTo>
                  <a:pt x="229" y="522"/>
                </a:lnTo>
                <a:lnTo>
                  <a:pt x="237" y="524"/>
                </a:lnTo>
                <a:lnTo>
                  <a:pt x="242" y="528"/>
                </a:lnTo>
                <a:lnTo>
                  <a:pt x="265" y="557"/>
                </a:lnTo>
                <a:lnTo>
                  <a:pt x="270" y="579"/>
                </a:lnTo>
                <a:lnTo>
                  <a:pt x="269" y="604"/>
                </a:lnTo>
                <a:lnTo>
                  <a:pt x="294" y="643"/>
                </a:lnTo>
                <a:lnTo>
                  <a:pt x="308" y="695"/>
                </a:lnTo>
                <a:lnTo>
                  <a:pt x="312" y="708"/>
                </a:lnTo>
                <a:lnTo>
                  <a:pt x="319" y="718"/>
                </a:lnTo>
                <a:lnTo>
                  <a:pt x="327" y="726"/>
                </a:lnTo>
                <a:lnTo>
                  <a:pt x="331" y="737"/>
                </a:lnTo>
                <a:lnTo>
                  <a:pt x="334" y="771"/>
                </a:lnTo>
                <a:lnTo>
                  <a:pt x="334" y="807"/>
                </a:lnTo>
                <a:lnTo>
                  <a:pt x="324" y="846"/>
                </a:lnTo>
                <a:lnTo>
                  <a:pt x="301" y="877"/>
                </a:lnTo>
                <a:lnTo>
                  <a:pt x="279" y="908"/>
                </a:lnTo>
                <a:lnTo>
                  <a:pt x="269" y="945"/>
                </a:lnTo>
                <a:lnTo>
                  <a:pt x="284" y="1002"/>
                </a:lnTo>
                <a:lnTo>
                  <a:pt x="322" y="1046"/>
                </a:lnTo>
                <a:lnTo>
                  <a:pt x="328" y="1055"/>
                </a:lnTo>
                <a:lnTo>
                  <a:pt x="332" y="1065"/>
                </a:lnTo>
                <a:lnTo>
                  <a:pt x="338" y="1075"/>
                </a:lnTo>
                <a:lnTo>
                  <a:pt x="345" y="1082"/>
                </a:lnTo>
                <a:lnTo>
                  <a:pt x="350" y="1086"/>
                </a:lnTo>
                <a:lnTo>
                  <a:pt x="359" y="1092"/>
                </a:lnTo>
                <a:lnTo>
                  <a:pt x="368" y="1099"/>
                </a:lnTo>
                <a:lnTo>
                  <a:pt x="378" y="1107"/>
                </a:lnTo>
                <a:lnTo>
                  <a:pt x="398" y="1119"/>
                </a:lnTo>
                <a:lnTo>
                  <a:pt x="411" y="1121"/>
                </a:lnTo>
                <a:lnTo>
                  <a:pt x="428" y="1131"/>
                </a:lnTo>
                <a:lnTo>
                  <a:pt x="439" y="1154"/>
                </a:lnTo>
                <a:lnTo>
                  <a:pt x="456" y="1169"/>
                </a:lnTo>
                <a:lnTo>
                  <a:pt x="476" y="1182"/>
                </a:lnTo>
                <a:lnTo>
                  <a:pt x="497" y="1195"/>
                </a:lnTo>
                <a:lnTo>
                  <a:pt x="514" y="1212"/>
                </a:lnTo>
                <a:lnTo>
                  <a:pt x="533" y="1222"/>
                </a:lnTo>
                <a:lnTo>
                  <a:pt x="552" y="1227"/>
                </a:lnTo>
                <a:lnTo>
                  <a:pt x="563" y="1233"/>
                </a:lnTo>
                <a:lnTo>
                  <a:pt x="570" y="1241"/>
                </a:lnTo>
                <a:lnTo>
                  <a:pt x="576" y="1247"/>
                </a:lnTo>
                <a:lnTo>
                  <a:pt x="583" y="1253"/>
                </a:lnTo>
                <a:lnTo>
                  <a:pt x="633" y="1284"/>
                </a:lnTo>
                <a:lnTo>
                  <a:pt x="681" y="1299"/>
                </a:lnTo>
                <a:lnTo>
                  <a:pt x="699" y="1288"/>
                </a:lnTo>
                <a:lnTo>
                  <a:pt x="724" y="1268"/>
                </a:lnTo>
                <a:lnTo>
                  <a:pt x="748" y="1252"/>
                </a:lnTo>
                <a:lnTo>
                  <a:pt x="765" y="1246"/>
                </a:lnTo>
                <a:lnTo>
                  <a:pt x="770" y="1250"/>
                </a:lnTo>
                <a:lnTo>
                  <a:pt x="774" y="1255"/>
                </a:lnTo>
                <a:lnTo>
                  <a:pt x="778" y="1260"/>
                </a:lnTo>
                <a:lnTo>
                  <a:pt x="784" y="1262"/>
                </a:lnTo>
                <a:lnTo>
                  <a:pt x="807" y="1256"/>
                </a:lnTo>
                <a:lnTo>
                  <a:pt x="823" y="1272"/>
                </a:lnTo>
                <a:lnTo>
                  <a:pt x="835" y="1290"/>
                </a:lnTo>
                <a:lnTo>
                  <a:pt x="847" y="1307"/>
                </a:lnTo>
                <a:lnTo>
                  <a:pt x="859" y="1323"/>
                </a:lnTo>
                <a:lnTo>
                  <a:pt x="873" y="1340"/>
                </a:lnTo>
                <a:lnTo>
                  <a:pt x="877" y="1349"/>
                </a:lnTo>
                <a:lnTo>
                  <a:pt x="882" y="1360"/>
                </a:lnTo>
                <a:lnTo>
                  <a:pt x="896" y="1326"/>
                </a:lnTo>
                <a:lnTo>
                  <a:pt x="910" y="1287"/>
                </a:lnTo>
                <a:lnTo>
                  <a:pt x="943" y="1272"/>
                </a:lnTo>
                <a:lnTo>
                  <a:pt x="974" y="1270"/>
                </a:lnTo>
                <a:lnTo>
                  <a:pt x="973" y="1245"/>
                </a:lnTo>
                <a:lnTo>
                  <a:pt x="965" y="1212"/>
                </a:lnTo>
                <a:lnTo>
                  <a:pt x="971" y="1193"/>
                </a:lnTo>
                <a:lnTo>
                  <a:pt x="984" y="1190"/>
                </a:lnTo>
                <a:lnTo>
                  <a:pt x="987" y="1176"/>
                </a:lnTo>
                <a:lnTo>
                  <a:pt x="1028" y="1150"/>
                </a:lnTo>
                <a:lnTo>
                  <a:pt x="1088" y="1152"/>
                </a:lnTo>
                <a:lnTo>
                  <a:pt x="1096" y="1138"/>
                </a:lnTo>
                <a:lnTo>
                  <a:pt x="1106" y="1130"/>
                </a:lnTo>
                <a:lnTo>
                  <a:pt x="1117" y="1128"/>
                </a:lnTo>
                <a:lnTo>
                  <a:pt x="1123" y="1121"/>
                </a:lnTo>
                <a:lnTo>
                  <a:pt x="1125" y="1112"/>
                </a:lnTo>
                <a:lnTo>
                  <a:pt x="1127" y="1106"/>
                </a:lnTo>
                <a:lnTo>
                  <a:pt x="1129" y="1098"/>
                </a:lnTo>
                <a:lnTo>
                  <a:pt x="1150" y="1091"/>
                </a:lnTo>
                <a:lnTo>
                  <a:pt x="1151" y="1088"/>
                </a:lnTo>
                <a:lnTo>
                  <a:pt x="1152" y="1085"/>
                </a:lnTo>
                <a:lnTo>
                  <a:pt x="1176" y="1079"/>
                </a:lnTo>
                <a:lnTo>
                  <a:pt x="1190" y="1106"/>
                </a:lnTo>
                <a:lnTo>
                  <a:pt x="1209" y="1072"/>
                </a:lnTo>
                <a:lnTo>
                  <a:pt x="1212" y="1035"/>
                </a:lnTo>
                <a:lnTo>
                  <a:pt x="1212" y="1018"/>
                </a:lnTo>
                <a:lnTo>
                  <a:pt x="1218" y="1004"/>
                </a:lnTo>
                <a:lnTo>
                  <a:pt x="1222" y="996"/>
                </a:lnTo>
                <a:lnTo>
                  <a:pt x="1226" y="990"/>
                </a:lnTo>
                <a:lnTo>
                  <a:pt x="1229" y="984"/>
                </a:lnTo>
                <a:lnTo>
                  <a:pt x="1232" y="979"/>
                </a:lnTo>
                <a:lnTo>
                  <a:pt x="1233" y="978"/>
                </a:lnTo>
                <a:lnTo>
                  <a:pt x="1234" y="978"/>
                </a:lnTo>
                <a:lnTo>
                  <a:pt x="1236" y="977"/>
                </a:lnTo>
                <a:lnTo>
                  <a:pt x="1240" y="964"/>
                </a:lnTo>
                <a:lnTo>
                  <a:pt x="1241" y="952"/>
                </a:lnTo>
                <a:lnTo>
                  <a:pt x="1242" y="941"/>
                </a:lnTo>
                <a:lnTo>
                  <a:pt x="1248" y="928"/>
                </a:lnTo>
                <a:lnTo>
                  <a:pt x="1257" y="920"/>
                </a:lnTo>
                <a:lnTo>
                  <a:pt x="1270" y="914"/>
                </a:lnTo>
                <a:lnTo>
                  <a:pt x="1281" y="907"/>
                </a:lnTo>
                <a:lnTo>
                  <a:pt x="1291" y="896"/>
                </a:lnTo>
                <a:lnTo>
                  <a:pt x="1252" y="866"/>
                </a:lnTo>
                <a:lnTo>
                  <a:pt x="1181" y="875"/>
                </a:lnTo>
                <a:lnTo>
                  <a:pt x="1117" y="891"/>
                </a:lnTo>
                <a:lnTo>
                  <a:pt x="1077" y="934"/>
                </a:lnTo>
                <a:lnTo>
                  <a:pt x="1067" y="959"/>
                </a:lnTo>
                <a:lnTo>
                  <a:pt x="1053" y="978"/>
                </a:lnTo>
                <a:lnTo>
                  <a:pt x="1041" y="997"/>
                </a:lnTo>
                <a:lnTo>
                  <a:pt x="1035" y="1023"/>
                </a:lnTo>
                <a:lnTo>
                  <a:pt x="1018" y="1050"/>
                </a:lnTo>
                <a:lnTo>
                  <a:pt x="986" y="1056"/>
                </a:lnTo>
                <a:lnTo>
                  <a:pt x="990" y="1062"/>
                </a:lnTo>
                <a:lnTo>
                  <a:pt x="999" y="1066"/>
                </a:lnTo>
                <a:lnTo>
                  <a:pt x="1007" y="1069"/>
                </a:lnTo>
                <a:lnTo>
                  <a:pt x="1013" y="1073"/>
                </a:lnTo>
                <a:lnTo>
                  <a:pt x="1004" y="1078"/>
                </a:lnTo>
                <a:lnTo>
                  <a:pt x="992" y="1082"/>
                </a:lnTo>
                <a:lnTo>
                  <a:pt x="981" y="1086"/>
                </a:lnTo>
                <a:lnTo>
                  <a:pt x="971" y="1091"/>
                </a:lnTo>
                <a:lnTo>
                  <a:pt x="964" y="1091"/>
                </a:lnTo>
                <a:lnTo>
                  <a:pt x="960" y="1086"/>
                </a:lnTo>
                <a:lnTo>
                  <a:pt x="957" y="1078"/>
                </a:lnTo>
                <a:lnTo>
                  <a:pt x="948" y="1075"/>
                </a:lnTo>
                <a:lnTo>
                  <a:pt x="925" y="1080"/>
                </a:lnTo>
                <a:lnTo>
                  <a:pt x="898" y="1092"/>
                </a:lnTo>
                <a:lnTo>
                  <a:pt x="870" y="1102"/>
                </a:lnTo>
                <a:lnTo>
                  <a:pt x="846" y="1103"/>
                </a:lnTo>
                <a:lnTo>
                  <a:pt x="830" y="1094"/>
                </a:lnTo>
                <a:lnTo>
                  <a:pt x="820" y="1082"/>
                </a:lnTo>
                <a:lnTo>
                  <a:pt x="813" y="1071"/>
                </a:lnTo>
                <a:lnTo>
                  <a:pt x="802" y="1063"/>
                </a:lnTo>
                <a:lnTo>
                  <a:pt x="779" y="1058"/>
                </a:lnTo>
                <a:lnTo>
                  <a:pt x="762" y="1043"/>
                </a:lnTo>
                <a:lnTo>
                  <a:pt x="755" y="1015"/>
                </a:lnTo>
                <a:lnTo>
                  <a:pt x="755" y="985"/>
                </a:lnTo>
                <a:lnTo>
                  <a:pt x="754" y="954"/>
                </a:lnTo>
                <a:lnTo>
                  <a:pt x="741" y="926"/>
                </a:lnTo>
                <a:lnTo>
                  <a:pt x="733" y="908"/>
                </a:lnTo>
                <a:lnTo>
                  <a:pt x="736" y="888"/>
                </a:lnTo>
                <a:lnTo>
                  <a:pt x="739" y="867"/>
                </a:lnTo>
                <a:lnTo>
                  <a:pt x="732" y="847"/>
                </a:lnTo>
                <a:lnTo>
                  <a:pt x="730" y="834"/>
                </a:lnTo>
                <a:lnTo>
                  <a:pt x="734" y="822"/>
                </a:lnTo>
                <a:lnTo>
                  <a:pt x="739" y="809"/>
                </a:lnTo>
                <a:lnTo>
                  <a:pt x="740" y="796"/>
                </a:lnTo>
                <a:lnTo>
                  <a:pt x="741" y="781"/>
                </a:lnTo>
                <a:lnTo>
                  <a:pt x="748" y="762"/>
                </a:lnTo>
                <a:lnTo>
                  <a:pt x="758" y="744"/>
                </a:lnTo>
                <a:lnTo>
                  <a:pt x="766" y="728"/>
                </a:lnTo>
                <a:lnTo>
                  <a:pt x="773" y="701"/>
                </a:lnTo>
                <a:lnTo>
                  <a:pt x="777" y="678"/>
                </a:lnTo>
                <a:lnTo>
                  <a:pt x="784" y="654"/>
                </a:lnTo>
                <a:lnTo>
                  <a:pt x="796" y="628"/>
                </a:lnTo>
                <a:lnTo>
                  <a:pt x="803" y="617"/>
                </a:lnTo>
                <a:lnTo>
                  <a:pt x="803" y="606"/>
                </a:lnTo>
                <a:lnTo>
                  <a:pt x="803" y="593"/>
                </a:lnTo>
                <a:lnTo>
                  <a:pt x="808" y="582"/>
                </a:lnTo>
                <a:lnTo>
                  <a:pt x="819" y="574"/>
                </a:lnTo>
                <a:lnTo>
                  <a:pt x="830" y="567"/>
                </a:lnTo>
                <a:lnTo>
                  <a:pt x="840" y="561"/>
                </a:lnTo>
                <a:lnTo>
                  <a:pt x="851" y="549"/>
                </a:lnTo>
                <a:lnTo>
                  <a:pt x="854" y="544"/>
                </a:lnTo>
                <a:lnTo>
                  <a:pt x="857" y="539"/>
                </a:lnTo>
                <a:lnTo>
                  <a:pt x="852" y="533"/>
                </a:lnTo>
                <a:lnTo>
                  <a:pt x="846" y="527"/>
                </a:lnTo>
                <a:lnTo>
                  <a:pt x="840" y="521"/>
                </a:lnTo>
                <a:lnTo>
                  <a:pt x="834" y="515"/>
                </a:lnTo>
                <a:lnTo>
                  <a:pt x="820" y="503"/>
                </a:lnTo>
                <a:lnTo>
                  <a:pt x="807" y="496"/>
                </a:lnTo>
                <a:lnTo>
                  <a:pt x="786" y="476"/>
                </a:lnTo>
                <a:lnTo>
                  <a:pt x="785" y="446"/>
                </a:lnTo>
                <a:lnTo>
                  <a:pt x="786" y="437"/>
                </a:lnTo>
                <a:lnTo>
                  <a:pt x="784" y="428"/>
                </a:lnTo>
                <a:lnTo>
                  <a:pt x="781" y="420"/>
                </a:lnTo>
                <a:lnTo>
                  <a:pt x="781" y="413"/>
                </a:lnTo>
                <a:lnTo>
                  <a:pt x="781" y="389"/>
                </a:lnTo>
                <a:lnTo>
                  <a:pt x="773" y="369"/>
                </a:lnTo>
                <a:lnTo>
                  <a:pt x="769" y="349"/>
                </a:lnTo>
                <a:lnTo>
                  <a:pt x="768" y="327"/>
                </a:lnTo>
                <a:lnTo>
                  <a:pt x="768" y="305"/>
                </a:lnTo>
                <a:lnTo>
                  <a:pt x="767" y="284"/>
                </a:lnTo>
                <a:lnTo>
                  <a:pt x="764" y="275"/>
                </a:lnTo>
                <a:lnTo>
                  <a:pt x="759" y="267"/>
                </a:lnTo>
                <a:lnTo>
                  <a:pt x="754" y="258"/>
                </a:lnTo>
                <a:lnTo>
                  <a:pt x="751" y="250"/>
                </a:lnTo>
                <a:lnTo>
                  <a:pt x="750" y="249"/>
                </a:lnTo>
                <a:lnTo>
                  <a:pt x="748" y="248"/>
                </a:lnTo>
                <a:lnTo>
                  <a:pt x="726" y="245"/>
                </a:lnTo>
                <a:lnTo>
                  <a:pt x="705" y="262"/>
                </a:lnTo>
                <a:lnTo>
                  <a:pt x="699" y="269"/>
                </a:lnTo>
                <a:lnTo>
                  <a:pt x="691" y="269"/>
                </a:lnTo>
                <a:lnTo>
                  <a:pt x="688" y="267"/>
                </a:lnTo>
                <a:lnTo>
                  <a:pt x="686" y="264"/>
                </a:lnTo>
                <a:lnTo>
                  <a:pt x="684" y="261"/>
                </a:lnTo>
                <a:lnTo>
                  <a:pt x="682" y="259"/>
                </a:lnTo>
                <a:lnTo>
                  <a:pt x="673" y="267"/>
                </a:lnTo>
                <a:lnTo>
                  <a:pt x="668" y="277"/>
                </a:lnTo>
                <a:lnTo>
                  <a:pt x="664" y="284"/>
                </a:lnTo>
                <a:lnTo>
                  <a:pt x="660" y="288"/>
                </a:lnTo>
                <a:lnTo>
                  <a:pt x="654" y="291"/>
                </a:lnTo>
                <a:lnTo>
                  <a:pt x="651" y="294"/>
                </a:lnTo>
                <a:lnTo>
                  <a:pt x="621" y="276"/>
                </a:lnTo>
                <a:lnTo>
                  <a:pt x="610" y="244"/>
                </a:lnTo>
                <a:lnTo>
                  <a:pt x="609" y="243"/>
                </a:lnTo>
                <a:lnTo>
                  <a:pt x="608" y="243"/>
                </a:lnTo>
                <a:lnTo>
                  <a:pt x="601" y="240"/>
                </a:lnTo>
                <a:lnTo>
                  <a:pt x="595" y="235"/>
                </a:lnTo>
                <a:lnTo>
                  <a:pt x="597" y="225"/>
                </a:lnTo>
                <a:lnTo>
                  <a:pt x="603" y="218"/>
                </a:lnTo>
                <a:lnTo>
                  <a:pt x="603" y="217"/>
                </a:lnTo>
                <a:lnTo>
                  <a:pt x="604" y="215"/>
                </a:lnTo>
                <a:lnTo>
                  <a:pt x="605" y="214"/>
                </a:lnTo>
                <a:lnTo>
                  <a:pt x="607" y="205"/>
                </a:lnTo>
                <a:lnTo>
                  <a:pt x="609" y="193"/>
                </a:lnTo>
                <a:lnTo>
                  <a:pt x="611" y="182"/>
                </a:lnTo>
                <a:lnTo>
                  <a:pt x="612" y="171"/>
                </a:lnTo>
                <a:lnTo>
                  <a:pt x="610" y="160"/>
                </a:lnTo>
                <a:lnTo>
                  <a:pt x="604" y="153"/>
                </a:lnTo>
                <a:lnTo>
                  <a:pt x="598" y="146"/>
                </a:lnTo>
                <a:lnTo>
                  <a:pt x="595" y="136"/>
                </a:lnTo>
                <a:lnTo>
                  <a:pt x="589" y="116"/>
                </a:lnTo>
                <a:lnTo>
                  <a:pt x="577" y="100"/>
                </a:lnTo>
                <a:lnTo>
                  <a:pt x="486" y="84"/>
                </a:lnTo>
                <a:lnTo>
                  <a:pt x="466" y="123"/>
                </a:lnTo>
                <a:lnTo>
                  <a:pt x="338" y="122"/>
                </a:lnTo>
                <a:lnTo>
                  <a:pt x="183" y="0"/>
                </a:lnTo>
                <a:lnTo>
                  <a:pt x="66" y="0"/>
                </a:lnTo>
                <a:close/>
              </a:path>
            </a:pathLst>
          </a:custGeom>
          <a:solidFill>
            <a:srgbClr val="97077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7" name="USA"/>
          <xdr:cNvSpPr>
            <a:spLocks noEditPoints="1"/>
          </xdr:cNvSpPr>
        </xdr:nvSpPr>
        <xdr:spPr bwMode="auto">
          <a:xfrm>
            <a:off x="8429625" y="428625"/>
            <a:ext cx="1370185" cy="1504950"/>
          </a:xfrm>
          <a:custGeom>
            <a:avLst/>
            <a:gdLst>
              <a:gd name="T0" fmla="*/ 2147483647 w 3762"/>
              <a:gd name="T1" fmla="*/ 2147483647 h 3625"/>
              <a:gd name="T2" fmla="*/ 2147483647 w 3762"/>
              <a:gd name="T3" fmla="*/ 2147483647 h 3625"/>
              <a:gd name="T4" fmla="*/ 2147483647 w 3762"/>
              <a:gd name="T5" fmla="*/ 2147483647 h 3625"/>
              <a:gd name="T6" fmla="*/ 2147483647 w 3762"/>
              <a:gd name="T7" fmla="*/ 2147483647 h 3625"/>
              <a:gd name="T8" fmla="*/ 2147483647 w 3762"/>
              <a:gd name="T9" fmla="*/ 2147483647 h 3625"/>
              <a:gd name="T10" fmla="*/ 2147483647 w 3762"/>
              <a:gd name="T11" fmla="*/ 2147483647 h 3625"/>
              <a:gd name="T12" fmla="*/ 2147483647 w 3762"/>
              <a:gd name="T13" fmla="*/ 2147483647 h 3625"/>
              <a:gd name="T14" fmla="*/ 2147483647 w 3762"/>
              <a:gd name="T15" fmla="*/ 2147483647 h 3625"/>
              <a:gd name="T16" fmla="*/ 2147483647 w 3762"/>
              <a:gd name="T17" fmla="*/ 2147483647 h 3625"/>
              <a:gd name="T18" fmla="*/ 2147483647 w 3762"/>
              <a:gd name="T19" fmla="*/ 2147483647 h 3625"/>
              <a:gd name="T20" fmla="*/ 2147483647 w 3762"/>
              <a:gd name="T21" fmla="*/ 2147483647 h 3625"/>
              <a:gd name="T22" fmla="*/ 2147483647 w 3762"/>
              <a:gd name="T23" fmla="*/ 2147483647 h 3625"/>
              <a:gd name="T24" fmla="*/ 2147483647 w 3762"/>
              <a:gd name="T25" fmla="*/ 2147483647 h 3625"/>
              <a:gd name="T26" fmla="*/ 2147483647 w 3762"/>
              <a:gd name="T27" fmla="*/ 2147483647 h 3625"/>
              <a:gd name="T28" fmla="*/ 2147483647 w 3762"/>
              <a:gd name="T29" fmla="*/ 2147483647 h 3625"/>
              <a:gd name="T30" fmla="*/ 2147483647 w 3762"/>
              <a:gd name="T31" fmla="*/ 2147483647 h 3625"/>
              <a:gd name="T32" fmla="*/ 2147483647 w 3762"/>
              <a:gd name="T33" fmla="*/ 2147483647 h 3625"/>
              <a:gd name="T34" fmla="*/ 2147483647 w 3762"/>
              <a:gd name="T35" fmla="*/ 2147483647 h 3625"/>
              <a:gd name="T36" fmla="*/ 2147483647 w 3762"/>
              <a:gd name="T37" fmla="*/ 2147483647 h 3625"/>
              <a:gd name="T38" fmla="*/ 2147483647 w 3762"/>
              <a:gd name="T39" fmla="*/ 2147483647 h 3625"/>
              <a:gd name="T40" fmla="*/ 2147483647 w 3762"/>
              <a:gd name="T41" fmla="*/ 2147483647 h 3625"/>
              <a:gd name="T42" fmla="*/ 2147483647 w 3762"/>
              <a:gd name="T43" fmla="*/ 2147483647 h 3625"/>
              <a:gd name="T44" fmla="*/ 2147483647 w 3762"/>
              <a:gd name="T45" fmla="*/ 2147483647 h 3625"/>
              <a:gd name="T46" fmla="*/ 2147483647 w 3762"/>
              <a:gd name="T47" fmla="*/ 2147483647 h 3625"/>
              <a:gd name="T48" fmla="*/ 2147483647 w 3762"/>
              <a:gd name="T49" fmla="*/ 2147483647 h 3625"/>
              <a:gd name="T50" fmla="*/ 2147483647 w 3762"/>
              <a:gd name="T51" fmla="*/ 2147483647 h 3625"/>
              <a:gd name="T52" fmla="*/ 2147483647 w 3762"/>
              <a:gd name="T53" fmla="*/ 2147483647 h 3625"/>
              <a:gd name="T54" fmla="*/ 2147483647 w 3762"/>
              <a:gd name="T55" fmla="*/ 2147483647 h 3625"/>
              <a:gd name="T56" fmla="*/ 2147483647 w 3762"/>
              <a:gd name="T57" fmla="*/ 2147483647 h 3625"/>
              <a:gd name="T58" fmla="*/ 2147483647 w 3762"/>
              <a:gd name="T59" fmla="*/ 2147483647 h 3625"/>
              <a:gd name="T60" fmla="*/ 2147483647 w 3762"/>
              <a:gd name="T61" fmla="*/ 2147483647 h 3625"/>
              <a:gd name="T62" fmla="*/ 2147483647 w 3762"/>
              <a:gd name="T63" fmla="*/ 2147483647 h 3625"/>
              <a:gd name="T64" fmla="*/ 2147483647 w 3762"/>
              <a:gd name="T65" fmla="*/ 2147483647 h 3625"/>
              <a:gd name="T66" fmla="*/ 2147483647 w 3762"/>
              <a:gd name="T67" fmla="*/ 2147483647 h 3625"/>
              <a:gd name="T68" fmla="*/ 2147483647 w 3762"/>
              <a:gd name="T69" fmla="*/ 2147483647 h 3625"/>
              <a:gd name="T70" fmla="*/ 2147483647 w 3762"/>
              <a:gd name="T71" fmla="*/ 2147483647 h 3625"/>
              <a:gd name="T72" fmla="*/ 2147483647 w 3762"/>
              <a:gd name="T73" fmla="*/ 2147483647 h 3625"/>
              <a:gd name="T74" fmla="*/ 2147483647 w 3762"/>
              <a:gd name="T75" fmla="*/ 2147483647 h 3625"/>
              <a:gd name="T76" fmla="*/ 2147483647 w 3762"/>
              <a:gd name="T77" fmla="*/ 2147483647 h 3625"/>
              <a:gd name="T78" fmla="*/ 2147483647 w 3762"/>
              <a:gd name="T79" fmla="*/ 2147483647 h 3625"/>
              <a:gd name="T80" fmla="*/ 2147483647 w 3762"/>
              <a:gd name="T81" fmla="*/ 2147483647 h 3625"/>
              <a:gd name="T82" fmla="*/ 2147483647 w 3762"/>
              <a:gd name="T83" fmla="*/ 2147483647 h 3625"/>
              <a:gd name="T84" fmla="*/ 2147483647 w 3762"/>
              <a:gd name="T85" fmla="*/ 2147483647 h 3625"/>
              <a:gd name="T86" fmla="*/ 2147483647 w 3762"/>
              <a:gd name="T87" fmla="*/ 2147483647 h 3625"/>
              <a:gd name="T88" fmla="*/ 2147483647 w 3762"/>
              <a:gd name="T89" fmla="*/ 2147483647 h 3625"/>
              <a:gd name="T90" fmla="*/ 2147483647 w 3762"/>
              <a:gd name="T91" fmla="*/ 2147483647 h 3625"/>
              <a:gd name="T92" fmla="*/ 2147483647 w 3762"/>
              <a:gd name="T93" fmla="*/ 2147483647 h 3625"/>
              <a:gd name="T94" fmla="*/ 2147483647 w 3762"/>
              <a:gd name="T95" fmla="*/ 2147483647 h 3625"/>
              <a:gd name="T96" fmla="*/ 2147483647 w 3762"/>
              <a:gd name="T97" fmla="*/ 2147483647 h 3625"/>
              <a:gd name="T98" fmla="*/ 2147483647 w 3762"/>
              <a:gd name="T99" fmla="*/ 2147483647 h 3625"/>
              <a:gd name="T100" fmla="*/ 2147483647 w 3762"/>
              <a:gd name="T101" fmla="*/ 2147483647 h 3625"/>
              <a:gd name="T102" fmla="*/ 2147483647 w 3762"/>
              <a:gd name="T103" fmla="*/ 2147483647 h 3625"/>
              <a:gd name="T104" fmla="*/ 2147483647 w 3762"/>
              <a:gd name="T105" fmla="*/ 2147483647 h 3625"/>
              <a:gd name="T106" fmla="*/ 2147483647 w 3762"/>
              <a:gd name="T107" fmla="*/ 2147483647 h 3625"/>
              <a:gd name="T108" fmla="*/ 2147483647 w 3762"/>
              <a:gd name="T109" fmla="*/ 2147483647 h 3625"/>
              <a:gd name="T110" fmla="*/ 2147483647 w 3762"/>
              <a:gd name="T111" fmla="*/ 2147483647 h 3625"/>
              <a:gd name="T112" fmla="*/ 2147483647 w 3762"/>
              <a:gd name="T113" fmla="*/ 2147483647 h 3625"/>
              <a:gd name="T114" fmla="*/ 2147483647 w 3762"/>
              <a:gd name="T115" fmla="*/ 2147483647 h 3625"/>
              <a:gd name="T116" fmla="*/ 2147483647 w 3762"/>
              <a:gd name="T117" fmla="*/ 2147483647 h 3625"/>
              <a:gd name="T118" fmla="*/ 2147483647 w 3762"/>
              <a:gd name="T119" fmla="*/ 2147483647 h 3625"/>
              <a:gd name="T120" fmla="*/ 2147483647 w 3762"/>
              <a:gd name="T121" fmla="*/ 2147483647 h 3625"/>
              <a:gd name="T122" fmla="*/ 2147483647 w 3762"/>
              <a:gd name="T123" fmla="*/ 2147483647 h 3625"/>
              <a:gd name="T124" fmla="*/ 2147483647 w 3762"/>
              <a:gd name="T125" fmla="*/ 2147483647 h 3625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60000 65536"/>
              <a:gd name="T187" fmla="*/ 0 60000 65536"/>
              <a:gd name="T188" fmla="*/ 0 60000 65536"/>
              <a:gd name="T189" fmla="*/ 0 w 3762"/>
              <a:gd name="T190" fmla="*/ 0 h 3625"/>
              <a:gd name="T191" fmla="*/ 3762 w 3762"/>
              <a:gd name="T192" fmla="*/ 3625 h 3625"/>
            </a:gdLst>
            <a:ahLst/>
            <a:cxnLst>
              <a:cxn ang="T126">
                <a:pos x="T0" y="T1"/>
              </a:cxn>
              <a:cxn ang="T127">
                <a:pos x="T2" y="T3"/>
              </a:cxn>
              <a:cxn ang="T128">
                <a:pos x="T4" y="T5"/>
              </a:cxn>
              <a:cxn ang="T129">
                <a:pos x="T6" y="T7"/>
              </a:cxn>
              <a:cxn ang="T130">
                <a:pos x="T8" y="T9"/>
              </a:cxn>
              <a:cxn ang="T131">
                <a:pos x="T10" y="T11"/>
              </a:cxn>
              <a:cxn ang="T132">
                <a:pos x="T12" y="T13"/>
              </a:cxn>
              <a:cxn ang="T133">
                <a:pos x="T14" y="T15"/>
              </a:cxn>
              <a:cxn ang="T134">
                <a:pos x="T16" y="T17"/>
              </a:cxn>
              <a:cxn ang="T135">
                <a:pos x="T18" y="T19"/>
              </a:cxn>
              <a:cxn ang="T136">
                <a:pos x="T20" y="T21"/>
              </a:cxn>
              <a:cxn ang="T137">
                <a:pos x="T22" y="T23"/>
              </a:cxn>
              <a:cxn ang="T138">
                <a:pos x="T24" y="T25"/>
              </a:cxn>
              <a:cxn ang="T139">
                <a:pos x="T26" y="T27"/>
              </a:cxn>
              <a:cxn ang="T140">
                <a:pos x="T28" y="T29"/>
              </a:cxn>
              <a:cxn ang="T141">
                <a:pos x="T30" y="T31"/>
              </a:cxn>
              <a:cxn ang="T142">
                <a:pos x="T32" y="T33"/>
              </a:cxn>
              <a:cxn ang="T143">
                <a:pos x="T34" y="T35"/>
              </a:cxn>
              <a:cxn ang="T144">
                <a:pos x="T36" y="T37"/>
              </a:cxn>
              <a:cxn ang="T145">
                <a:pos x="T38" y="T39"/>
              </a:cxn>
              <a:cxn ang="T146">
                <a:pos x="T40" y="T41"/>
              </a:cxn>
              <a:cxn ang="T147">
                <a:pos x="T42" y="T43"/>
              </a:cxn>
              <a:cxn ang="T148">
                <a:pos x="T44" y="T45"/>
              </a:cxn>
              <a:cxn ang="T149">
                <a:pos x="T46" y="T47"/>
              </a:cxn>
              <a:cxn ang="T150">
                <a:pos x="T48" y="T49"/>
              </a:cxn>
              <a:cxn ang="T151">
                <a:pos x="T50" y="T51"/>
              </a:cxn>
              <a:cxn ang="T152">
                <a:pos x="T52" y="T53"/>
              </a:cxn>
              <a:cxn ang="T153">
                <a:pos x="T54" y="T55"/>
              </a:cxn>
              <a:cxn ang="T154">
                <a:pos x="T56" y="T57"/>
              </a:cxn>
              <a:cxn ang="T155">
                <a:pos x="T58" y="T59"/>
              </a:cxn>
              <a:cxn ang="T156">
                <a:pos x="T60" y="T61"/>
              </a:cxn>
              <a:cxn ang="T157">
                <a:pos x="T62" y="T63"/>
              </a:cxn>
              <a:cxn ang="T158">
                <a:pos x="T64" y="T65"/>
              </a:cxn>
              <a:cxn ang="T159">
                <a:pos x="T66" y="T67"/>
              </a:cxn>
              <a:cxn ang="T160">
                <a:pos x="T68" y="T69"/>
              </a:cxn>
              <a:cxn ang="T161">
                <a:pos x="T70" y="T71"/>
              </a:cxn>
              <a:cxn ang="T162">
                <a:pos x="T72" y="T73"/>
              </a:cxn>
              <a:cxn ang="T163">
                <a:pos x="T74" y="T75"/>
              </a:cxn>
              <a:cxn ang="T164">
                <a:pos x="T76" y="T77"/>
              </a:cxn>
              <a:cxn ang="T165">
                <a:pos x="T78" y="T79"/>
              </a:cxn>
              <a:cxn ang="T166">
                <a:pos x="T80" y="T81"/>
              </a:cxn>
              <a:cxn ang="T167">
                <a:pos x="T82" y="T83"/>
              </a:cxn>
              <a:cxn ang="T168">
                <a:pos x="T84" y="T85"/>
              </a:cxn>
              <a:cxn ang="T169">
                <a:pos x="T86" y="T87"/>
              </a:cxn>
              <a:cxn ang="T170">
                <a:pos x="T88" y="T89"/>
              </a:cxn>
              <a:cxn ang="T171">
                <a:pos x="T90" y="T91"/>
              </a:cxn>
              <a:cxn ang="T172">
                <a:pos x="T92" y="T93"/>
              </a:cxn>
              <a:cxn ang="T173">
                <a:pos x="T94" y="T95"/>
              </a:cxn>
              <a:cxn ang="T174">
                <a:pos x="T96" y="T97"/>
              </a:cxn>
              <a:cxn ang="T175">
                <a:pos x="T98" y="T99"/>
              </a:cxn>
              <a:cxn ang="T176">
                <a:pos x="T100" y="T101"/>
              </a:cxn>
              <a:cxn ang="T177">
                <a:pos x="T102" y="T103"/>
              </a:cxn>
              <a:cxn ang="T178">
                <a:pos x="T104" y="T105"/>
              </a:cxn>
              <a:cxn ang="T179">
                <a:pos x="T106" y="T107"/>
              </a:cxn>
              <a:cxn ang="T180">
                <a:pos x="T108" y="T109"/>
              </a:cxn>
              <a:cxn ang="T181">
                <a:pos x="T110" y="T111"/>
              </a:cxn>
              <a:cxn ang="T182">
                <a:pos x="T112" y="T113"/>
              </a:cxn>
              <a:cxn ang="T183">
                <a:pos x="T114" y="T115"/>
              </a:cxn>
              <a:cxn ang="T184">
                <a:pos x="T116" y="T117"/>
              </a:cxn>
              <a:cxn ang="T185">
                <a:pos x="T118" y="T119"/>
              </a:cxn>
              <a:cxn ang="T186">
                <a:pos x="T120" y="T121"/>
              </a:cxn>
              <a:cxn ang="T187">
                <a:pos x="T122" y="T123"/>
              </a:cxn>
              <a:cxn ang="T188">
                <a:pos x="T124" y="T125"/>
              </a:cxn>
            </a:cxnLst>
            <a:rect l="T189" t="T190" r="T191" b="T192"/>
            <a:pathLst>
              <a:path w="3762" h="3625">
                <a:moveTo>
                  <a:pt x="1504" y="847"/>
                </a:moveTo>
                <a:lnTo>
                  <a:pt x="1493" y="856"/>
                </a:lnTo>
                <a:lnTo>
                  <a:pt x="1485" y="867"/>
                </a:lnTo>
                <a:lnTo>
                  <a:pt x="1475" y="882"/>
                </a:lnTo>
                <a:lnTo>
                  <a:pt x="1458" y="892"/>
                </a:lnTo>
                <a:lnTo>
                  <a:pt x="1454" y="893"/>
                </a:lnTo>
                <a:lnTo>
                  <a:pt x="1450" y="895"/>
                </a:lnTo>
                <a:lnTo>
                  <a:pt x="1450" y="896"/>
                </a:lnTo>
                <a:lnTo>
                  <a:pt x="1451" y="897"/>
                </a:lnTo>
                <a:lnTo>
                  <a:pt x="1455" y="897"/>
                </a:lnTo>
                <a:lnTo>
                  <a:pt x="1461" y="903"/>
                </a:lnTo>
                <a:lnTo>
                  <a:pt x="1459" y="914"/>
                </a:lnTo>
                <a:lnTo>
                  <a:pt x="1458" y="923"/>
                </a:lnTo>
                <a:lnTo>
                  <a:pt x="1459" y="926"/>
                </a:lnTo>
                <a:lnTo>
                  <a:pt x="1462" y="925"/>
                </a:lnTo>
                <a:lnTo>
                  <a:pt x="1465" y="921"/>
                </a:lnTo>
                <a:lnTo>
                  <a:pt x="1475" y="909"/>
                </a:lnTo>
                <a:lnTo>
                  <a:pt x="1481" y="900"/>
                </a:lnTo>
                <a:lnTo>
                  <a:pt x="1486" y="892"/>
                </a:lnTo>
                <a:lnTo>
                  <a:pt x="1492" y="885"/>
                </a:lnTo>
                <a:lnTo>
                  <a:pt x="1495" y="879"/>
                </a:lnTo>
                <a:lnTo>
                  <a:pt x="1499" y="873"/>
                </a:lnTo>
                <a:lnTo>
                  <a:pt x="1503" y="866"/>
                </a:lnTo>
                <a:lnTo>
                  <a:pt x="1506" y="860"/>
                </a:lnTo>
                <a:lnTo>
                  <a:pt x="1504" y="847"/>
                </a:lnTo>
                <a:close/>
                <a:moveTo>
                  <a:pt x="1490" y="808"/>
                </a:moveTo>
                <a:lnTo>
                  <a:pt x="1505" y="792"/>
                </a:lnTo>
                <a:lnTo>
                  <a:pt x="1513" y="772"/>
                </a:lnTo>
                <a:lnTo>
                  <a:pt x="1504" y="776"/>
                </a:lnTo>
                <a:lnTo>
                  <a:pt x="1497" y="783"/>
                </a:lnTo>
                <a:lnTo>
                  <a:pt x="1493" y="789"/>
                </a:lnTo>
                <a:lnTo>
                  <a:pt x="1488" y="792"/>
                </a:lnTo>
                <a:lnTo>
                  <a:pt x="1484" y="796"/>
                </a:lnTo>
                <a:lnTo>
                  <a:pt x="1479" y="799"/>
                </a:lnTo>
                <a:lnTo>
                  <a:pt x="1471" y="809"/>
                </a:lnTo>
                <a:lnTo>
                  <a:pt x="1467" y="822"/>
                </a:lnTo>
                <a:lnTo>
                  <a:pt x="1474" y="822"/>
                </a:lnTo>
                <a:lnTo>
                  <a:pt x="1481" y="821"/>
                </a:lnTo>
                <a:lnTo>
                  <a:pt x="1490" y="808"/>
                </a:lnTo>
                <a:close/>
                <a:moveTo>
                  <a:pt x="1548" y="750"/>
                </a:moveTo>
                <a:lnTo>
                  <a:pt x="1560" y="736"/>
                </a:lnTo>
                <a:lnTo>
                  <a:pt x="1566" y="718"/>
                </a:lnTo>
                <a:lnTo>
                  <a:pt x="1560" y="720"/>
                </a:lnTo>
                <a:lnTo>
                  <a:pt x="1554" y="722"/>
                </a:lnTo>
                <a:lnTo>
                  <a:pt x="1548" y="725"/>
                </a:lnTo>
                <a:lnTo>
                  <a:pt x="1542" y="726"/>
                </a:lnTo>
                <a:lnTo>
                  <a:pt x="1532" y="728"/>
                </a:lnTo>
                <a:lnTo>
                  <a:pt x="1523" y="730"/>
                </a:lnTo>
                <a:lnTo>
                  <a:pt x="1512" y="734"/>
                </a:lnTo>
                <a:lnTo>
                  <a:pt x="1504" y="743"/>
                </a:lnTo>
                <a:lnTo>
                  <a:pt x="1503" y="750"/>
                </a:lnTo>
                <a:lnTo>
                  <a:pt x="1509" y="751"/>
                </a:lnTo>
                <a:lnTo>
                  <a:pt x="1522" y="750"/>
                </a:lnTo>
                <a:lnTo>
                  <a:pt x="1536" y="749"/>
                </a:lnTo>
                <a:lnTo>
                  <a:pt x="1548" y="750"/>
                </a:lnTo>
                <a:close/>
                <a:moveTo>
                  <a:pt x="1560" y="771"/>
                </a:moveTo>
                <a:lnTo>
                  <a:pt x="1569" y="764"/>
                </a:lnTo>
                <a:lnTo>
                  <a:pt x="1575" y="756"/>
                </a:lnTo>
                <a:lnTo>
                  <a:pt x="1579" y="754"/>
                </a:lnTo>
                <a:lnTo>
                  <a:pt x="1584" y="751"/>
                </a:lnTo>
                <a:lnTo>
                  <a:pt x="1589" y="749"/>
                </a:lnTo>
                <a:lnTo>
                  <a:pt x="1592" y="745"/>
                </a:lnTo>
                <a:lnTo>
                  <a:pt x="1594" y="734"/>
                </a:lnTo>
                <a:lnTo>
                  <a:pt x="1588" y="730"/>
                </a:lnTo>
                <a:lnTo>
                  <a:pt x="1584" y="734"/>
                </a:lnTo>
                <a:lnTo>
                  <a:pt x="1581" y="739"/>
                </a:lnTo>
                <a:lnTo>
                  <a:pt x="1578" y="741"/>
                </a:lnTo>
                <a:lnTo>
                  <a:pt x="1575" y="743"/>
                </a:lnTo>
                <a:lnTo>
                  <a:pt x="1571" y="749"/>
                </a:lnTo>
                <a:lnTo>
                  <a:pt x="1566" y="755"/>
                </a:lnTo>
                <a:lnTo>
                  <a:pt x="1559" y="761"/>
                </a:lnTo>
                <a:lnTo>
                  <a:pt x="1553" y="767"/>
                </a:lnTo>
                <a:lnTo>
                  <a:pt x="1549" y="772"/>
                </a:lnTo>
                <a:lnTo>
                  <a:pt x="1547" y="777"/>
                </a:lnTo>
                <a:lnTo>
                  <a:pt x="1551" y="780"/>
                </a:lnTo>
                <a:lnTo>
                  <a:pt x="1557" y="778"/>
                </a:lnTo>
                <a:lnTo>
                  <a:pt x="1560" y="771"/>
                </a:lnTo>
                <a:close/>
                <a:moveTo>
                  <a:pt x="969" y="634"/>
                </a:moveTo>
                <a:lnTo>
                  <a:pt x="959" y="636"/>
                </a:lnTo>
                <a:lnTo>
                  <a:pt x="949" y="639"/>
                </a:lnTo>
                <a:lnTo>
                  <a:pt x="943" y="643"/>
                </a:lnTo>
                <a:lnTo>
                  <a:pt x="940" y="650"/>
                </a:lnTo>
                <a:lnTo>
                  <a:pt x="948" y="657"/>
                </a:lnTo>
                <a:lnTo>
                  <a:pt x="962" y="656"/>
                </a:lnTo>
                <a:lnTo>
                  <a:pt x="966" y="653"/>
                </a:lnTo>
                <a:lnTo>
                  <a:pt x="971" y="649"/>
                </a:lnTo>
                <a:lnTo>
                  <a:pt x="973" y="644"/>
                </a:lnTo>
                <a:lnTo>
                  <a:pt x="971" y="638"/>
                </a:lnTo>
                <a:lnTo>
                  <a:pt x="969" y="634"/>
                </a:lnTo>
                <a:close/>
                <a:moveTo>
                  <a:pt x="915" y="663"/>
                </a:moveTo>
                <a:lnTo>
                  <a:pt x="910" y="666"/>
                </a:lnTo>
                <a:lnTo>
                  <a:pt x="906" y="670"/>
                </a:lnTo>
                <a:lnTo>
                  <a:pt x="895" y="675"/>
                </a:lnTo>
                <a:lnTo>
                  <a:pt x="882" y="676"/>
                </a:lnTo>
                <a:lnTo>
                  <a:pt x="864" y="671"/>
                </a:lnTo>
                <a:lnTo>
                  <a:pt x="847" y="680"/>
                </a:lnTo>
                <a:lnTo>
                  <a:pt x="839" y="694"/>
                </a:lnTo>
                <a:lnTo>
                  <a:pt x="834" y="709"/>
                </a:lnTo>
                <a:lnTo>
                  <a:pt x="845" y="710"/>
                </a:lnTo>
                <a:lnTo>
                  <a:pt x="861" y="706"/>
                </a:lnTo>
                <a:lnTo>
                  <a:pt x="874" y="701"/>
                </a:lnTo>
                <a:lnTo>
                  <a:pt x="885" y="695"/>
                </a:lnTo>
                <a:lnTo>
                  <a:pt x="919" y="682"/>
                </a:lnTo>
                <a:lnTo>
                  <a:pt x="920" y="665"/>
                </a:lnTo>
                <a:lnTo>
                  <a:pt x="915" y="663"/>
                </a:lnTo>
                <a:close/>
                <a:moveTo>
                  <a:pt x="315" y="772"/>
                </a:moveTo>
                <a:lnTo>
                  <a:pt x="312" y="773"/>
                </a:lnTo>
                <a:lnTo>
                  <a:pt x="310" y="773"/>
                </a:lnTo>
                <a:lnTo>
                  <a:pt x="303" y="775"/>
                </a:lnTo>
                <a:lnTo>
                  <a:pt x="294" y="774"/>
                </a:lnTo>
                <a:lnTo>
                  <a:pt x="285" y="775"/>
                </a:lnTo>
                <a:lnTo>
                  <a:pt x="278" y="779"/>
                </a:lnTo>
                <a:lnTo>
                  <a:pt x="273" y="785"/>
                </a:lnTo>
                <a:lnTo>
                  <a:pt x="269" y="794"/>
                </a:lnTo>
                <a:lnTo>
                  <a:pt x="270" y="795"/>
                </a:lnTo>
                <a:lnTo>
                  <a:pt x="270" y="796"/>
                </a:lnTo>
                <a:lnTo>
                  <a:pt x="274" y="797"/>
                </a:lnTo>
                <a:lnTo>
                  <a:pt x="278" y="798"/>
                </a:lnTo>
                <a:lnTo>
                  <a:pt x="287" y="797"/>
                </a:lnTo>
                <a:lnTo>
                  <a:pt x="297" y="796"/>
                </a:lnTo>
                <a:lnTo>
                  <a:pt x="308" y="793"/>
                </a:lnTo>
                <a:lnTo>
                  <a:pt x="319" y="790"/>
                </a:lnTo>
                <a:lnTo>
                  <a:pt x="326" y="785"/>
                </a:lnTo>
                <a:lnTo>
                  <a:pt x="330" y="781"/>
                </a:lnTo>
                <a:lnTo>
                  <a:pt x="331" y="776"/>
                </a:lnTo>
                <a:lnTo>
                  <a:pt x="325" y="772"/>
                </a:lnTo>
                <a:lnTo>
                  <a:pt x="315" y="772"/>
                </a:lnTo>
                <a:close/>
                <a:moveTo>
                  <a:pt x="115" y="824"/>
                </a:moveTo>
                <a:lnTo>
                  <a:pt x="108" y="826"/>
                </a:lnTo>
                <a:lnTo>
                  <a:pt x="102" y="828"/>
                </a:lnTo>
                <a:lnTo>
                  <a:pt x="97" y="829"/>
                </a:lnTo>
                <a:lnTo>
                  <a:pt x="92" y="831"/>
                </a:lnTo>
                <a:lnTo>
                  <a:pt x="87" y="835"/>
                </a:lnTo>
                <a:lnTo>
                  <a:pt x="81" y="839"/>
                </a:lnTo>
                <a:lnTo>
                  <a:pt x="76" y="845"/>
                </a:lnTo>
                <a:lnTo>
                  <a:pt x="72" y="849"/>
                </a:lnTo>
                <a:lnTo>
                  <a:pt x="72" y="851"/>
                </a:lnTo>
                <a:lnTo>
                  <a:pt x="81" y="849"/>
                </a:lnTo>
                <a:lnTo>
                  <a:pt x="90" y="847"/>
                </a:lnTo>
                <a:lnTo>
                  <a:pt x="97" y="846"/>
                </a:lnTo>
                <a:lnTo>
                  <a:pt x="104" y="845"/>
                </a:lnTo>
                <a:lnTo>
                  <a:pt x="112" y="844"/>
                </a:lnTo>
                <a:lnTo>
                  <a:pt x="119" y="842"/>
                </a:lnTo>
                <a:lnTo>
                  <a:pt x="129" y="832"/>
                </a:lnTo>
                <a:lnTo>
                  <a:pt x="126" y="822"/>
                </a:lnTo>
                <a:lnTo>
                  <a:pt x="115" y="824"/>
                </a:lnTo>
                <a:close/>
                <a:moveTo>
                  <a:pt x="36" y="835"/>
                </a:moveTo>
                <a:lnTo>
                  <a:pt x="31" y="838"/>
                </a:lnTo>
                <a:lnTo>
                  <a:pt x="26" y="842"/>
                </a:lnTo>
                <a:lnTo>
                  <a:pt x="21" y="844"/>
                </a:lnTo>
                <a:lnTo>
                  <a:pt x="16" y="846"/>
                </a:lnTo>
                <a:lnTo>
                  <a:pt x="9" y="850"/>
                </a:lnTo>
                <a:lnTo>
                  <a:pt x="3" y="857"/>
                </a:lnTo>
                <a:lnTo>
                  <a:pt x="0" y="862"/>
                </a:lnTo>
                <a:lnTo>
                  <a:pt x="1" y="866"/>
                </a:lnTo>
                <a:lnTo>
                  <a:pt x="9" y="865"/>
                </a:lnTo>
                <a:lnTo>
                  <a:pt x="16" y="863"/>
                </a:lnTo>
                <a:lnTo>
                  <a:pt x="23" y="860"/>
                </a:lnTo>
                <a:lnTo>
                  <a:pt x="29" y="858"/>
                </a:lnTo>
                <a:lnTo>
                  <a:pt x="34" y="856"/>
                </a:lnTo>
                <a:lnTo>
                  <a:pt x="40" y="851"/>
                </a:lnTo>
                <a:lnTo>
                  <a:pt x="46" y="845"/>
                </a:lnTo>
                <a:lnTo>
                  <a:pt x="48" y="838"/>
                </a:lnTo>
                <a:lnTo>
                  <a:pt x="36" y="835"/>
                </a:lnTo>
                <a:close/>
                <a:moveTo>
                  <a:pt x="709" y="445"/>
                </a:moveTo>
                <a:lnTo>
                  <a:pt x="706" y="449"/>
                </a:lnTo>
                <a:lnTo>
                  <a:pt x="704" y="452"/>
                </a:lnTo>
                <a:lnTo>
                  <a:pt x="696" y="454"/>
                </a:lnTo>
                <a:lnTo>
                  <a:pt x="687" y="454"/>
                </a:lnTo>
                <a:lnTo>
                  <a:pt x="678" y="452"/>
                </a:lnTo>
                <a:lnTo>
                  <a:pt x="669" y="454"/>
                </a:lnTo>
                <a:lnTo>
                  <a:pt x="676" y="459"/>
                </a:lnTo>
                <a:lnTo>
                  <a:pt x="679" y="467"/>
                </a:lnTo>
                <a:lnTo>
                  <a:pt x="681" y="475"/>
                </a:lnTo>
                <a:lnTo>
                  <a:pt x="686" y="483"/>
                </a:lnTo>
                <a:lnTo>
                  <a:pt x="696" y="483"/>
                </a:lnTo>
                <a:lnTo>
                  <a:pt x="703" y="479"/>
                </a:lnTo>
                <a:lnTo>
                  <a:pt x="711" y="469"/>
                </a:lnTo>
                <a:lnTo>
                  <a:pt x="720" y="462"/>
                </a:lnTo>
                <a:lnTo>
                  <a:pt x="724" y="461"/>
                </a:lnTo>
                <a:lnTo>
                  <a:pt x="728" y="458"/>
                </a:lnTo>
                <a:lnTo>
                  <a:pt x="727" y="449"/>
                </a:lnTo>
                <a:lnTo>
                  <a:pt x="717" y="445"/>
                </a:lnTo>
                <a:lnTo>
                  <a:pt x="709" y="445"/>
                </a:lnTo>
                <a:close/>
                <a:moveTo>
                  <a:pt x="854" y="283"/>
                </a:moveTo>
                <a:lnTo>
                  <a:pt x="852" y="277"/>
                </a:lnTo>
                <a:lnTo>
                  <a:pt x="851" y="271"/>
                </a:lnTo>
                <a:lnTo>
                  <a:pt x="849" y="266"/>
                </a:lnTo>
                <a:lnTo>
                  <a:pt x="848" y="261"/>
                </a:lnTo>
                <a:lnTo>
                  <a:pt x="833" y="262"/>
                </a:lnTo>
                <a:lnTo>
                  <a:pt x="819" y="259"/>
                </a:lnTo>
                <a:lnTo>
                  <a:pt x="818" y="260"/>
                </a:lnTo>
                <a:lnTo>
                  <a:pt x="817" y="260"/>
                </a:lnTo>
                <a:lnTo>
                  <a:pt x="816" y="261"/>
                </a:lnTo>
                <a:lnTo>
                  <a:pt x="814" y="267"/>
                </a:lnTo>
                <a:lnTo>
                  <a:pt x="812" y="275"/>
                </a:lnTo>
                <a:lnTo>
                  <a:pt x="811" y="281"/>
                </a:lnTo>
                <a:lnTo>
                  <a:pt x="815" y="283"/>
                </a:lnTo>
                <a:lnTo>
                  <a:pt x="826" y="283"/>
                </a:lnTo>
                <a:lnTo>
                  <a:pt x="828" y="294"/>
                </a:lnTo>
                <a:lnTo>
                  <a:pt x="833" y="310"/>
                </a:lnTo>
                <a:lnTo>
                  <a:pt x="850" y="308"/>
                </a:lnTo>
                <a:lnTo>
                  <a:pt x="858" y="305"/>
                </a:lnTo>
                <a:lnTo>
                  <a:pt x="867" y="304"/>
                </a:lnTo>
                <a:lnTo>
                  <a:pt x="872" y="302"/>
                </a:lnTo>
                <a:lnTo>
                  <a:pt x="873" y="297"/>
                </a:lnTo>
                <a:lnTo>
                  <a:pt x="869" y="291"/>
                </a:lnTo>
                <a:lnTo>
                  <a:pt x="863" y="290"/>
                </a:lnTo>
                <a:lnTo>
                  <a:pt x="854" y="283"/>
                </a:lnTo>
                <a:close/>
                <a:moveTo>
                  <a:pt x="2217" y="121"/>
                </a:moveTo>
                <a:lnTo>
                  <a:pt x="1556" y="574"/>
                </a:lnTo>
                <a:lnTo>
                  <a:pt x="1586" y="577"/>
                </a:lnTo>
                <a:lnTo>
                  <a:pt x="1592" y="601"/>
                </a:lnTo>
                <a:lnTo>
                  <a:pt x="1588" y="614"/>
                </a:lnTo>
                <a:lnTo>
                  <a:pt x="1582" y="628"/>
                </a:lnTo>
                <a:lnTo>
                  <a:pt x="1575" y="640"/>
                </a:lnTo>
                <a:lnTo>
                  <a:pt x="1571" y="653"/>
                </a:lnTo>
                <a:lnTo>
                  <a:pt x="1597" y="646"/>
                </a:lnTo>
                <a:lnTo>
                  <a:pt x="1622" y="633"/>
                </a:lnTo>
                <a:lnTo>
                  <a:pt x="1659" y="633"/>
                </a:lnTo>
                <a:lnTo>
                  <a:pt x="1681" y="649"/>
                </a:lnTo>
                <a:lnTo>
                  <a:pt x="1669" y="679"/>
                </a:lnTo>
                <a:lnTo>
                  <a:pt x="1657" y="711"/>
                </a:lnTo>
                <a:lnTo>
                  <a:pt x="1645" y="743"/>
                </a:lnTo>
                <a:lnTo>
                  <a:pt x="1628" y="773"/>
                </a:lnTo>
                <a:lnTo>
                  <a:pt x="1612" y="804"/>
                </a:lnTo>
                <a:lnTo>
                  <a:pt x="1603" y="836"/>
                </a:lnTo>
                <a:lnTo>
                  <a:pt x="1608" y="846"/>
                </a:lnTo>
                <a:lnTo>
                  <a:pt x="1617" y="852"/>
                </a:lnTo>
                <a:lnTo>
                  <a:pt x="1623" y="860"/>
                </a:lnTo>
                <a:lnTo>
                  <a:pt x="1616" y="872"/>
                </a:lnTo>
                <a:lnTo>
                  <a:pt x="1584" y="917"/>
                </a:lnTo>
                <a:lnTo>
                  <a:pt x="1580" y="915"/>
                </a:lnTo>
                <a:lnTo>
                  <a:pt x="1572" y="915"/>
                </a:lnTo>
                <a:lnTo>
                  <a:pt x="1568" y="915"/>
                </a:lnTo>
                <a:lnTo>
                  <a:pt x="1560" y="917"/>
                </a:lnTo>
                <a:lnTo>
                  <a:pt x="1551" y="919"/>
                </a:lnTo>
                <a:lnTo>
                  <a:pt x="1542" y="921"/>
                </a:lnTo>
                <a:lnTo>
                  <a:pt x="1524" y="923"/>
                </a:lnTo>
                <a:lnTo>
                  <a:pt x="1519" y="919"/>
                </a:lnTo>
                <a:lnTo>
                  <a:pt x="1524" y="914"/>
                </a:lnTo>
                <a:lnTo>
                  <a:pt x="1530" y="910"/>
                </a:lnTo>
                <a:lnTo>
                  <a:pt x="1537" y="907"/>
                </a:lnTo>
                <a:lnTo>
                  <a:pt x="1543" y="903"/>
                </a:lnTo>
                <a:lnTo>
                  <a:pt x="1556" y="891"/>
                </a:lnTo>
                <a:lnTo>
                  <a:pt x="1565" y="874"/>
                </a:lnTo>
                <a:lnTo>
                  <a:pt x="1549" y="867"/>
                </a:lnTo>
                <a:lnTo>
                  <a:pt x="1524" y="868"/>
                </a:lnTo>
                <a:lnTo>
                  <a:pt x="1544" y="855"/>
                </a:lnTo>
                <a:lnTo>
                  <a:pt x="1564" y="837"/>
                </a:lnTo>
                <a:lnTo>
                  <a:pt x="1582" y="811"/>
                </a:lnTo>
                <a:lnTo>
                  <a:pt x="1584" y="780"/>
                </a:lnTo>
                <a:lnTo>
                  <a:pt x="1591" y="767"/>
                </a:lnTo>
                <a:lnTo>
                  <a:pt x="1609" y="766"/>
                </a:lnTo>
                <a:lnTo>
                  <a:pt x="1622" y="747"/>
                </a:lnTo>
                <a:lnTo>
                  <a:pt x="1624" y="723"/>
                </a:lnTo>
                <a:lnTo>
                  <a:pt x="1626" y="707"/>
                </a:lnTo>
                <a:lnTo>
                  <a:pt x="1629" y="693"/>
                </a:lnTo>
                <a:lnTo>
                  <a:pt x="1633" y="677"/>
                </a:lnTo>
                <a:lnTo>
                  <a:pt x="1634" y="663"/>
                </a:lnTo>
                <a:lnTo>
                  <a:pt x="1611" y="697"/>
                </a:lnTo>
                <a:lnTo>
                  <a:pt x="1588" y="697"/>
                </a:lnTo>
                <a:lnTo>
                  <a:pt x="1587" y="684"/>
                </a:lnTo>
                <a:lnTo>
                  <a:pt x="1585" y="680"/>
                </a:lnTo>
                <a:lnTo>
                  <a:pt x="1581" y="682"/>
                </a:lnTo>
                <a:lnTo>
                  <a:pt x="1576" y="688"/>
                </a:lnTo>
                <a:lnTo>
                  <a:pt x="1564" y="703"/>
                </a:lnTo>
                <a:lnTo>
                  <a:pt x="1555" y="708"/>
                </a:lnTo>
                <a:lnTo>
                  <a:pt x="1537" y="698"/>
                </a:lnTo>
                <a:lnTo>
                  <a:pt x="1537" y="678"/>
                </a:lnTo>
                <a:lnTo>
                  <a:pt x="1537" y="663"/>
                </a:lnTo>
                <a:lnTo>
                  <a:pt x="1532" y="644"/>
                </a:lnTo>
                <a:lnTo>
                  <a:pt x="1530" y="629"/>
                </a:lnTo>
                <a:lnTo>
                  <a:pt x="1533" y="621"/>
                </a:lnTo>
                <a:lnTo>
                  <a:pt x="1541" y="621"/>
                </a:lnTo>
                <a:lnTo>
                  <a:pt x="1546" y="626"/>
                </a:lnTo>
                <a:lnTo>
                  <a:pt x="1550" y="632"/>
                </a:lnTo>
                <a:lnTo>
                  <a:pt x="1556" y="630"/>
                </a:lnTo>
                <a:lnTo>
                  <a:pt x="1568" y="615"/>
                </a:lnTo>
                <a:lnTo>
                  <a:pt x="1574" y="599"/>
                </a:lnTo>
                <a:lnTo>
                  <a:pt x="1551" y="594"/>
                </a:lnTo>
                <a:lnTo>
                  <a:pt x="1523" y="600"/>
                </a:lnTo>
                <a:lnTo>
                  <a:pt x="1504" y="601"/>
                </a:lnTo>
                <a:lnTo>
                  <a:pt x="1489" y="597"/>
                </a:lnTo>
                <a:lnTo>
                  <a:pt x="1491" y="583"/>
                </a:lnTo>
                <a:lnTo>
                  <a:pt x="1486" y="571"/>
                </a:lnTo>
                <a:lnTo>
                  <a:pt x="1469" y="565"/>
                </a:lnTo>
                <a:lnTo>
                  <a:pt x="1450" y="564"/>
                </a:lnTo>
                <a:lnTo>
                  <a:pt x="1434" y="559"/>
                </a:lnTo>
                <a:lnTo>
                  <a:pt x="1424" y="541"/>
                </a:lnTo>
                <a:lnTo>
                  <a:pt x="1409" y="529"/>
                </a:lnTo>
                <a:lnTo>
                  <a:pt x="1387" y="526"/>
                </a:lnTo>
                <a:lnTo>
                  <a:pt x="1389" y="519"/>
                </a:lnTo>
                <a:lnTo>
                  <a:pt x="1397" y="509"/>
                </a:lnTo>
                <a:lnTo>
                  <a:pt x="1335" y="521"/>
                </a:lnTo>
                <a:lnTo>
                  <a:pt x="1279" y="548"/>
                </a:lnTo>
                <a:lnTo>
                  <a:pt x="1269" y="551"/>
                </a:lnTo>
                <a:lnTo>
                  <a:pt x="1257" y="551"/>
                </a:lnTo>
                <a:lnTo>
                  <a:pt x="1247" y="553"/>
                </a:lnTo>
                <a:lnTo>
                  <a:pt x="1238" y="556"/>
                </a:lnTo>
                <a:lnTo>
                  <a:pt x="1209" y="569"/>
                </a:lnTo>
                <a:lnTo>
                  <a:pt x="1177" y="576"/>
                </a:lnTo>
                <a:lnTo>
                  <a:pt x="1125" y="583"/>
                </a:lnTo>
                <a:lnTo>
                  <a:pt x="1074" y="584"/>
                </a:lnTo>
                <a:lnTo>
                  <a:pt x="1088" y="576"/>
                </a:lnTo>
                <a:lnTo>
                  <a:pt x="1117" y="571"/>
                </a:lnTo>
                <a:lnTo>
                  <a:pt x="1142" y="565"/>
                </a:lnTo>
                <a:lnTo>
                  <a:pt x="1144" y="553"/>
                </a:lnTo>
                <a:lnTo>
                  <a:pt x="1186" y="523"/>
                </a:lnTo>
                <a:lnTo>
                  <a:pt x="1252" y="504"/>
                </a:lnTo>
                <a:lnTo>
                  <a:pt x="1292" y="503"/>
                </a:lnTo>
                <a:lnTo>
                  <a:pt x="1320" y="484"/>
                </a:lnTo>
                <a:lnTo>
                  <a:pt x="1307" y="483"/>
                </a:lnTo>
                <a:lnTo>
                  <a:pt x="1291" y="481"/>
                </a:lnTo>
                <a:lnTo>
                  <a:pt x="1276" y="480"/>
                </a:lnTo>
                <a:lnTo>
                  <a:pt x="1261" y="481"/>
                </a:lnTo>
                <a:lnTo>
                  <a:pt x="1185" y="502"/>
                </a:lnTo>
                <a:lnTo>
                  <a:pt x="1169" y="507"/>
                </a:lnTo>
                <a:lnTo>
                  <a:pt x="1152" y="514"/>
                </a:lnTo>
                <a:lnTo>
                  <a:pt x="1137" y="521"/>
                </a:lnTo>
                <a:lnTo>
                  <a:pt x="1120" y="526"/>
                </a:lnTo>
                <a:lnTo>
                  <a:pt x="1114" y="535"/>
                </a:lnTo>
                <a:lnTo>
                  <a:pt x="1112" y="546"/>
                </a:lnTo>
                <a:lnTo>
                  <a:pt x="1111" y="548"/>
                </a:lnTo>
                <a:lnTo>
                  <a:pt x="1110" y="548"/>
                </a:lnTo>
                <a:lnTo>
                  <a:pt x="1101" y="554"/>
                </a:lnTo>
                <a:lnTo>
                  <a:pt x="1082" y="558"/>
                </a:lnTo>
                <a:lnTo>
                  <a:pt x="1072" y="560"/>
                </a:lnTo>
                <a:lnTo>
                  <a:pt x="1061" y="562"/>
                </a:lnTo>
                <a:lnTo>
                  <a:pt x="1054" y="563"/>
                </a:lnTo>
                <a:lnTo>
                  <a:pt x="1049" y="564"/>
                </a:lnTo>
                <a:lnTo>
                  <a:pt x="1034" y="570"/>
                </a:lnTo>
                <a:lnTo>
                  <a:pt x="1017" y="578"/>
                </a:lnTo>
                <a:lnTo>
                  <a:pt x="1001" y="586"/>
                </a:lnTo>
                <a:lnTo>
                  <a:pt x="987" y="590"/>
                </a:lnTo>
                <a:lnTo>
                  <a:pt x="985" y="593"/>
                </a:lnTo>
                <a:lnTo>
                  <a:pt x="983" y="595"/>
                </a:lnTo>
                <a:lnTo>
                  <a:pt x="969" y="618"/>
                </a:lnTo>
                <a:lnTo>
                  <a:pt x="938" y="628"/>
                </a:lnTo>
                <a:lnTo>
                  <a:pt x="907" y="640"/>
                </a:lnTo>
                <a:lnTo>
                  <a:pt x="875" y="642"/>
                </a:lnTo>
                <a:lnTo>
                  <a:pt x="862" y="646"/>
                </a:lnTo>
                <a:lnTo>
                  <a:pt x="850" y="654"/>
                </a:lnTo>
                <a:lnTo>
                  <a:pt x="839" y="661"/>
                </a:lnTo>
                <a:lnTo>
                  <a:pt x="825" y="666"/>
                </a:lnTo>
                <a:lnTo>
                  <a:pt x="795" y="671"/>
                </a:lnTo>
                <a:lnTo>
                  <a:pt x="767" y="684"/>
                </a:lnTo>
                <a:lnTo>
                  <a:pt x="752" y="694"/>
                </a:lnTo>
                <a:lnTo>
                  <a:pt x="738" y="696"/>
                </a:lnTo>
                <a:lnTo>
                  <a:pt x="723" y="699"/>
                </a:lnTo>
                <a:lnTo>
                  <a:pt x="708" y="706"/>
                </a:lnTo>
                <a:lnTo>
                  <a:pt x="693" y="713"/>
                </a:lnTo>
                <a:lnTo>
                  <a:pt x="677" y="717"/>
                </a:lnTo>
                <a:lnTo>
                  <a:pt x="653" y="723"/>
                </a:lnTo>
                <a:lnTo>
                  <a:pt x="634" y="733"/>
                </a:lnTo>
                <a:lnTo>
                  <a:pt x="628" y="738"/>
                </a:lnTo>
                <a:lnTo>
                  <a:pt x="619" y="738"/>
                </a:lnTo>
                <a:lnTo>
                  <a:pt x="610" y="736"/>
                </a:lnTo>
                <a:lnTo>
                  <a:pt x="602" y="735"/>
                </a:lnTo>
                <a:lnTo>
                  <a:pt x="586" y="741"/>
                </a:lnTo>
                <a:lnTo>
                  <a:pt x="571" y="749"/>
                </a:lnTo>
                <a:lnTo>
                  <a:pt x="552" y="754"/>
                </a:lnTo>
                <a:lnTo>
                  <a:pt x="534" y="754"/>
                </a:lnTo>
                <a:lnTo>
                  <a:pt x="519" y="756"/>
                </a:lnTo>
                <a:lnTo>
                  <a:pt x="508" y="762"/>
                </a:lnTo>
                <a:lnTo>
                  <a:pt x="496" y="766"/>
                </a:lnTo>
                <a:lnTo>
                  <a:pt x="482" y="764"/>
                </a:lnTo>
                <a:lnTo>
                  <a:pt x="476" y="757"/>
                </a:lnTo>
                <a:lnTo>
                  <a:pt x="469" y="754"/>
                </a:lnTo>
                <a:lnTo>
                  <a:pt x="439" y="769"/>
                </a:lnTo>
                <a:lnTo>
                  <a:pt x="408" y="772"/>
                </a:lnTo>
                <a:lnTo>
                  <a:pt x="399" y="772"/>
                </a:lnTo>
                <a:lnTo>
                  <a:pt x="382" y="776"/>
                </a:lnTo>
                <a:lnTo>
                  <a:pt x="366" y="781"/>
                </a:lnTo>
                <a:lnTo>
                  <a:pt x="352" y="783"/>
                </a:lnTo>
                <a:lnTo>
                  <a:pt x="416" y="748"/>
                </a:lnTo>
                <a:lnTo>
                  <a:pt x="494" y="730"/>
                </a:lnTo>
                <a:lnTo>
                  <a:pt x="515" y="741"/>
                </a:lnTo>
                <a:lnTo>
                  <a:pt x="541" y="730"/>
                </a:lnTo>
                <a:lnTo>
                  <a:pt x="579" y="709"/>
                </a:lnTo>
                <a:lnTo>
                  <a:pt x="622" y="699"/>
                </a:lnTo>
                <a:lnTo>
                  <a:pt x="635" y="696"/>
                </a:lnTo>
                <a:lnTo>
                  <a:pt x="648" y="695"/>
                </a:lnTo>
                <a:lnTo>
                  <a:pt x="663" y="694"/>
                </a:lnTo>
                <a:lnTo>
                  <a:pt x="676" y="691"/>
                </a:lnTo>
                <a:lnTo>
                  <a:pt x="687" y="685"/>
                </a:lnTo>
                <a:lnTo>
                  <a:pt x="700" y="681"/>
                </a:lnTo>
                <a:lnTo>
                  <a:pt x="712" y="677"/>
                </a:lnTo>
                <a:lnTo>
                  <a:pt x="723" y="671"/>
                </a:lnTo>
                <a:lnTo>
                  <a:pt x="753" y="658"/>
                </a:lnTo>
                <a:lnTo>
                  <a:pt x="785" y="648"/>
                </a:lnTo>
                <a:lnTo>
                  <a:pt x="815" y="635"/>
                </a:lnTo>
                <a:lnTo>
                  <a:pt x="839" y="611"/>
                </a:lnTo>
                <a:lnTo>
                  <a:pt x="853" y="607"/>
                </a:lnTo>
                <a:lnTo>
                  <a:pt x="870" y="604"/>
                </a:lnTo>
                <a:lnTo>
                  <a:pt x="884" y="599"/>
                </a:lnTo>
                <a:lnTo>
                  <a:pt x="892" y="589"/>
                </a:lnTo>
                <a:lnTo>
                  <a:pt x="880" y="589"/>
                </a:lnTo>
                <a:lnTo>
                  <a:pt x="866" y="592"/>
                </a:lnTo>
                <a:lnTo>
                  <a:pt x="851" y="594"/>
                </a:lnTo>
                <a:lnTo>
                  <a:pt x="840" y="591"/>
                </a:lnTo>
                <a:lnTo>
                  <a:pt x="836" y="583"/>
                </a:lnTo>
                <a:lnTo>
                  <a:pt x="831" y="581"/>
                </a:lnTo>
                <a:lnTo>
                  <a:pt x="815" y="589"/>
                </a:lnTo>
                <a:lnTo>
                  <a:pt x="800" y="593"/>
                </a:lnTo>
                <a:lnTo>
                  <a:pt x="791" y="588"/>
                </a:lnTo>
                <a:lnTo>
                  <a:pt x="786" y="578"/>
                </a:lnTo>
                <a:lnTo>
                  <a:pt x="770" y="571"/>
                </a:lnTo>
                <a:lnTo>
                  <a:pt x="751" y="574"/>
                </a:lnTo>
                <a:lnTo>
                  <a:pt x="741" y="575"/>
                </a:lnTo>
                <a:lnTo>
                  <a:pt x="731" y="574"/>
                </a:lnTo>
                <a:lnTo>
                  <a:pt x="721" y="574"/>
                </a:lnTo>
                <a:lnTo>
                  <a:pt x="711" y="573"/>
                </a:lnTo>
                <a:lnTo>
                  <a:pt x="716" y="569"/>
                </a:lnTo>
                <a:lnTo>
                  <a:pt x="727" y="566"/>
                </a:lnTo>
                <a:lnTo>
                  <a:pt x="737" y="561"/>
                </a:lnTo>
                <a:lnTo>
                  <a:pt x="743" y="554"/>
                </a:lnTo>
                <a:lnTo>
                  <a:pt x="755" y="538"/>
                </a:lnTo>
                <a:lnTo>
                  <a:pt x="775" y="531"/>
                </a:lnTo>
                <a:lnTo>
                  <a:pt x="783" y="522"/>
                </a:lnTo>
                <a:lnTo>
                  <a:pt x="789" y="510"/>
                </a:lnTo>
                <a:lnTo>
                  <a:pt x="797" y="500"/>
                </a:lnTo>
                <a:lnTo>
                  <a:pt x="803" y="495"/>
                </a:lnTo>
                <a:lnTo>
                  <a:pt x="821" y="486"/>
                </a:lnTo>
                <a:lnTo>
                  <a:pt x="835" y="470"/>
                </a:lnTo>
                <a:lnTo>
                  <a:pt x="812" y="479"/>
                </a:lnTo>
                <a:lnTo>
                  <a:pt x="788" y="495"/>
                </a:lnTo>
                <a:lnTo>
                  <a:pt x="771" y="500"/>
                </a:lnTo>
                <a:lnTo>
                  <a:pt x="766" y="479"/>
                </a:lnTo>
                <a:lnTo>
                  <a:pt x="775" y="457"/>
                </a:lnTo>
                <a:lnTo>
                  <a:pt x="791" y="458"/>
                </a:lnTo>
                <a:lnTo>
                  <a:pt x="810" y="464"/>
                </a:lnTo>
                <a:lnTo>
                  <a:pt x="822" y="453"/>
                </a:lnTo>
                <a:lnTo>
                  <a:pt x="820" y="448"/>
                </a:lnTo>
                <a:lnTo>
                  <a:pt x="814" y="445"/>
                </a:lnTo>
                <a:lnTo>
                  <a:pt x="807" y="443"/>
                </a:lnTo>
                <a:lnTo>
                  <a:pt x="803" y="439"/>
                </a:lnTo>
                <a:lnTo>
                  <a:pt x="805" y="436"/>
                </a:lnTo>
                <a:lnTo>
                  <a:pt x="808" y="431"/>
                </a:lnTo>
                <a:lnTo>
                  <a:pt x="811" y="425"/>
                </a:lnTo>
                <a:lnTo>
                  <a:pt x="814" y="420"/>
                </a:lnTo>
                <a:lnTo>
                  <a:pt x="815" y="397"/>
                </a:lnTo>
                <a:lnTo>
                  <a:pt x="833" y="386"/>
                </a:lnTo>
                <a:lnTo>
                  <a:pt x="853" y="387"/>
                </a:lnTo>
                <a:lnTo>
                  <a:pt x="873" y="383"/>
                </a:lnTo>
                <a:lnTo>
                  <a:pt x="878" y="379"/>
                </a:lnTo>
                <a:lnTo>
                  <a:pt x="880" y="373"/>
                </a:lnTo>
                <a:lnTo>
                  <a:pt x="883" y="367"/>
                </a:lnTo>
                <a:lnTo>
                  <a:pt x="888" y="363"/>
                </a:lnTo>
                <a:lnTo>
                  <a:pt x="910" y="359"/>
                </a:lnTo>
                <a:lnTo>
                  <a:pt x="933" y="359"/>
                </a:lnTo>
                <a:lnTo>
                  <a:pt x="942" y="355"/>
                </a:lnTo>
                <a:lnTo>
                  <a:pt x="947" y="347"/>
                </a:lnTo>
                <a:lnTo>
                  <a:pt x="952" y="340"/>
                </a:lnTo>
                <a:lnTo>
                  <a:pt x="963" y="337"/>
                </a:lnTo>
                <a:lnTo>
                  <a:pt x="974" y="336"/>
                </a:lnTo>
                <a:lnTo>
                  <a:pt x="984" y="334"/>
                </a:lnTo>
                <a:lnTo>
                  <a:pt x="993" y="333"/>
                </a:lnTo>
                <a:lnTo>
                  <a:pt x="1005" y="332"/>
                </a:lnTo>
                <a:lnTo>
                  <a:pt x="1019" y="334"/>
                </a:lnTo>
                <a:lnTo>
                  <a:pt x="1027" y="338"/>
                </a:lnTo>
                <a:lnTo>
                  <a:pt x="1037" y="339"/>
                </a:lnTo>
                <a:lnTo>
                  <a:pt x="1056" y="335"/>
                </a:lnTo>
                <a:lnTo>
                  <a:pt x="1104" y="322"/>
                </a:lnTo>
                <a:lnTo>
                  <a:pt x="1151" y="316"/>
                </a:lnTo>
                <a:lnTo>
                  <a:pt x="1194" y="302"/>
                </a:lnTo>
                <a:lnTo>
                  <a:pt x="1208" y="280"/>
                </a:lnTo>
                <a:lnTo>
                  <a:pt x="1212" y="279"/>
                </a:lnTo>
                <a:lnTo>
                  <a:pt x="1221" y="277"/>
                </a:lnTo>
                <a:lnTo>
                  <a:pt x="1232" y="275"/>
                </a:lnTo>
                <a:lnTo>
                  <a:pt x="1238" y="269"/>
                </a:lnTo>
                <a:lnTo>
                  <a:pt x="1216" y="259"/>
                </a:lnTo>
                <a:lnTo>
                  <a:pt x="1186" y="270"/>
                </a:lnTo>
                <a:lnTo>
                  <a:pt x="1143" y="275"/>
                </a:lnTo>
                <a:lnTo>
                  <a:pt x="1095" y="262"/>
                </a:lnTo>
                <a:lnTo>
                  <a:pt x="1087" y="242"/>
                </a:lnTo>
                <a:lnTo>
                  <a:pt x="1092" y="222"/>
                </a:lnTo>
                <a:lnTo>
                  <a:pt x="1112" y="219"/>
                </a:lnTo>
                <a:lnTo>
                  <a:pt x="1134" y="220"/>
                </a:lnTo>
                <a:lnTo>
                  <a:pt x="1131" y="215"/>
                </a:lnTo>
                <a:lnTo>
                  <a:pt x="1124" y="211"/>
                </a:lnTo>
                <a:lnTo>
                  <a:pt x="1119" y="207"/>
                </a:lnTo>
                <a:lnTo>
                  <a:pt x="1117" y="201"/>
                </a:lnTo>
                <a:lnTo>
                  <a:pt x="1134" y="190"/>
                </a:lnTo>
                <a:lnTo>
                  <a:pt x="1170" y="184"/>
                </a:lnTo>
                <a:lnTo>
                  <a:pt x="1208" y="179"/>
                </a:lnTo>
                <a:lnTo>
                  <a:pt x="1229" y="176"/>
                </a:lnTo>
                <a:lnTo>
                  <a:pt x="1273" y="165"/>
                </a:lnTo>
                <a:lnTo>
                  <a:pt x="1301" y="163"/>
                </a:lnTo>
                <a:lnTo>
                  <a:pt x="1313" y="194"/>
                </a:lnTo>
                <a:lnTo>
                  <a:pt x="1371" y="200"/>
                </a:lnTo>
                <a:lnTo>
                  <a:pt x="1374" y="190"/>
                </a:lnTo>
                <a:lnTo>
                  <a:pt x="1369" y="175"/>
                </a:lnTo>
                <a:lnTo>
                  <a:pt x="1368" y="169"/>
                </a:lnTo>
                <a:lnTo>
                  <a:pt x="1369" y="168"/>
                </a:lnTo>
                <a:lnTo>
                  <a:pt x="1371" y="169"/>
                </a:lnTo>
                <a:lnTo>
                  <a:pt x="1373" y="173"/>
                </a:lnTo>
                <a:lnTo>
                  <a:pt x="1379" y="184"/>
                </a:lnTo>
                <a:lnTo>
                  <a:pt x="1382" y="192"/>
                </a:lnTo>
                <a:lnTo>
                  <a:pt x="1402" y="198"/>
                </a:lnTo>
                <a:lnTo>
                  <a:pt x="1418" y="191"/>
                </a:lnTo>
                <a:lnTo>
                  <a:pt x="1402" y="178"/>
                </a:lnTo>
                <a:lnTo>
                  <a:pt x="1408" y="161"/>
                </a:lnTo>
                <a:lnTo>
                  <a:pt x="1387" y="157"/>
                </a:lnTo>
                <a:lnTo>
                  <a:pt x="1384" y="148"/>
                </a:lnTo>
                <a:lnTo>
                  <a:pt x="1386" y="142"/>
                </a:lnTo>
                <a:lnTo>
                  <a:pt x="1390" y="136"/>
                </a:lnTo>
                <a:lnTo>
                  <a:pt x="1394" y="131"/>
                </a:lnTo>
                <a:lnTo>
                  <a:pt x="1397" y="125"/>
                </a:lnTo>
                <a:lnTo>
                  <a:pt x="1410" y="91"/>
                </a:lnTo>
                <a:lnTo>
                  <a:pt x="1409" y="55"/>
                </a:lnTo>
                <a:lnTo>
                  <a:pt x="1424" y="57"/>
                </a:lnTo>
                <a:lnTo>
                  <a:pt x="1438" y="55"/>
                </a:lnTo>
                <a:lnTo>
                  <a:pt x="1451" y="52"/>
                </a:lnTo>
                <a:lnTo>
                  <a:pt x="1465" y="50"/>
                </a:lnTo>
                <a:lnTo>
                  <a:pt x="1521" y="50"/>
                </a:lnTo>
                <a:lnTo>
                  <a:pt x="1575" y="39"/>
                </a:lnTo>
                <a:lnTo>
                  <a:pt x="1589" y="34"/>
                </a:lnTo>
                <a:lnTo>
                  <a:pt x="1603" y="28"/>
                </a:lnTo>
                <a:lnTo>
                  <a:pt x="1617" y="22"/>
                </a:lnTo>
                <a:lnTo>
                  <a:pt x="1630" y="17"/>
                </a:lnTo>
                <a:lnTo>
                  <a:pt x="1645" y="13"/>
                </a:lnTo>
                <a:lnTo>
                  <a:pt x="1659" y="10"/>
                </a:lnTo>
                <a:lnTo>
                  <a:pt x="1674" y="8"/>
                </a:lnTo>
                <a:lnTo>
                  <a:pt x="1688" y="6"/>
                </a:lnTo>
                <a:lnTo>
                  <a:pt x="1734" y="0"/>
                </a:lnTo>
                <a:lnTo>
                  <a:pt x="1782" y="3"/>
                </a:lnTo>
                <a:lnTo>
                  <a:pt x="1898" y="9"/>
                </a:lnTo>
                <a:lnTo>
                  <a:pt x="1899" y="10"/>
                </a:lnTo>
                <a:lnTo>
                  <a:pt x="1891" y="14"/>
                </a:lnTo>
                <a:lnTo>
                  <a:pt x="1882" y="21"/>
                </a:lnTo>
                <a:lnTo>
                  <a:pt x="1877" y="29"/>
                </a:lnTo>
                <a:lnTo>
                  <a:pt x="1883" y="30"/>
                </a:lnTo>
                <a:lnTo>
                  <a:pt x="1899" y="27"/>
                </a:lnTo>
                <a:lnTo>
                  <a:pt x="1918" y="25"/>
                </a:lnTo>
                <a:lnTo>
                  <a:pt x="1933" y="28"/>
                </a:lnTo>
                <a:lnTo>
                  <a:pt x="1939" y="30"/>
                </a:lnTo>
                <a:lnTo>
                  <a:pt x="1945" y="31"/>
                </a:lnTo>
                <a:lnTo>
                  <a:pt x="1951" y="32"/>
                </a:lnTo>
                <a:lnTo>
                  <a:pt x="1957" y="33"/>
                </a:lnTo>
                <a:lnTo>
                  <a:pt x="1966" y="37"/>
                </a:lnTo>
                <a:lnTo>
                  <a:pt x="1976" y="41"/>
                </a:lnTo>
                <a:lnTo>
                  <a:pt x="1985" y="46"/>
                </a:lnTo>
                <a:lnTo>
                  <a:pt x="1996" y="51"/>
                </a:lnTo>
                <a:lnTo>
                  <a:pt x="2031" y="59"/>
                </a:lnTo>
                <a:lnTo>
                  <a:pt x="2033" y="77"/>
                </a:lnTo>
                <a:lnTo>
                  <a:pt x="2000" y="95"/>
                </a:lnTo>
                <a:lnTo>
                  <a:pt x="1975" y="120"/>
                </a:lnTo>
                <a:lnTo>
                  <a:pt x="1996" y="113"/>
                </a:lnTo>
                <a:lnTo>
                  <a:pt x="2019" y="100"/>
                </a:lnTo>
                <a:lnTo>
                  <a:pt x="2043" y="87"/>
                </a:lnTo>
                <a:lnTo>
                  <a:pt x="2069" y="80"/>
                </a:lnTo>
                <a:lnTo>
                  <a:pt x="2087" y="87"/>
                </a:lnTo>
                <a:lnTo>
                  <a:pt x="2107" y="90"/>
                </a:lnTo>
                <a:lnTo>
                  <a:pt x="2129" y="91"/>
                </a:lnTo>
                <a:lnTo>
                  <a:pt x="2152" y="95"/>
                </a:lnTo>
                <a:lnTo>
                  <a:pt x="2175" y="99"/>
                </a:lnTo>
                <a:lnTo>
                  <a:pt x="2198" y="101"/>
                </a:lnTo>
                <a:lnTo>
                  <a:pt x="2199" y="102"/>
                </a:lnTo>
                <a:lnTo>
                  <a:pt x="2201" y="103"/>
                </a:lnTo>
                <a:lnTo>
                  <a:pt x="2206" y="113"/>
                </a:lnTo>
                <a:lnTo>
                  <a:pt x="2217" y="121"/>
                </a:lnTo>
                <a:close/>
                <a:moveTo>
                  <a:pt x="3202" y="3593"/>
                </a:moveTo>
                <a:lnTo>
                  <a:pt x="3196" y="3590"/>
                </a:lnTo>
                <a:lnTo>
                  <a:pt x="3192" y="3587"/>
                </a:lnTo>
                <a:lnTo>
                  <a:pt x="3187" y="3585"/>
                </a:lnTo>
                <a:lnTo>
                  <a:pt x="3179" y="3584"/>
                </a:lnTo>
                <a:lnTo>
                  <a:pt x="3170" y="3585"/>
                </a:lnTo>
                <a:lnTo>
                  <a:pt x="3160" y="3586"/>
                </a:lnTo>
                <a:lnTo>
                  <a:pt x="3150" y="3587"/>
                </a:lnTo>
                <a:lnTo>
                  <a:pt x="3140" y="3585"/>
                </a:lnTo>
                <a:lnTo>
                  <a:pt x="3133" y="3585"/>
                </a:lnTo>
                <a:lnTo>
                  <a:pt x="3129" y="3592"/>
                </a:lnTo>
                <a:lnTo>
                  <a:pt x="3125" y="3601"/>
                </a:lnTo>
                <a:lnTo>
                  <a:pt x="3123" y="3610"/>
                </a:lnTo>
                <a:lnTo>
                  <a:pt x="3127" y="3613"/>
                </a:lnTo>
                <a:lnTo>
                  <a:pt x="3132" y="3616"/>
                </a:lnTo>
                <a:lnTo>
                  <a:pt x="3141" y="3621"/>
                </a:lnTo>
                <a:lnTo>
                  <a:pt x="3152" y="3625"/>
                </a:lnTo>
                <a:lnTo>
                  <a:pt x="3161" y="3624"/>
                </a:lnTo>
                <a:lnTo>
                  <a:pt x="3170" y="3619"/>
                </a:lnTo>
                <a:lnTo>
                  <a:pt x="3180" y="3616"/>
                </a:lnTo>
                <a:lnTo>
                  <a:pt x="3193" y="3617"/>
                </a:lnTo>
                <a:lnTo>
                  <a:pt x="3204" y="3616"/>
                </a:lnTo>
                <a:lnTo>
                  <a:pt x="3211" y="3609"/>
                </a:lnTo>
                <a:lnTo>
                  <a:pt x="3202" y="3593"/>
                </a:lnTo>
                <a:close/>
                <a:moveTo>
                  <a:pt x="1663" y="3001"/>
                </a:moveTo>
                <a:lnTo>
                  <a:pt x="1677" y="2952"/>
                </a:lnTo>
                <a:lnTo>
                  <a:pt x="1683" y="2904"/>
                </a:lnTo>
                <a:lnTo>
                  <a:pt x="1690" y="2892"/>
                </a:lnTo>
                <a:lnTo>
                  <a:pt x="1703" y="2880"/>
                </a:lnTo>
                <a:lnTo>
                  <a:pt x="1712" y="2869"/>
                </a:lnTo>
                <a:lnTo>
                  <a:pt x="1711" y="2859"/>
                </a:lnTo>
                <a:lnTo>
                  <a:pt x="1713" y="2835"/>
                </a:lnTo>
                <a:lnTo>
                  <a:pt x="1735" y="2818"/>
                </a:lnTo>
                <a:lnTo>
                  <a:pt x="1758" y="2819"/>
                </a:lnTo>
                <a:lnTo>
                  <a:pt x="1760" y="2799"/>
                </a:lnTo>
                <a:lnTo>
                  <a:pt x="1765" y="2799"/>
                </a:lnTo>
                <a:lnTo>
                  <a:pt x="1772" y="2800"/>
                </a:lnTo>
                <a:lnTo>
                  <a:pt x="1778" y="2802"/>
                </a:lnTo>
                <a:lnTo>
                  <a:pt x="1782" y="2802"/>
                </a:lnTo>
                <a:lnTo>
                  <a:pt x="1783" y="2790"/>
                </a:lnTo>
                <a:lnTo>
                  <a:pt x="1777" y="2779"/>
                </a:lnTo>
                <a:lnTo>
                  <a:pt x="1777" y="2778"/>
                </a:lnTo>
                <a:lnTo>
                  <a:pt x="1777" y="2777"/>
                </a:lnTo>
                <a:lnTo>
                  <a:pt x="1825" y="2781"/>
                </a:lnTo>
                <a:lnTo>
                  <a:pt x="1856" y="2746"/>
                </a:lnTo>
                <a:lnTo>
                  <a:pt x="1876" y="2739"/>
                </a:lnTo>
                <a:lnTo>
                  <a:pt x="1881" y="2723"/>
                </a:lnTo>
                <a:lnTo>
                  <a:pt x="1880" y="2715"/>
                </a:lnTo>
                <a:lnTo>
                  <a:pt x="1879" y="2708"/>
                </a:lnTo>
                <a:lnTo>
                  <a:pt x="1879" y="2703"/>
                </a:lnTo>
                <a:lnTo>
                  <a:pt x="1880" y="2701"/>
                </a:lnTo>
                <a:lnTo>
                  <a:pt x="1894" y="2702"/>
                </a:lnTo>
                <a:lnTo>
                  <a:pt x="1910" y="2702"/>
                </a:lnTo>
                <a:lnTo>
                  <a:pt x="1909" y="2708"/>
                </a:lnTo>
                <a:lnTo>
                  <a:pt x="1906" y="2714"/>
                </a:lnTo>
                <a:lnTo>
                  <a:pt x="1902" y="2720"/>
                </a:lnTo>
                <a:lnTo>
                  <a:pt x="1901" y="2725"/>
                </a:lnTo>
                <a:lnTo>
                  <a:pt x="1913" y="2722"/>
                </a:lnTo>
                <a:lnTo>
                  <a:pt x="1924" y="2717"/>
                </a:lnTo>
                <a:lnTo>
                  <a:pt x="1935" y="2712"/>
                </a:lnTo>
                <a:lnTo>
                  <a:pt x="1947" y="2712"/>
                </a:lnTo>
                <a:lnTo>
                  <a:pt x="1961" y="2719"/>
                </a:lnTo>
                <a:lnTo>
                  <a:pt x="1976" y="2727"/>
                </a:lnTo>
                <a:lnTo>
                  <a:pt x="1990" y="2734"/>
                </a:lnTo>
                <a:lnTo>
                  <a:pt x="2003" y="2737"/>
                </a:lnTo>
                <a:lnTo>
                  <a:pt x="2022" y="2738"/>
                </a:lnTo>
                <a:lnTo>
                  <a:pt x="2027" y="2728"/>
                </a:lnTo>
                <a:lnTo>
                  <a:pt x="2030" y="2720"/>
                </a:lnTo>
                <a:lnTo>
                  <a:pt x="2041" y="2723"/>
                </a:lnTo>
                <a:lnTo>
                  <a:pt x="2054" y="2728"/>
                </a:lnTo>
                <a:lnTo>
                  <a:pt x="2060" y="2721"/>
                </a:lnTo>
                <a:lnTo>
                  <a:pt x="2061" y="2711"/>
                </a:lnTo>
                <a:lnTo>
                  <a:pt x="2062" y="2704"/>
                </a:lnTo>
                <a:lnTo>
                  <a:pt x="2071" y="2711"/>
                </a:lnTo>
                <a:lnTo>
                  <a:pt x="2074" y="2725"/>
                </a:lnTo>
                <a:lnTo>
                  <a:pt x="2070" y="2747"/>
                </a:lnTo>
                <a:lnTo>
                  <a:pt x="2089" y="2754"/>
                </a:lnTo>
                <a:lnTo>
                  <a:pt x="2113" y="2757"/>
                </a:lnTo>
                <a:lnTo>
                  <a:pt x="2122" y="2735"/>
                </a:lnTo>
                <a:lnTo>
                  <a:pt x="2123" y="2722"/>
                </a:lnTo>
                <a:lnTo>
                  <a:pt x="2126" y="2718"/>
                </a:lnTo>
                <a:lnTo>
                  <a:pt x="2130" y="2723"/>
                </a:lnTo>
                <a:lnTo>
                  <a:pt x="2135" y="2732"/>
                </a:lnTo>
                <a:lnTo>
                  <a:pt x="2141" y="2743"/>
                </a:lnTo>
                <a:lnTo>
                  <a:pt x="2145" y="2755"/>
                </a:lnTo>
                <a:lnTo>
                  <a:pt x="2149" y="2764"/>
                </a:lnTo>
                <a:lnTo>
                  <a:pt x="2151" y="2768"/>
                </a:lnTo>
                <a:lnTo>
                  <a:pt x="2171" y="2764"/>
                </a:lnTo>
                <a:lnTo>
                  <a:pt x="2171" y="2748"/>
                </a:lnTo>
                <a:lnTo>
                  <a:pt x="2170" y="2743"/>
                </a:lnTo>
                <a:lnTo>
                  <a:pt x="2167" y="2738"/>
                </a:lnTo>
                <a:lnTo>
                  <a:pt x="2167" y="2732"/>
                </a:lnTo>
                <a:lnTo>
                  <a:pt x="2170" y="2724"/>
                </a:lnTo>
                <a:lnTo>
                  <a:pt x="2176" y="2716"/>
                </a:lnTo>
                <a:lnTo>
                  <a:pt x="2174" y="2713"/>
                </a:lnTo>
                <a:lnTo>
                  <a:pt x="2168" y="2712"/>
                </a:lnTo>
                <a:lnTo>
                  <a:pt x="2161" y="2712"/>
                </a:lnTo>
                <a:lnTo>
                  <a:pt x="2155" y="2699"/>
                </a:lnTo>
                <a:lnTo>
                  <a:pt x="2137" y="2697"/>
                </a:lnTo>
                <a:lnTo>
                  <a:pt x="2133" y="2687"/>
                </a:lnTo>
                <a:lnTo>
                  <a:pt x="2126" y="2679"/>
                </a:lnTo>
                <a:lnTo>
                  <a:pt x="2119" y="2672"/>
                </a:lnTo>
                <a:lnTo>
                  <a:pt x="2116" y="2666"/>
                </a:lnTo>
                <a:lnTo>
                  <a:pt x="2142" y="2669"/>
                </a:lnTo>
                <a:lnTo>
                  <a:pt x="2169" y="2673"/>
                </a:lnTo>
                <a:lnTo>
                  <a:pt x="2196" y="2676"/>
                </a:lnTo>
                <a:lnTo>
                  <a:pt x="2219" y="2672"/>
                </a:lnTo>
                <a:lnTo>
                  <a:pt x="2267" y="2665"/>
                </a:lnTo>
                <a:lnTo>
                  <a:pt x="2315" y="2670"/>
                </a:lnTo>
                <a:lnTo>
                  <a:pt x="2320" y="2672"/>
                </a:lnTo>
                <a:lnTo>
                  <a:pt x="2323" y="2675"/>
                </a:lnTo>
                <a:lnTo>
                  <a:pt x="2327" y="2679"/>
                </a:lnTo>
                <a:lnTo>
                  <a:pt x="2333" y="2680"/>
                </a:lnTo>
                <a:lnTo>
                  <a:pt x="2340" y="2679"/>
                </a:lnTo>
                <a:lnTo>
                  <a:pt x="2346" y="2678"/>
                </a:lnTo>
                <a:lnTo>
                  <a:pt x="2350" y="2677"/>
                </a:lnTo>
                <a:lnTo>
                  <a:pt x="2358" y="2677"/>
                </a:lnTo>
                <a:lnTo>
                  <a:pt x="2361" y="2681"/>
                </a:lnTo>
                <a:lnTo>
                  <a:pt x="2367" y="2681"/>
                </a:lnTo>
                <a:lnTo>
                  <a:pt x="2376" y="2680"/>
                </a:lnTo>
                <a:lnTo>
                  <a:pt x="2382" y="2680"/>
                </a:lnTo>
                <a:lnTo>
                  <a:pt x="2382" y="2681"/>
                </a:lnTo>
                <a:lnTo>
                  <a:pt x="2385" y="2691"/>
                </a:lnTo>
                <a:lnTo>
                  <a:pt x="2385" y="2703"/>
                </a:lnTo>
                <a:lnTo>
                  <a:pt x="2408" y="2724"/>
                </a:lnTo>
                <a:lnTo>
                  <a:pt x="2445" y="2702"/>
                </a:lnTo>
                <a:lnTo>
                  <a:pt x="2458" y="2701"/>
                </a:lnTo>
                <a:lnTo>
                  <a:pt x="2470" y="2732"/>
                </a:lnTo>
                <a:lnTo>
                  <a:pt x="2478" y="2759"/>
                </a:lnTo>
                <a:lnTo>
                  <a:pt x="2490" y="2781"/>
                </a:lnTo>
                <a:lnTo>
                  <a:pt x="2485" y="2808"/>
                </a:lnTo>
                <a:lnTo>
                  <a:pt x="2478" y="2834"/>
                </a:lnTo>
                <a:lnTo>
                  <a:pt x="2470" y="2845"/>
                </a:lnTo>
                <a:lnTo>
                  <a:pt x="2461" y="2857"/>
                </a:lnTo>
                <a:lnTo>
                  <a:pt x="2457" y="2867"/>
                </a:lnTo>
                <a:lnTo>
                  <a:pt x="2468" y="2871"/>
                </a:lnTo>
                <a:lnTo>
                  <a:pt x="2471" y="2875"/>
                </a:lnTo>
                <a:lnTo>
                  <a:pt x="2468" y="2883"/>
                </a:lnTo>
                <a:lnTo>
                  <a:pt x="2463" y="2893"/>
                </a:lnTo>
                <a:lnTo>
                  <a:pt x="2459" y="2902"/>
                </a:lnTo>
                <a:lnTo>
                  <a:pt x="2456" y="2927"/>
                </a:lnTo>
                <a:lnTo>
                  <a:pt x="2478" y="2937"/>
                </a:lnTo>
                <a:lnTo>
                  <a:pt x="2474" y="2948"/>
                </a:lnTo>
                <a:lnTo>
                  <a:pt x="2467" y="2957"/>
                </a:lnTo>
                <a:lnTo>
                  <a:pt x="2465" y="2967"/>
                </a:lnTo>
                <a:lnTo>
                  <a:pt x="2472" y="2978"/>
                </a:lnTo>
                <a:lnTo>
                  <a:pt x="2480" y="2990"/>
                </a:lnTo>
                <a:lnTo>
                  <a:pt x="2478" y="3001"/>
                </a:lnTo>
                <a:lnTo>
                  <a:pt x="2473" y="3009"/>
                </a:lnTo>
                <a:lnTo>
                  <a:pt x="2478" y="3016"/>
                </a:lnTo>
                <a:lnTo>
                  <a:pt x="2492" y="3026"/>
                </a:lnTo>
                <a:lnTo>
                  <a:pt x="2500" y="3042"/>
                </a:lnTo>
                <a:lnTo>
                  <a:pt x="2508" y="3060"/>
                </a:lnTo>
                <a:lnTo>
                  <a:pt x="2530" y="3058"/>
                </a:lnTo>
                <a:lnTo>
                  <a:pt x="2553" y="3023"/>
                </a:lnTo>
                <a:lnTo>
                  <a:pt x="2564" y="3001"/>
                </a:lnTo>
                <a:lnTo>
                  <a:pt x="2570" y="2975"/>
                </a:lnTo>
                <a:lnTo>
                  <a:pt x="2585" y="2922"/>
                </a:lnTo>
                <a:lnTo>
                  <a:pt x="2591" y="2865"/>
                </a:lnTo>
                <a:lnTo>
                  <a:pt x="2584" y="2834"/>
                </a:lnTo>
                <a:lnTo>
                  <a:pt x="2596" y="2810"/>
                </a:lnTo>
                <a:lnTo>
                  <a:pt x="2597" y="2790"/>
                </a:lnTo>
                <a:lnTo>
                  <a:pt x="2600" y="2770"/>
                </a:lnTo>
                <a:lnTo>
                  <a:pt x="2603" y="2748"/>
                </a:lnTo>
                <a:lnTo>
                  <a:pt x="2604" y="2730"/>
                </a:lnTo>
                <a:lnTo>
                  <a:pt x="2600" y="2718"/>
                </a:lnTo>
                <a:lnTo>
                  <a:pt x="2592" y="2710"/>
                </a:lnTo>
                <a:lnTo>
                  <a:pt x="2585" y="2705"/>
                </a:lnTo>
                <a:lnTo>
                  <a:pt x="2584" y="2702"/>
                </a:lnTo>
                <a:lnTo>
                  <a:pt x="2606" y="2687"/>
                </a:lnTo>
                <a:lnTo>
                  <a:pt x="2618" y="2663"/>
                </a:lnTo>
                <a:lnTo>
                  <a:pt x="2640" y="2618"/>
                </a:lnTo>
                <a:lnTo>
                  <a:pt x="2680" y="2587"/>
                </a:lnTo>
                <a:lnTo>
                  <a:pt x="2690" y="2573"/>
                </a:lnTo>
                <a:lnTo>
                  <a:pt x="2690" y="2560"/>
                </a:lnTo>
                <a:lnTo>
                  <a:pt x="2692" y="2552"/>
                </a:lnTo>
                <a:lnTo>
                  <a:pt x="2709" y="2547"/>
                </a:lnTo>
                <a:lnTo>
                  <a:pt x="2754" y="2525"/>
                </a:lnTo>
                <a:lnTo>
                  <a:pt x="2795" y="2492"/>
                </a:lnTo>
                <a:lnTo>
                  <a:pt x="2825" y="2475"/>
                </a:lnTo>
                <a:lnTo>
                  <a:pt x="2853" y="2460"/>
                </a:lnTo>
                <a:lnTo>
                  <a:pt x="2878" y="2445"/>
                </a:lnTo>
                <a:lnTo>
                  <a:pt x="2905" y="2424"/>
                </a:lnTo>
                <a:lnTo>
                  <a:pt x="2920" y="2415"/>
                </a:lnTo>
                <a:lnTo>
                  <a:pt x="2934" y="2411"/>
                </a:lnTo>
                <a:lnTo>
                  <a:pt x="2950" y="2409"/>
                </a:lnTo>
                <a:lnTo>
                  <a:pt x="2966" y="2406"/>
                </a:lnTo>
                <a:lnTo>
                  <a:pt x="2982" y="2400"/>
                </a:lnTo>
                <a:lnTo>
                  <a:pt x="2982" y="2391"/>
                </a:lnTo>
                <a:lnTo>
                  <a:pt x="2977" y="2390"/>
                </a:lnTo>
                <a:lnTo>
                  <a:pt x="2972" y="2390"/>
                </a:lnTo>
                <a:lnTo>
                  <a:pt x="2966" y="2389"/>
                </a:lnTo>
                <a:lnTo>
                  <a:pt x="2959" y="2388"/>
                </a:lnTo>
                <a:lnTo>
                  <a:pt x="2949" y="2386"/>
                </a:lnTo>
                <a:lnTo>
                  <a:pt x="2945" y="2380"/>
                </a:lnTo>
                <a:lnTo>
                  <a:pt x="2956" y="2373"/>
                </a:lnTo>
                <a:lnTo>
                  <a:pt x="2973" y="2373"/>
                </a:lnTo>
                <a:lnTo>
                  <a:pt x="2973" y="2362"/>
                </a:lnTo>
                <a:lnTo>
                  <a:pt x="2957" y="2350"/>
                </a:lnTo>
                <a:lnTo>
                  <a:pt x="3001" y="2347"/>
                </a:lnTo>
                <a:lnTo>
                  <a:pt x="3034" y="2329"/>
                </a:lnTo>
                <a:lnTo>
                  <a:pt x="3032" y="2312"/>
                </a:lnTo>
                <a:lnTo>
                  <a:pt x="3018" y="2299"/>
                </a:lnTo>
                <a:lnTo>
                  <a:pt x="3012" y="2293"/>
                </a:lnTo>
                <a:lnTo>
                  <a:pt x="3010" y="2291"/>
                </a:lnTo>
                <a:lnTo>
                  <a:pt x="3016" y="2292"/>
                </a:lnTo>
                <a:lnTo>
                  <a:pt x="3030" y="2296"/>
                </a:lnTo>
                <a:lnTo>
                  <a:pt x="3043" y="2297"/>
                </a:lnTo>
                <a:lnTo>
                  <a:pt x="3050" y="2285"/>
                </a:lnTo>
                <a:lnTo>
                  <a:pt x="3057" y="2262"/>
                </a:lnTo>
                <a:lnTo>
                  <a:pt x="3044" y="2245"/>
                </a:lnTo>
                <a:lnTo>
                  <a:pt x="3035" y="2229"/>
                </a:lnTo>
                <a:lnTo>
                  <a:pt x="3037" y="2216"/>
                </a:lnTo>
                <a:lnTo>
                  <a:pt x="3051" y="2220"/>
                </a:lnTo>
                <a:lnTo>
                  <a:pt x="3059" y="2214"/>
                </a:lnTo>
                <a:lnTo>
                  <a:pt x="3063" y="2199"/>
                </a:lnTo>
                <a:lnTo>
                  <a:pt x="3073" y="2187"/>
                </a:lnTo>
                <a:lnTo>
                  <a:pt x="3075" y="2174"/>
                </a:lnTo>
                <a:lnTo>
                  <a:pt x="3066" y="2164"/>
                </a:lnTo>
                <a:lnTo>
                  <a:pt x="3055" y="2156"/>
                </a:lnTo>
                <a:lnTo>
                  <a:pt x="3049" y="2147"/>
                </a:lnTo>
                <a:lnTo>
                  <a:pt x="3058" y="2145"/>
                </a:lnTo>
                <a:lnTo>
                  <a:pt x="3067" y="2142"/>
                </a:lnTo>
                <a:lnTo>
                  <a:pt x="3079" y="2155"/>
                </a:lnTo>
                <a:lnTo>
                  <a:pt x="3092" y="2154"/>
                </a:lnTo>
                <a:lnTo>
                  <a:pt x="3089" y="2146"/>
                </a:lnTo>
                <a:lnTo>
                  <a:pt x="3085" y="2135"/>
                </a:lnTo>
                <a:lnTo>
                  <a:pt x="3080" y="2125"/>
                </a:lnTo>
                <a:lnTo>
                  <a:pt x="3079" y="2121"/>
                </a:lnTo>
                <a:lnTo>
                  <a:pt x="3099" y="2110"/>
                </a:lnTo>
                <a:lnTo>
                  <a:pt x="3109" y="2089"/>
                </a:lnTo>
                <a:lnTo>
                  <a:pt x="3118" y="2068"/>
                </a:lnTo>
                <a:lnTo>
                  <a:pt x="3132" y="2058"/>
                </a:lnTo>
                <a:lnTo>
                  <a:pt x="3126" y="2080"/>
                </a:lnTo>
                <a:lnTo>
                  <a:pt x="3113" y="2108"/>
                </a:lnTo>
                <a:lnTo>
                  <a:pt x="3104" y="2135"/>
                </a:lnTo>
                <a:lnTo>
                  <a:pt x="3107" y="2151"/>
                </a:lnTo>
                <a:lnTo>
                  <a:pt x="3111" y="2171"/>
                </a:lnTo>
                <a:lnTo>
                  <a:pt x="3099" y="2190"/>
                </a:lnTo>
                <a:lnTo>
                  <a:pt x="3078" y="2215"/>
                </a:lnTo>
                <a:lnTo>
                  <a:pt x="3087" y="2226"/>
                </a:lnTo>
                <a:lnTo>
                  <a:pt x="3112" y="2203"/>
                </a:lnTo>
                <a:lnTo>
                  <a:pt x="3132" y="2174"/>
                </a:lnTo>
                <a:lnTo>
                  <a:pt x="3160" y="2144"/>
                </a:lnTo>
                <a:lnTo>
                  <a:pt x="3162" y="2111"/>
                </a:lnTo>
                <a:lnTo>
                  <a:pt x="3159" y="2103"/>
                </a:lnTo>
                <a:lnTo>
                  <a:pt x="3160" y="2089"/>
                </a:lnTo>
                <a:lnTo>
                  <a:pt x="3161" y="2081"/>
                </a:lnTo>
                <a:lnTo>
                  <a:pt x="3162" y="2074"/>
                </a:lnTo>
                <a:lnTo>
                  <a:pt x="3162" y="2068"/>
                </a:lnTo>
                <a:lnTo>
                  <a:pt x="3163" y="2064"/>
                </a:lnTo>
                <a:lnTo>
                  <a:pt x="3174" y="2081"/>
                </a:lnTo>
                <a:lnTo>
                  <a:pt x="3185" y="2103"/>
                </a:lnTo>
                <a:lnTo>
                  <a:pt x="3185" y="2111"/>
                </a:lnTo>
                <a:lnTo>
                  <a:pt x="3186" y="2114"/>
                </a:lnTo>
                <a:lnTo>
                  <a:pt x="3188" y="2115"/>
                </a:lnTo>
                <a:lnTo>
                  <a:pt x="3190" y="2113"/>
                </a:lnTo>
                <a:lnTo>
                  <a:pt x="3193" y="2110"/>
                </a:lnTo>
                <a:lnTo>
                  <a:pt x="3196" y="2105"/>
                </a:lnTo>
                <a:lnTo>
                  <a:pt x="3199" y="2101"/>
                </a:lnTo>
                <a:lnTo>
                  <a:pt x="3203" y="2098"/>
                </a:lnTo>
                <a:lnTo>
                  <a:pt x="3238" y="2057"/>
                </a:lnTo>
                <a:lnTo>
                  <a:pt x="3264" y="2011"/>
                </a:lnTo>
                <a:lnTo>
                  <a:pt x="3276" y="1989"/>
                </a:lnTo>
                <a:lnTo>
                  <a:pt x="3300" y="1976"/>
                </a:lnTo>
                <a:lnTo>
                  <a:pt x="3341" y="1962"/>
                </a:lnTo>
                <a:lnTo>
                  <a:pt x="3383" y="1956"/>
                </a:lnTo>
                <a:lnTo>
                  <a:pt x="3403" y="1953"/>
                </a:lnTo>
                <a:lnTo>
                  <a:pt x="3431" y="1948"/>
                </a:lnTo>
                <a:lnTo>
                  <a:pt x="3458" y="1943"/>
                </a:lnTo>
                <a:lnTo>
                  <a:pt x="3471" y="1943"/>
                </a:lnTo>
                <a:lnTo>
                  <a:pt x="3480" y="1951"/>
                </a:lnTo>
                <a:lnTo>
                  <a:pt x="3494" y="1952"/>
                </a:lnTo>
                <a:lnTo>
                  <a:pt x="3503" y="1939"/>
                </a:lnTo>
                <a:lnTo>
                  <a:pt x="3492" y="1929"/>
                </a:lnTo>
                <a:lnTo>
                  <a:pt x="3481" y="1924"/>
                </a:lnTo>
                <a:lnTo>
                  <a:pt x="3474" y="1917"/>
                </a:lnTo>
                <a:lnTo>
                  <a:pt x="3468" y="1896"/>
                </a:lnTo>
                <a:lnTo>
                  <a:pt x="3476" y="1888"/>
                </a:lnTo>
                <a:lnTo>
                  <a:pt x="3489" y="1887"/>
                </a:lnTo>
                <a:lnTo>
                  <a:pt x="3495" y="1883"/>
                </a:lnTo>
                <a:lnTo>
                  <a:pt x="3493" y="1868"/>
                </a:lnTo>
                <a:lnTo>
                  <a:pt x="3500" y="1853"/>
                </a:lnTo>
                <a:lnTo>
                  <a:pt x="3538" y="1820"/>
                </a:lnTo>
                <a:lnTo>
                  <a:pt x="3579" y="1796"/>
                </a:lnTo>
                <a:lnTo>
                  <a:pt x="3608" y="1782"/>
                </a:lnTo>
                <a:lnTo>
                  <a:pt x="3627" y="1757"/>
                </a:lnTo>
                <a:lnTo>
                  <a:pt x="3633" y="1755"/>
                </a:lnTo>
                <a:lnTo>
                  <a:pt x="3643" y="1757"/>
                </a:lnTo>
                <a:lnTo>
                  <a:pt x="3656" y="1759"/>
                </a:lnTo>
                <a:lnTo>
                  <a:pt x="3668" y="1754"/>
                </a:lnTo>
                <a:lnTo>
                  <a:pt x="3697" y="1746"/>
                </a:lnTo>
                <a:lnTo>
                  <a:pt x="3730" y="1746"/>
                </a:lnTo>
                <a:lnTo>
                  <a:pt x="3735" y="1743"/>
                </a:lnTo>
                <a:lnTo>
                  <a:pt x="3738" y="1735"/>
                </a:lnTo>
                <a:lnTo>
                  <a:pt x="3740" y="1726"/>
                </a:lnTo>
                <a:lnTo>
                  <a:pt x="3744" y="1718"/>
                </a:lnTo>
                <a:lnTo>
                  <a:pt x="3741" y="1700"/>
                </a:lnTo>
                <a:lnTo>
                  <a:pt x="3741" y="1658"/>
                </a:lnTo>
                <a:lnTo>
                  <a:pt x="3762" y="1621"/>
                </a:lnTo>
                <a:lnTo>
                  <a:pt x="3741" y="1589"/>
                </a:lnTo>
                <a:lnTo>
                  <a:pt x="3694" y="1581"/>
                </a:lnTo>
                <a:lnTo>
                  <a:pt x="3694" y="1582"/>
                </a:lnTo>
                <a:lnTo>
                  <a:pt x="3673" y="1607"/>
                </a:lnTo>
                <a:lnTo>
                  <a:pt x="3653" y="1636"/>
                </a:lnTo>
                <a:lnTo>
                  <a:pt x="3625" y="1669"/>
                </a:lnTo>
                <a:lnTo>
                  <a:pt x="3591" y="1695"/>
                </a:lnTo>
                <a:lnTo>
                  <a:pt x="3513" y="1725"/>
                </a:lnTo>
                <a:lnTo>
                  <a:pt x="3430" y="1725"/>
                </a:lnTo>
                <a:lnTo>
                  <a:pt x="3381" y="1714"/>
                </a:lnTo>
                <a:lnTo>
                  <a:pt x="3272" y="1773"/>
                </a:lnTo>
                <a:lnTo>
                  <a:pt x="3227" y="1804"/>
                </a:lnTo>
                <a:lnTo>
                  <a:pt x="3180" y="1801"/>
                </a:lnTo>
                <a:lnTo>
                  <a:pt x="3134" y="1807"/>
                </a:lnTo>
                <a:lnTo>
                  <a:pt x="3108" y="1848"/>
                </a:lnTo>
                <a:lnTo>
                  <a:pt x="3054" y="1872"/>
                </a:lnTo>
                <a:lnTo>
                  <a:pt x="2914" y="1911"/>
                </a:lnTo>
                <a:lnTo>
                  <a:pt x="2882" y="1905"/>
                </a:lnTo>
                <a:lnTo>
                  <a:pt x="2971" y="1813"/>
                </a:lnTo>
                <a:lnTo>
                  <a:pt x="2976" y="1796"/>
                </a:lnTo>
                <a:lnTo>
                  <a:pt x="2986" y="1775"/>
                </a:lnTo>
                <a:lnTo>
                  <a:pt x="2995" y="1754"/>
                </a:lnTo>
                <a:lnTo>
                  <a:pt x="2999" y="1737"/>
                </a:lnTo>
                <a:lnTo>
                  <a:pt x="2999" y="1723"/>
                </a:lnTo>
                <a:lnTo>
                  <a:pt x="3001" y="1710"/>
                </a:lnTo>
                <a:lnTo>
                  <a:pt x="3002" y="1696"/>
                </a:lnTo>
                <a:lnTo>
                  <a:pt x="3004" y="1682"/>
                </a:lnTo>
                <a:lnTo>
                  <a:pt x="3001" y="1641"/>
                </a:lnTo>
                <a:lnTo>
                  <a:pt x="2993" y="1601"/>
                </a:lnTo>
                <a:lnTo>
                  <a:pt x="2980" y="1576"/>
                </a:lnTo>
                <a:lnTo>
                  <a:pt x="2962" y="1554"/>
                </a:lnTo>
                <a:lnTo>
                  <a:pt x="2817" y="1501"/>
                </a:lnTo>
                <a:lnTo>
                  <a:pt x="2807" y="1494"/>
                </a:lnTo>
                <a:lnTo>
                  <a:pt x="2802" y="1482"/>
                </a:lnTo>
                <a:lnTo>
                  <a:pt x="2791" y="1466"/>
                </a:lnTo>
                <a:lnTo>
                  <a:pt x="2782" y="1464"/>
                </a:lnTo>
                <a:lnTo>
                  <a:pt x="2767" y="1465"/>
                </a:lnTo>
                <a:lnTo>
                  <a:pt x="2754" y="1465"/>
                </a:lnTo>
                <a:lnTo>
                  <a:pt x="2748" y="1455"/>
                </a:lnTo>
                <a:lnTo>
                  <a:pt x="2731" y="1452"/>
                </a:lnTo>
                <a:lnTo>
                  <a:pt x="2714" y="1448"/>
                </a:lnTo>
                <a:lnTo>
                  <a:pt x="2707" y="1444"/>
                </a:lnTo>
                <a:lnTo>
                  <a:pt x="2702" y="1441"/>
                </a:lnTo>
                <a:lnTo>
                  <a:pt x="2697" y="1438"/>
                </a:lnTo>
                <a:lnTo>
                  <a:pt x="2688" y="1437"/>
                </a:lnTo>
                <a:lnTo>
                  <a:pt x="2666" y="1433"/>
                </a:lnTo>
                <a:lnTo>
                  <a:pt x="2653" y="1424"/>
                </a:lnTo>
                <a:lnTo>
                  <a:pt x="2641" y="1411"/>
                </a:lnTo>
                <a:lnTo>
                  <a:pt x="2626" y="1400"/>
                </a:lnTo>
                <a:lnTo>
                  <a:pt x="1469" y="1312"/>
                </a:lnTo>
                <a:lnTo>
                  <a:pt x="1453" y="1324"/>
                </a:lnTo>
                <a:lnTo>
                  <a:pt x="1449" y="1335"/>
                </a:lnTo>
                <a:lnTo>
                  <a:pt x="1448" y="1349"/>
                </a:lnTo>
                <a:lnTo>
                  <a:pt x="1441" y="1365"/>
                </a:lnTo>
                <a:lnTo>
                  <a:pt x="1427" y="1378"/>
                </a:lnTo>
                <a:lnTo>
                  <a:pt x="1415" y="1386"/>
                </a:lnTo>
                <a:lnTo>
                  <a:pt x="1403" y="1395"/>
                </a:lnTo>
                <a:lnTo>
                  <a:pt x="1390" y="1407"/>
                </a:lnTo>
                <a:lnTo>
                  <a:pt x="1371" y="1435"/>
                </a:lnTo>
                <a:lnTo>
                  <a:pt x="1340" y="1450"/>
                </a:lnTo>
                <a:lnTo>
                  <a:pt x="1347" y="1434"/>
                </a:lnTo>
                <a:lnTo>
                  <a:pt x="1361" y="1419"/>
                </a:lnTo>
                <a:lnTo>
                  <a:pt x="1377" y="1405"/>
                </a:lnTo>
                <a:lnTo>
                  <a:pt x="1382" y="1393"/>
                </a:lnTo>
                <a:lnTo>
                  <a:pt x="1374" y="1383"/>
                </a:lnTo>
                <a:lnTo>
                  <a:pt x="1356" y="1374"/>
                </a:lnTo>
                <a:lnTo>
                  <a:pt x="1339" y="1365"/>
                </a:lnTo>
                <a:lnTo>
                  <a:pt x="1331" y="1354"/>
                </a:lnTo>
                <a:lnTo>
                  <a:pt x="1330" y="1354"/>
                </a:lnTo>
                <a:lnTo>
                  <a:pt x="1314" y="1396"/>
                </a:lnTo>
                <a:lnTo>
                  <a:pt x="1290" y="1433"/>
                </a:lnTo>
                <a:lnTo>
                  <a:pt x="1283" y="1447"/>
                </a:lnTo>
                <a:lnTo>
                  <a:pt x="1279" y="1463"/>
                </a:lnTo>
                <a:lnTo>
                  <a:pt x="1272" y="1476"/>
                </a:lnTo>
                <a:lnTo>
                  <a:pt x="1254" y="1482"/>
                </a:lnTo>
                <a:lnTo>
                  <a:pt x="1249" y="1486"/>
                </a:lnTo>
                <a:lnTo>
                  <a:pt x="1243" y="1497"/>
                </a:lnTo>
                <a:lnTo>
                  <a:pt x="1238" y="1508"/>
                </a:lnTo>
                <a:lnTo>
                  <a:pt x="1233" y="1516"/>
                </a:lnTo>
                <a:lnTo>
                  <a:pt x="1160" y="1593"/>
                </a:lnTo>
                <a:lnTo>
                  <a:pt x="1077" y="1656"/>
                </a:lnTo>
                <a:lnTo>
                  <a:pt x="1035" y="1695"/>
                </a:lnTo>
                <a:lnTo>
                  <a:pt x="1006" y="1743"/>
                </a:lnTo>
                <a:lnTo>
                  <a:pt x="1000" y="1753"/>
                </a:lnTo>
                <a:lnTo>
                  <a:pt x="990" y="1774"/>
                </a:lnTo>
                <a:lnTo>
                  <a:pt x="980" y="1797"/>
                </a:lnTo>
                <a:lnTo>
                  <a:pt x="973" y="1811"/>
                </a:lnTo>
                <a:lnTo>
                  <a:pt x="958" y="1829"/>
                </a:lnTo>
                <a:lnTo>
                  <a:pt x="940" y="1843"/>
                </a:lnTo>
                <a:lnTo>
                  <a:pt x="910" y="1857"/>
                </a:lnTo>
                <a:lnTo>
                  <a:pt x="901" y="1860"/>
                </a:lnTo>
                <a:lnTo>
                  <a:pt x="893" y="1863"/>
                </a:lnTo>
                <a:lnTo>
                  <a:pt x="893" y="1864"/>
                </a:lnTo>
                <a:lnTo>
                  <a:pt x="892" y="1864"/>
                </a:lnTo>
                <a:lnTo>
                  <a:pt x="889" y="1909"/>
                </a:lnTo>
                <a:lnTo>
                  <a:pt x="867" y="1952"/>
                </a:lnTo>
                <a:lnTo>
                  <a:pt x="857" y="1971"/>
                </a:lnTo>
                <a:lnTo>
                  <a:pt x="852" y="1991"/>
                </a:lnTo>
                <a:lnTo>
                  <a:pt x="848" y="2013"/>
                </a:lnTo>
                <a:lnTo>
                  <a:pt x="842" y="2035"/>
                </a:lnTo>
                <a:lnTo>
                  <a:pt x="841" y="2052"/>
                </a:lnTo>
                <a:lnTo>
                  <a:pt x="846" y="2055"/>
                </a:lnTo>
                <a:lnTo>
                  <a:pt x="851" y="2054"/>
                </a:lnTo>
                <a:lnTo>
                  <a:pt x="856" y="2051"/>
                </a:lnTo>
                <a:lnTo>
                  <a:pt x="863" y="2050"/>
                </a:lnTo>
                <a:lnTo>
                  <a:pt x="870" y="2049"/>
                </a:lnTo>
                <a:lnTo>
                  <a:pt x="867" y="2066"/>
                </a:lnTo>
                <a:lnTo>
                  <a:pt x="859" y="2082"/>
                </a:lnTo>
                <a:lnTo>
                  <a:pt x="853" y="2100"/>
                </a:lnTo>
                <a:lnTo>
                  <a:pt x="850" y="2116"/>
                </a:lnTo>
                <a:lnTo>
                  <a:pt x="849" y="2117"/>
                </a:lnTo>
                <a:lnTo>
                  <a:pt x="845" y="2113"/>
                </a:lnTo>
                <a:lnTo>
                  <a:pt x="840" y="2104"/>
                </a:lnTo>
                <a:lnTo>
                  <a:pt x="834" y="2095"/>
                </a:lnTo>
                <a:lnTo>
                  <a:pt x="826" y="2089"/>
                </a:lnTo>
                <a:lnTo>
                  <a:pt x="829" y="2112"/>
                </a:lnTo>
                <a:lnTo>
                  <a:pt x="837" y="2134"/>
                </a:lnTo>
                <a:lnTo>
                  <a:pt x="841" y="2154"/>
                </a:lnTo>
                <a:lnTo>
                  <a:pt x="830" y="2173"/>
                </a:lnTo>
                <a:lnTo>
                  <a:pt x="817" y="2205"/>
                </a:lnTo>
                <a:lnTo>
                  <a:pt x="824" y="2241"/>
                </a:lnTo>
                <a:lnTo>
                  <a:pt x="823" y="2267"/>
                </a:lnTo>
                <a:lnTo>
                  <a:pt x="812" y="2288"/>
                </a:lnTo>
                <a:lnTo>
                  <a:pt x="811" y="2308"/>
                </a:lnTo>
                <a:lnTo>
                  <a:pt x="822" y="2321"/>
                </a:lnTo>
                <a:lnTo>
                  <a:pt x="833" y="2326"/>
                </a:lnTo>
                <a:lnTo>
                  <a:pt x="839" y="2336"/>
                </a:lnTo>
                <a:lnTo>
                  <a:pt x="845" y="2347"/>
                </a:lnTo>
                <a:lnTo>
                  <a:pt x="856" y="2356"/>
                </a:lnTo>
                <a:lnTo>
                  <a:pt x="877" y="2376"/>
                </a:lnTo>
                <a:lnTo>
                  <a:pt x="883" y="2405"/>
                </a:lnTo>
                <a:lnTo>
                  <a:pt x="880" y="2418"/>
                </a:lnTo>
                <a:lnTo>
                  <a:pt x="878" y="2433"/>
                </a:lnTo>
                <a:lnTo>
                  <a:pt x="876" y="2448"/>
                </a:lnTo>
                <a:lnTo>
                  <a:pt x="873" y="2463"/>
                </a:lnTo>
                <a:lnTo>
                  <a:pt x="989" y="2462"/>
                </a:lnTo>
                <a:lnTo>
                  <a:pt x="1145" y="2585"/>
                </a:lnTo>
                <a:lnTo>
                  <a:pt x="1273" y="2585"/>
                </a:lnTo>
                <a:lnTo>
                  <a:pt x="1292" y="2547"/>
                </a:lnTo>
                <a:lnTo>
                  <a:pt x="1384" y="2561"/>
                </a:lnTo>
                <a:lnTo>
                  <a:pt x="1396" y="2578"/>
                </a:lnTo>
                <a:lnTo>
                  <a:pt x="1401" y="2598"/>
                </a:lnTo>
                <a:lnTo>
                  <a:pt x="1404" y="2609"/>
                </a:lnTo>
                <a:lnTo>
                  <a:pt x="1410" y="2616"/>
                </a:lnTo>
                <a:lnTo>
                  <a:pt x="1416" y="2622"/>
                </a:lnTo>
                <a:lnTo>
                  <a:pt x="1419" y="2633"/>
                </a:lnTo>
                <a:lnTo>
                  <a:pt x="1418" y="2645"/>
                </a:lnTo>
                <a:lnTo>
                  <a:pt x="1415" y="2656"/>
                </a:lnTo>
                <a:lnTo>
                  <a:pt x="1413" y="2667"/>
                </a:lnTo>
                <a:lnTo>
                  <a:pt x="1412" y="2677"/>
                </a:lnTo>
                <a:lnTo>
                  <a:pt x="1411" y="2678"/>
                </a:lnTo>
                <a:lnTo>
                  <a:pt x="1409" y="2679"/>
                </a:lnTo>
                <a:lnTo>
                  <a:pt x="1409" y="2680"/>
                </a:lnTo>
                <a:lnTo>
                  <a:pt x="1403" y="2687"/>
                </a:lnTo>
                <a:lnTo>
                  <a:pt x="1402" y="2698"/>
                </a:lnTo>
                <a:lnTo>
                  <a:pt x="1408" y="2703"/>
                </a:lnTo>
                <a:lnTo>
                  <a:pt x="1415" y="2705"/>
                </a:lnTo>
                <a:lnTo>
                  <a:pt x="1416" y="2706"/>
                </a:lnTo>
                <a:lnTo>
                  <a:pt x="1428" y="2739"/>
                </a:lnTo>
                <a:lnTo>
                  <a:pt x="1457" y="2757"/>
                </a:lnTo>
                <a:lnTo>
                  <a:pt x="1461" y="2753"/>
                </a:lnTo>
                <a:lnTo>
                  <a:pt x="1465" y="2750"/>
                </a:lnTo>
                <a:lnTo>
                  <a:pt x="1470" y="2746"/>
                </a:lnTo>
                <a:lnTo>
                  <a:pt x="1474" y="2740"/>
                </a:lnTo>
                <a:lnTo>
                  <a:pt x="1479" y="2728"/>
                </a:lnTo>
                <a:lnTo>
                  <a:pt x="1488" y="2722"/>
                </a:lnTo>
                <a:lnTo>
                  <a:pt x="1490" y="2724"/>
                </a:lnTo>
                <a:lnTo>
                  <a:pt x="1492" y="2726"/>
                </a:lnTo>
                <a:lnTo>
                  <a:pt x="1494" y="2730"/>
                </a:lnTo>
                <a:lnTo>
                  <a:pt x="1497" y="2732"/>
                </a:lnTo>
                <a:lnTo>
                  <a:pt x="1505" y="2731"/>
                </a:lnTo>
                <a:lnTo>
                  <a:pt x="1512" y="2725"/>
                </a:lnTo>
                <a:lnTo>
                  <a:pt x="1533" y="2707"/>
                </a:lnTo>
                <a:lnTo>
                  <a:pt x="1555" y="2711"/>
                </a:lnTo>
                <a:lnTo>
                  <a:pt x="1556" y="2712"/>
                </a:lnTo>
                <a:lnTo>
                  <a:pt x="1557" y="2712"/>
                </a:lnTo>
                <a:lnTo>
                  <a:pt x="1561" y="2720"/>
                </a:lnTo>
                <a:lnTo>
                  <a:pt x="1565" y="2728"/>
                </a:lnTo>
                <a:lnTo>
                  <a:pt x="1571" y="2738"/>
                </a:lnTo>
                <a:lnTo>
                  <a:pt x="1573" y="2747"/>
                </a:lnTo>
                <a:lnTo>
                  <a:pt x="1574" y="2767"/>
                </a:lnTo>
                <a:lnTo>
                  <a:pt x="1574" y="2789"/>
                </a:lnTo>
                <a:lnTo>
                  <a:pt x="1576" y="2812"/>
                </a:lnTo>
                <a:lnTo>
                  <a:pt x="1579" y="2831"/>
                </a:lnTo>
                <a:lnTo>
                  <a:pt x="1587" y="2852"/>
                </a:lnTo>
                <a:lnTo>
                  <a:pt x="1588" y="2875"/>
                </a:lnTo>
                <a:lnTo>
                  <a:pt x="1588" y="2883"/>
                </a:lnTo>
                <a:lnTo>
                  <a:pt x="1591" y="2891"/>
                </a:lnTo>
                <a:lnTo>
                  <a:pt x="1593" y="2900"/>
                </a:lnTo>
                <a:lnTo>
                  <a:pt x="1591" y="2908"/>
                </a:lnTo>
                <a:lnTo>
                  <a:pt x="1593" y="2939"/>
                </a:lnTo>
                <a:lnTo>
                  <a:pt x="1614" y="2959"/>
                </a:lnTo>
                <a:lnTo>
                  <a:pt x="1627" y="2966"/>
                </a:lnTo>
                <a:lnTo>
                  <a:pt x="1641" y="2977"/>
                </a:lnTo>
                <a:lnTo>
                  <a:pt x="1647" y="2984"/>
                </a:lnTo>
                <a:lnTo>
                  <a:pt x="1653" y="2990"/>
                </a:lnTo>
                <a:lnTo>
                  <a:pt x="1658" y="2996"/>
                </a:lnTo>
                <a:lnTo>
                  <a:pt x="1663" y="3001"/>
                </a:lnTo>
                <a:close/>
                <a:moveTo>
                  <a:pt x="3369" y="1974"/>
                </a:moveTo>
                <a:lnTo>
                  <a:pt x="3350" y="1979"/>
                </a:lnTo>
                <a:lnTo>
                  <a:pt x="3331" y="1983"/>
                </a:lnTo>
                <a:lnTo>
                  <a:pt x="3311" y="1987"/>
                </a:lnTo>
                <a:lnTo>
                  <a:pt x="3293" y="1993"/>
                </a:lnTo>
                <a:lnTo>
                  <a:pt x="3288" y="1995"/>
                </a:lnTo>
                <a:lnTo>
                  <a:pt x="3283" y="1999"/>
                </a:lnTo>
                <a:lnTo>
                  <a:pt x="3285" y="2003"/>
                </a:lnTo>
                <a:lnTo>
                  <a:pt x="3291" y="2005"/>
                </a:lnTo>
                <a:lnTo>
                  <a:pt x="3302" y="2004"/>
                </a:lnTo>
                <a:lnTo>
                  <a:pt x="3313" y="2001"/>
                </a:lnTo>
                <a:lnTo>
                  <a:pt x="3326" y="1997"/>
                </a:lnTo>
                <a:lnTo>
                  <a:pt x="3337" y="1994"/>
                </a:lnTo>
                <a:lnTo>
                  <a:pt x="3359" y="1988"/>
                </a:lnTo>
                <a:lnTo>
                  <a:pt x="3378" y="1977"/>
                </a:lnTo>
                <a:lnTo>
                  <a:pt x="3369" y="1974"/>
                </a:lnTo>
                <a:close/>
              </a:path>
            </a:pathLst>
          </a:custGeom>
          <a:solidFill>
            <a:srgbClr val="5C044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8" name="Canada"/>
          <xdr:cNvSpPr>
            <a:spLocks noEditPoints="1"/>
          </xdr:cNvSpPr>
        </xdr:nvSpPr>
        <xdr:spPr bwMode="auto">
          <a:xfrm>
            <a:off x="8914203" y="400050"/>
            <a:ext cx="1361830" cy="828675"/>
          </a:xfrm>
          <a:custGeom>
            <a:avLst/>
            <a:gdLst>
              <a:gd name="T0" fmla="*/ 2147483647 w 3761"/>
              <a:gd name="T1" fmla="*/ 2147483647 h 1993"/>
              <a:gd name="T2" fmla="*/ 2147483647 w 3761"/>
              <a:gd name="T3" fmla="*/ 2147483647 h 1993"/>
              <a:gd name="T4" fmla="*/ 2147483647 w 3761"/>
              <a:gd name="T5" fmla="*/ 2147483647 h 1993"/>
              <a:gd name="T6" fmla="*/ 2147483647 w 3761"/>
              <a:gd name="T7" fmla="*/ 2147483647 h 1993"/>
              <a:gd name="T8" fmla="*/ 2147483647 w 3761"/>
              <a:gd name="T9" fmla="*/ 2147483647 h 1993"/>
              <a:gd name="T10" fmla="*/ 2147483647 w 3761"/>
              <a:gd name="T11" fmla="*/ 2147483647 h 1993"/>
              <a:gd name="T12" fmla="*/ 2147483647 w 3761"/>
              <a:gd name="T13" fmla="*/ 2147483647 h 1993"/>
              <a:gd name="T14" fmla="*/ 2147483647 w 3761"/>
              <a:gd name="T15" fmla="*/ 2147483647 h 1993"/>
              <a:gd name="T16" fmla="*/ 2147483647 w 3761"/>
              <a:gd name="T17" fmla="*/ 2147483647 h 1993"/>
              <a:gd name="T18" fmla="*/ 2147483647 w 3761"/>
              <a:gd name="T19" fmla="*/ 2147483647 h 1993"/>
              <a:gd name="T20" fmla="*/ 2147483647 w 3761"/>
              <a:gd name="T21" fmla="*/ 2147483647 h 1993"/>
              <a:gd name="T22" fmla="*/ 2147483647 w 3761"/>
              <a:gd name="T23" fmla="*/ 2147483647 h 1993"/>
              <a:gd name="T24" fmla="*/ 2147483647 w 3761"/>
              <a:gd name="T25" fmla="*/ 2147483647 h 1993"/>
              <a:gd name="T26" fmla="*/ 2147483647 w 3761"/>
              <a:gd name="T27" fmla="*/ 2147483647 h 1993"/>
              <a:gd name="T28" fmla="*/ 2147483647 w 3761"/>
              <a:gd name="T29" fmla="*/ 2147483647 h 1993"/>
              <a:gd name="T30" fmla="*/ 2147483647 w 3761"/>
              <a:gd name="T31" fmla="*/ 2147483647 h 1993"/>
              <a:gd name="T32" fmla="*/ 2147483647 w 3761"/>
              <a:gd name="T33" fmla="*/ 2147483647 h 1993"/>
              <a:gd name="T34" fmla="*/ 2147483647 w 3761"/>
              <a:gd name="T35" fmla="*/ 2147483647 h 1993"/>
              <a:gd name="T36" fmla="*/ 2147483647 w 3761"/>
              <a:gd name="T37" fmla="*/ 2147483647 h 1993"/>
              <a:gd name="T38" fmla="*/ 2147483647 w 3761"/>
              <a:gd name="T39" fmla="*/ 2147483647 h 1993"/>
              <a:gd name="T40" fmla="*/ 2147483647 w 3761"/>
              <a:gd name="T41" fmla="*/ 2147483647 h 1993"/>
              <a:gd name="T42" fmla="*/ 2147483647 w 3761"/>
              <a:gd name="T43" fmla="*/ 2147483647 h 1993"/>
              <a:gd name="T44" fmla="*/ 2147483647 w 3761"/>
              <a:gd name="T45" fmla="*/ 2147483647 h 1993"/>
              <a:gd name="T46" fmla="*/ 2147483647 w 3761"/>
              <a:gd name="T47" fmla="*/ 2147483647 h 1993"/>
              <a:gd name="T48" fmla="*/ 2147483647 w 3761"/>
              <a:gd name="T49" fmla="*/ 2147483647 h 1993"/>
              <a:gd name="T50" fmla="*/ 2147483647 w 3761"/>
              <a:gd name="T51" fmla="*/ 2147483647 h 1993"/>
              <a:gd name="T52" fmla="*/ 2147483647 w 3761"/>
              <a:gd name="T53" fmla="*/ 2147483647 h 1993"/>
              <a:gd name="T54" fmla="*/ 2147483647 w 3761"/>
              <a:gd name="T55" fmla="*/ 2147483647 h 1993"/>
              <a:gd name="T56" fmla="*/ 2147483647 w 3761"/>
              <a:gd name="T57" fmla="*/ 2147483647 h 1993"/>
              <a:gd name="T58" fmla="*/ 2147483647 w 3761"/>
              <a:gd name="T59" fmla="*/ 2147483647 h 1993"/>
              <a:gd name="T60" fmla="*/ 2147483647 w 3761"/>
              <a:gd name="T61" fmla="*/ 2147483647 h 1993"/>
              <a:gd name="T62" fmla="*/ 2147483647 w 3761"/>
              <a:gd name="T63" fmla="*/ 2147483647 h 1993"/>
              <a:gd name="T64" fmla="*/ 2147483647 w 3761"/>
              <a:gd name="T65" fmla="*/ 2147483647 h 1993"/>
              <a:gd name="T66" fmla="*/ 2147483647 w 3761"/>
              <a:gd name="T67" fmla="*/ 2147483647 h 1993"/>
              <a:gd name="T68" fmla="*/ 2147483647 w 3761"/>
              <a:gd name="T69" fmla="*/ 2147483647 h 1993"/>
              <a:gd name="T70" fmla="*/ 2147483647 w 3761"/>
              <a:gd name="T71" fmla="*/ 2147483647 h 1993"/>
              <a:gd name="T72" fmla="*/ 2147483647 w 3761"/>
              <a:gd name="T73" fmla="*/ 2147483647 h 1993"/>
              <a:gd name="T74" fmla="*/ 2147483647 w 3761"/>
              <a:gd name="T75" fmla="*/ 2147483647 h 1993"/>
              <a:gd name="T76" fmla="*/ 2147483647 w 3761"/>
              <a:gd name="T77" fmla="*/ 2147483647 h 1993"/>
              <a:gd name="T78" fmla="*/ 2147483647 w 3761"/>
              <a:gd name="T79" fmla="*/ 2147483647 h 1993"/>
              <a:gd name="T80" fmla="*/ 2147483647 w 3761"/>
              <a:gd name="T81" fmla="*/ 2147483647 h 1993"/>
              <a:gd name="T82" fmla="*/ 2147483647 w 3761"/>
              <a:gd name="T83" fmla="*/ 2147483647 h 1993"/>
              <a:gd name="T84" fmla="*/ 2147483647 w 3761"/>
              <a:gd name="T85" fmla="*/ 2147483647 h 1993"/>
              <a:gd name="T86" fmla="*/ 2147483647 w 3761"/>
              <a:gd name="T87" fmla="*/ 2147483647 h 1993"/>
              <a:gd name="T88" fmla="*/ 2147483647 w 3761"/>
              <a:gd name="T89" fmla="*/ 2147483647 h 1993"/>
              <a:gd name="T90" fmla="*/ 2147483647 w 3761"/>
              <a:gd name="T91" fmla="*/ 2147483647 h 1993"/>
              <a:gd name="T92" fmla="*/ 2147483647 w 3761"/>
              <a:gd name="T93" fmla="*/ 2147483647 h 1993"/>
              <a:gd name="T94" fmla="*/ 2147483647 w 3761"/>
              <a:gd name="T95" fmla="*/ 2147483647 h 1993"/>
              <a:gd name="T96" fmla="*/ 2147483647 w 3761"/>
              <a:gd name="T97" fmla="*/ 2147483647 h 1993"/>
              <a:gd name="T98" fmla="*/ 2147483647 w 3761"/>
              <a:gd name="T99" fmla="*/ 2147483647 h 1993"/>
              <a:gd name="T100" fmla="*/ 2147483647 w 3761"/>
              <a:gd name="T101" fmla="*/ 2147483647 h 1993"/>
              <a:gd name="T102" fmla="*/ 2147483647 w 3761"/>
              <a:gd name="T103" fmla="*/ 2147483647 h 1993"/>
              <a:gd name="T104" fmla="*/ 2147483647 w 3761"/>
              <a:gd name="T105" fmla="*/ 2147483647 h 1993"/>
              <a:gd name="T106" fmla="*/ 2147483647 w 3761"/>
              <a:gd name="T107" fmla="*/ 2147483647 h 1993"/>
              <a:gd name="T108" fmla="*/ 2147483647 w 3761"/>
              <a:gd name="T109" fmla="*/ 2147483647 h 1993"/>
              <a:gd name="T110" fmla="*/ 2147483647 w 3761"/>
              <a:gd name="T111" fmla="*/ 2147483647 h 1993"/>
              <a:gd name="T112" fmla="*/ 2147483647 w 3761"/>
              <a:gd name="T113" fmla="*/ 2147483647 h 1993"/>
              <a:gd name="T114" fmla="*/ 2147483647 w 3761"/>
              <a:gd name="T115" fmla="*/ 2147483647 h 1993"/>
              <a:gd name="T116" fmla="*/ 2147483647 w 3761"/>
              <a:gd name="T117" fmla="*/ 2147483647 h 1993"/>
              <a:gd name="T118" fmla="*/ 2147483647 w 3761"/>
              <a:gd name="T119" fmla="*/ 2147483647 h 1993"/>
              <a:gd name="T120" fmla="*/ 2147483647 w 3761"/>
              <a:gd name="T121" fmla="*/ 2147483647 h 1993"/>
              <a:gd name="T122" fmla="*/ 2147483647 w 3761"/>
              <a:gd name="T123" fmla="*/ 2147483647 h 1993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60000 65536"/>
              <a:gd name="T169" fmla="*/ 0 60000 65536"/>
              <a:gd name="T170" fmla="*/ 0 60000 65536"/>
              <a:gd name="T171" fmla="*/ 0 60000 65536"/>
              <a:gd name="T172" fmla="*/ 0 60000 65536"/>
              <a:gd name="T173" fmla="*/ 0 60000 65536"/>
              <a:gd name="T174" fmla="*/ 0 60000 65536"/>
              <a:gd name="T175" fmla="*/ 0 60000 65536"/>
              <a:gd name="T176" fmla="*/ 0 60000 65536"/>
              <a:gd name="T177" fmla="*/ 0 60000 65536"/>
              <a:gd name="T178" fmla="*/ 0 60000 65536"/>
              <a:gd name="T179" fmla="*/ 0 60000 65536"/>
              <a:gd name="T180" fmla="*/ 0 60000 65536"/>
              <a:gd name="T181" fmla="*/ 0 60000 65536"/>
              <a:gd name="T182" fmla="*/ 0 60000 65536"/>
              <a:gd name="T183" fmla="*/ 0 60000 65536"/>
              <a:gd name="T184" fmla="*/ 0 60000 65536"/>
              <a:gd name="T185" fmla="*/ 0 60000 65536"/>
              <a:gd name="T186" fmla="*/ 0 w 3761"/>
              <a:gd name="T187" fmla="*/ 0 h 1993"/>
              <a:gd name="T188" fmla="*/ 3761 w 3761"/>
              <a:gd name="T189" fmla="*/ 1993 h 1993"/>
            </a:gdLst>
            <a:ahLst/>
            <a:cxnLst>
              <a:cxn ang="T124">
                <a:pos x="T0" y="T1"/>
              </a:cxn>
              <a:cxn ang="T125">
                <a:pos x="T2" y="T3"/>
              </a:cxn>
              <a:cxn ang="T126">
                <a:pos x="T4" y="T5"/>
              </a:cxn>
              <a:cxn ang="T127">
                <a:pos x="T6" y="T7"/>
              </a:cxn>
              <a:cxn ang="T128">
                <a:pos x="T8" y="T9"/>
              </a:cxn>
              <a:cxn ang="T129">
                <a:pos x="T10" y="T11"/>
              </a:cxn>
              <a:cxn ang="T130">
                <a:pos x="T12" y="T13"/>
              </a:cxn>
              <a:cxn ang="T131">
                <a:pos x="T14" y="T15"/>
              </a:cxn>
              <a:cxn ang="T132">
                <a:pos x="T16" y="T17"/>
              </a:cxn>
              <a:cxn ang="T133">
                <a:pos x="T18" y="T19"/>
              </a:cxn>
              <a:cxn ang="T134">
                <a:pos x="T20" y="T21"/>
              </a:cxn>
              <a:cxn ang="T135">
                <a:pos x="T22" y="T23"/>
              </a:cxn>
              <a:cxn ang="T136">
                <a:pos x="T24" y="T25"/>
              </a:cxn>
              <a:cxn ang="T137">
                <a:pos x="T26" y="T27"/>
              </a:cxn>
              <a:cxn ang="T138">
                <a:pos x="T28" y="T29"/>
              </a:cxn>
              <a:cxn ang="T139">
                <a:pos x="T30" y="T31"/>
              </a:cxn>
              <a:cxn ang="T140">
                <a:pos x="T32" y="T33"/>
              </a:cxn>
              <a:cxn ang="T141">
                <a:pos x="T34" y="T35"/>
              </a:cxn>
              <a:cxn ang="T142">
                <a:pos x="T36" y="T37"/>
              </a:cxn>
              <a:cxn ang="T143">
                <a:pos x="T38" y="T39"/>
              </a:cxn>
              <a:cxn ang="T144">
                <a:pos x="T40" y="T41"/>
              </a:cxn>
              <a:cxn ang="T145">
                <a:pos x="T42" y="T43"/>
              </a:cxn>
              <a:cxn ang="T146">
                <a:pos x="T44" y="T45"/>
              </a:cxn>
              <a:cxn ang="T147">
                <a:pos x="T46" y="T47"/>
              </a:cxn>
              <a:cxn ang="T148">
                <a:pos x="T48" y="T49"/>
              </a:cxn>
              <a:cxn ang="T149">
                <a:pos x="T50" y="T51"/>
              </a:cxn>
              <a:cxn ang="T150">
                <a:pos x="T52" y="T53"/>
              </a:cxn>
              <a:cxn ang="T151">
                <a:pos x="T54" y="T55"/>
              </a:cxn>
              <a:cxn ang="T152">
                <a:pos x="T56" y="T57"/>
              </a:cxn>
              <a:cxn ang="T153">
                <a:pos x="T58" y="T59"/>
              </a:cxn>
              <a:cxn ang="T154">
                <a:pos x="T60" y="T61"/>
              </a:cxn>
              <a:cxn ang="T155">
                <a:pos x="T62" y="T63"/>
              </a:cxn>
              <a:cxn ang="T156">
                <a:pos x="T64" y="T65"/>
              </a:cxn>
              <a:cxn ang="T157">
                <a:pos x="T66" y="T67"/>
              </a:cxn>
              <a:cxn ang="T158">
                <a:pos x="T68" y="T69"/>
              </a:cxn>
              <a:cxn ang="T159">
                <a:pos x="T70" y="T71"/>
              </a:cxn>
              <a:cxn ang="T160">
                <a:pos x="T72" y="T73"/>
              </a:cxn>
              <a:cxn ang="T161">
                <a:pos x="T74" y="T75"/>
              </a:cxn>
              <a:cxn ang="T162">
                <a:pos x="T76" y="T77"/>
              </a:cxn>
              <a:cxn ang="T163">
                <a:pos x="T78" y="T79"/>
              </a:cxn>
              <a:cxn ang="T164">
                <a:pos x="T80" y="T81"/>
              </a:cxn>
              <a:cxn ang="T165">
                <a:pos x="T82" y="T83"/>
              </a:cxn>
              <a:cxn ang="T166">
                <a:pos x="T84" y="T85"/>
              </a:cxn>
              <a:cxn ang="T167">
                <a:pos x="T86" y="T87"/>
              </a:cxn>
              <a:cxn ang="T168">
                <a:pos x="T88" y="T89"/>
              </a:cxn>
              <a:cxn ang="T169">
                <a:pos x="T90" y="T91"/>
              </a:cxn>
              <a:cxn ang="T170">
                <a:pos x="T92" y="T93"/>
              </a:cxn>
              <a:cxn ang="T171">
                <a:pos x="T94" y="T95"/>
              </a:cxn>
              <a:cxn ang="T172">
                <a:pos x="T96" y="T97"/>
              </a:cxn>
              <a:cxn ang="T173">
                <a:pos x="T98" y="T99"/>
              </a:cxn>
              <a:cxn ang="T174">
                <a:pos x="T100" y="T101"/>
              </a:cxn>
              <a:cxn ang="T175">
                <a:pos x="T102" y="T103"/>
              </a:cxn>
              <a:cxn ang="T176">
                <a:pos x="T104" y="T105"/>
              </a:cxn>
              <a:cxn ang="T177">
                <a:pos x="T106" y="T107"/>
              </a:cxn>
              <a:cxn ang="T178">
                <a:pos x="T108" y="T109"/>
              </a:cxn>
              <a:cxn ang="T179">
                <a:pos x="T110" y="T111"/>
              </a:cxn>
              <a:cxn ang="T180">
                <a:pos x="T112" y="T113"/>
              </a:cxn>
              <a:cxn ang="T181">
                <a:pos x="T114" y="T115"/>
              </a:cxn>
              <a:cxn ang="T182">
                <a:pos x="T116" y="T117"/>
              </a:cxn>
              <a:cxn ang="T183">
                <a:pos x="T118" y="T119"/>
              </a:cxn>
              <a:cxn ang="T184">
                <a:pos x="T120" y="T121"/>
              </a:cxn>
              <a:cxn ang="T185">
                <a:pos x="T122" y="T123"/>
              </a:cxn>
            </a:cxnLst>
            <a:rect l="T186" t="T187" r="T188" b="T189"/>
            <a:pathLst>
              <a:path w="3761" h="1993">
                <a:moveTo>
                  <a:pt x="3631" y="45"/>
                </a:moveTo>
                <a:lnTo>
                  <a:pt x="3420" y="38"/>
                </a:lnTo>
                <a:lnTo>
                  <a:pt x="3332" y="41"/>
                </a:lnTo>
                <a:lnTo>
                  <a:pt x="3251" y="23"/>
                </a:lnTo>
                <a:lnTo>
                  <a:pt x="3222" y="11"/>
                </a:lnTo>
                <a:lnTo>
                  <a:pt x="3204" y="29"/>
                </a:lnTo>
                <a:lnTo>
                  <a:pt x="3187" y="33"/>
                </a:lnTo>
                <a:lnTo>
                  <a:pt x="3170" y="29"/>
                </a:lnTo>
                <a:lnTo>
                  <a:pt x="3130" y="25"/>
                </a:lnTo>
                <a:lnTo>
                  <a:pt x="3089" y="19"/>
                </a:lnTo>
                <a:lnTo>
                  <a:pt x="3049" y="15"/>
                </a:lnTo>
                <a:lnTo>
                  <a:pt x="3010" y="14"/>
                </a:lnTo>
                <a:lnTo>
                  <a:pt x="2977" y="13"/>
                </a:lnTo>
                <a:lnTo>
                  <a:pt x="2945" y="8"/>
                </a:lnTo>
                <a:lnTo>
                  <a:pt x="2913" y="3"/>
                </a:lnTo>
                <a:lnTo>
                  <a:pt x="2882" y="0"/>
                </a:lnTo>
                <a:lnTo>
                  <a:pt x="2930" y="26"/>
                </a:lnTo>
                <a:lnTo>
                  <a:pt x="2989" y="38"/>
                </a:lnTo>
                <a:lnTo>
                  <a:pt x="3008" y="39"/>
                </a:lnTo>
                <a:lnTo>
                  <a:pt x="3027" y="42"/>
                </a:lnTo>
                <a:lnTo>
                  <a:pt x="3046" y="44"/>
                </a:lnTo>
                <a:lnTo>
                  <a:pt x="3065" y="44"/>
                </a:lnTo>
                <a:lnTo>
                  <a:pt x="3079" y="45"/>
                </a:lnTo>
                <a:lnTo>
                  <a:pt x="3081" y="47"/>
                </a:lnTo>
                <a:lnTo>
                  <a:pt x="3074" y="50"/>
                </a:lnTo>
                <a:lnTo>
                  <a:pt x="3063" y="54"/>
                </a:lnTo>
                <a:lnTo>
                  <a:pt x="3045" y="55"/>
                </a:lnTo>
                <a:lnTo>
                  <a:pt x="3024" y="52"/>
                </a:lnTo>
                <a:lnTo>
                  <a:pt x="3017" y="51"/>
                </a:lnTo>
                <a:lnTo>
                  <a:pt x="3012" y="52"/>
                </a:lnTo>
                <a:lnTo>
                  <a:pt x="3011" y="55"/>
                </a:lnTo>
                <a:lnTo>
                  <a:pt x="3015" y="62"/>
                </a:lnTo>
                <a:lnTo>
                  <a:pt x="3018" y="68"/>
                </a:lnTo>
                <a:lnTo>
                  <a:pt x="3020" y="73"/>
                </a:lnTo>
                <a:lnTo>
                  <a:pt x="3021" y="78"/>
                </a:lnTo>
                <a:lnTo>
                  <a:pt x="3023" y="81"/>
                </a:lnTo>
                <a:lnTo>
                  <a:pt x="3030" y="85"/>
                </a:lnTo>
                <a:lnTo>
                  <a:pt x="3041" y="90"/>
                </a:lnTo>
                <a:lnTo>
                  <a:pt x="3051" y="94"/>
                </a:lnTo>
                <a:lnTo>
                  <a:pt x="3056" y="97"/>
                </a:lnTo>
                <a:lnTo>
                  <a:pt x="3034" y="96"/>
                </a:lnTo>
                <a:lnTo>
                  <a:pt x="3014" y="94"/>
                </a:lnTo>
                <a:lnTo>
                  <a:pt x="2993" y="92"/>
                </a:lnTo>
                <a:lnTo>
                  <a:pt x="2972" y="90"/>
                </a:lnTo>
                <a:lnTo>
                  <a:pt x="2947" y="90"/>
                </a:lnTo>
                <a:lnTo>
                  <a:pt x="2924" y="96"/>
                </a:lnTo>
                <a:lnTo>
                  <a:pt x="2923" y="108"/>
                </a:lnTo>
                <a:lnTo>
                  <a:pt x="2947" y="115"/>
                </a:lnTo>
                <a:lnTo>
                  <a:pt x="2946" y="139"/>
                </a:lnTo>
                <a:lnTo>
                  <a:pt x="2923" y="140"/>
                </a:lnTo>
                <a:lnTo>
                  <a:pt x="2899" y="127"/>
                </a:lnTo>
                <a:lnTo>
                  <a:pt x="2868" y="130"/>
                </a:lnTo>
                <a:lnTo>
                  <a:pt x="2871" y="135"/>
                </a:lnTo>
                <a:lnTo>
                  <a:pt x="2880" y="139"/>
                </a:lnTo>
                <a:lnTo>
                  <a:pt x="2886" y="143"/>
                </a:lnTo>
                <a:lnTo>
                  <a:pt x="2889" y="149"/>
                </a:lnTo>
                <a:lnTo>
                  <a:pt x="2878" y="151"/>
                </a:lnTo>
                <a:lnTo>
                  <a:pt x="2864" y="148"/>
                </a:lnTo>
                <a:lnTo>
                  <a:pt x="2852" y="146"/>
                </a:lnTo>
                <a:lnTo>
                  <a:pt x="2839" y="145"/>
                </a:lnTo>
                <a:lnTo>
                  <a:pt x="2827" y="144"/>
                </a:lnTo>
                <a:lnTo>
                  <a:pt x="2815" y="142"/>
                </a:lnTo>
                <a:lnTo>
                  <a:pt x="2798" y="138"/>
                </a:lnTo>
                <a:lnTo>
                  <a:pt x="2791" y="149"/>
                </a:lnTo>
                <a:lnTo>
                  <a:pt x="2802" y="161"/>
                </a:lnTo>
                <a:lnTo>
                  <a:pt x="2828" y="168"/>
                </a:lnTo>
                <a:lnTo>
                  <a:pt x="2858" y="172"/>
                </a:lnTo>
                <a:lnTo>
                  <a:pt x="2880" y="178"/>
                </a:lnTo>
                <a:lnTo>
                  <a:pt x="2891" y="181"/>
                </a:lnTo>
                <a:lnTo>
                  <a:pt x="2902" y="177"/>
                </a:lnTo>
                <a:lnTo>
                  <a:pt x="2914" y="174"/>
                </a:lnTo>
                <a:lnTo>
                  <a:pt x="2927" y="176"/>
                </a:lnTo>
                <a:lnTo>
                  <a:pt x="2939" y="179"/>
                </a:lnTo>
                <a:lnTo>
                  <a:pt x="2951" y="178"/>
                </a:lnTo>
                <a:lnTo>
                  <a:pt x="2962" y="176"/>
                </a:lnTo>
                <a:lnTo>
                  <a:pt x="2973" y="176"/>
                </a:lnTo>
                <a:lnTo>
                  <a:pt x="3045" y="187"/>
                </a:lnTo>
                <a:lnTo>
                  <a:pt x="3117" y="181"/>
                </a:lnTo>
                <a:lnTo>
                  <a:pt x="3097" y="170"/>
                </a:lnTo>
                <a:lnTo>
                  <a:pt x="3072" y="161"/>
                </a:lnTo>
                <a:lnTo>
                  <a:pt x="3042" y="158"/>
                </a:lnTo>
                <a:lnTo>
                  <a:pt x="3026" y="152"/>
                </a:lnTo>
                <a:lnTo>
                  <a:pt x="3032" y="147"/>
                </a:lnTo>
                <a:lnTo>
                  <a:pt x="3066" y="150"/>
                </a:lnTo>
                <a:lnTo>
                  <a:pt x="3124" y="150"/>
                </a:lnTo>
                <a:lnTo>
                  <a:pt x="3182" y="142"/>
                </a:lnTo>
                <a:lnTo>
                  <a:pt x="3220" y="148"/>
                </a:lnTo>
                <a:lnTo>
                  <a:pt x="3259" y="144"/>
                </a:lnTo>
                <a:lnTo>
                  <a:pt x="3259" y="143"/>
                </a:lnTo>
                <a:lnTo>
                  <a:pt x="3248" y="120"/>
                </a:lnTo>
                <a:lnTo>
                  <a:pt x="3283" y="105"/>
                </a:lnTo>
                <a:lnTo>
                  <a:pt x="3303" y="106"/>
                </a:lnTo>
                <a:lnTo>
                  <a:pt x="3322" y="102"/>
                </a:lnTo>
                <a:lnTo>
                  <a:pt x="3325" y="92"/>
                </a:lnTo>
                <a:lnTo>
                  <a:pt x="3329" y="84"/>
                </a:lnTo>
                <a:lnTo>
                  <a:pt x="3343" y="85"/>
                </a:lnTo>
                <a:lnTo>
                  <a:pt x="3358" y="88"/>
                </a:lnTo>
                <a:lnTo>
                  <a:pt x="3372" y="91"/>
                </a:lnTo>
                <a:lnTo>
                  <a:pt x="3389" y="89"/>
                </a:lnTo>
                <a:lnTo>
                  <a:pt x="3439" y="81"/>
                </a:lnTo>
                <a:lnTo>
                  <a:pt x="3490" y="84"/>
                </a:lnTo>
                <a:lnTo>
                  <a:pt x="3515" y="84"/>
                </a:lnTo>
                <a:lnTo>
                  <a:pt x="3541" y="80"/>
                </a:lnTo>
                <a:lnTo>
                  <a:pt x="3568" y="74"/>
                </a:lnTo>
                <a:lnTo>
                  <a:pt x="3594" y="72"/>
                </a:lnTo>
                <a:lnTo>
                  <a:pt x="3622" y="68"/>
                </a:lnTo>
                <a:lnTo>
                  <a:pt x="3650" y="60"/>
                </a:lnTo>
                <a:lnTo>
                  <a:pt x="3678" y="58"/>
                </a:lnTo>
                <a:lnTo>
                  <a:pt x="3708" y="62"/>
                </a:lnTo>
                <a:lnTo>
                  <a:pt x="3736" y="66"/>
                </a:lnTo>
                <a:lnTo>
                  <a:pt x="3761" y="60"/>
                </a:lnTo>
                <a:lnTo>
                  <a:pt x="3741" y="53"/>
                </a:lnTo>
                <a:lnTo>
                  <a:pt x="3720" y="50"/>
                </a:lnTo>
                <a:lnTo>
                  <a:pt x="3692" y="48"/>
                </a:lnTo>
                <a:lnTo>
                  <a:pt x="3663" y="47"/>
                </a:lnTo>
                <a:lnTo>
                  <a:pt x="3631" y="45"/>
                </a:lnTo>
                <a:close/>
                <a:moveTo>
                  <a:pt x="2531" y="764"/>
                </a:moveTo>
                <a:lnTo>
                  <a:pt x="2518" y="764"/>
                </a:lnTo>
                <a:lnTo>
                  <a:pt x="2506" y="766"/>
                </a:lnTo>
                <a:lnTo>
                  <a:pt x="2498" y="774"/>
                </a:lnTo>
                <a:lnTo>
                  <a:pt x="2493" y="783"/>
                </a:lnTo>
                <a:lnTo>
                  <a:pt x="2492" y="791"/>
                </a:lnTo>
                <a:lnTo>
                  <a:pt x="2498" y="796"/>
                </a:lnTo>
                <a:lnTo>
                  <a:pt x="2505" y="793"/>
                </a:lnTo>
                <a:lnTo>
                  <a:pt x="2509" y="787"/>
                </a:lnTo>
                <a:lnTo>
                  <a:pt x="2516" y="783"/>
                </a:lnTo>
                <a:lnTo>
                  <a:pt x="2524" y="784"/>
                </a:lnTo>
                <a:lnTo>
                  <a:pt x="2534" y="782"/>
                </a:lnTo>
                <a:lnTo>
                  <a:pt x="2540" y="773"/>
                </a:lnTo>
                <a:lnTo>
                  <a:pt x="2531" y="764"/>
                </a:lnTo>
                <a:close/>
                <a:moveTo>
                  <a:pt x="2453" y="728"/>
                </a:moveTo>
                <a:lnTo>
                  <a:pt x="2445" y="729"/>
                </a:lnTo>
                <a:lnTo>
                  <a:pt x="2435" y="727"/>
                </a:lnTo>
                <a:lnTo>
                  <a:pt x="2430" y="726"/>
                </a:lnTo>
                <a:lnTo>
                  <a:pt x="2425" y="725"/>
                </a:lnTo>
                <a:lnTo>
                  <a:pt x="2421" y="726"/>
                </a:lnTo>
                <a:lnTo>
                  <a:pt x="2418" y="727"/>
                </a:lnTo>
                <a:lnTo>
                  <a:pt x="2418" y="729"/>
                </a:lnTo>
                <a:lnTo>
                  <a:pt x="2417" y="729"/>
                </a:lnTo>
                <a:lnTo>
                  <a:pt x="2417" y="730"/>
                </a:lnTo>
                <a:lnTo>
                  <a:pt x="2416" y="732"/>
                </a:lnTo>
                <a:lnTo>
                  <a:pt x="2416" y="735"/>
                </a:lnTo>
                <a:lnTo>
                  <a:pt x="2413" y="737"/>
                </a:lnTo>
                <a:lnTo>
                  <a:pt x="2412" y="740"/>
                </a:lnTo>
                <a:lnTo>
                  <a:pt x="2405" y="742"/>
                </a:lnTo>
                <a:lnTo>
                  <a:pt x="2396" y="744"/>
                </a:lnTo>
                <a:lnTo>
                  <a:pt x="2398" y="753"/>
                </a:lnTo>
                <a:lnTo>
                  <a:pt x="2407" y="759"/>
                </a:lnTo>
                <a:lnTo>
                  <a:pt x="2428" y="756"/>
                </a:lnTo>
                <a:lnTo>
                  <a:pt x="2448" y="748"/>
                </a:lnTo>
                <a:lnTo>
                  <a:pt x="2456" y="746"/>
                </a:lnTo>
                <a:lnTo>
                  <a:pt x="2464" y="745"/>
                </a:lnTo>
                <a:lnTo>
                  <a:pt x="2473" y="740"/>
                </a:lnTo>
                <a:lnTo>
                  <a:pt x="2468" y="731"/>
                </a:lnTo>
                <a:lnTo>
                  <a:pt x="2453" y="728"/>
                </a:lnTo>
                <a:close/>
                <a:moveTo>
                  <a:pt x="2459" y="584"/>
                </a:moveTo>
                <a:lnTo>
                  <a:pt x="2418" y="610"/>
                </a:lnTo>
                <a:lnTo>
                  <a:pt x="2384" y="641"/>
                </a:lnTo>
                <a:lnTo>
                  <a:pt x="2371" y="657"/>
                </a:lnTo>
                <a:lnTo>
                  <a:pt x="2348" y="668"/>
                </a:lnTo>
                <a:lnTo>
                  <a:pt x="2326" y="674"/>
                </a:lnTo>
                <a:lnTo>
                  <a:pt x="2316" y="680"/>
                </a:lnTo>
                <a:lnTo>
                  <a:pt x="2343" y="681"/>
                </a:lnTo>
                <a:lnTo>
                  <a:pt x="2371" y="684"/>
                </a:lnTo>
                <a:lnTo>
                  <a:pt x="2375" y="688"/>
                </a:lnTo>
                <a:lnTo>
                  <a:pt x="2373" y="695"/>
                </a:lnTo>
                <a:lnTo>
                  <a:pt x="2371" y="703"/>
                </a:lnTo>
                <a:lnTo>
                  <a:pt x="2377" y="708"/>
                </a:lnTo>
                <a:lnTo>
                  <a:pt x="2388" y="709"/>
                </a:lnTo>
                <a:lnTo>
                  <a:pt x="2396" y="703"/>
                </a:lnTo>
                <a:lnTo>
                  <a:pt x="2405" y="696"/>
                </a:lnTo>
                <a:lnTo>
                  <a:pt x="2413" y="693"/>
                </a:lnTo>
                <a:lnTo>
                  <a:pt x="2440" y="686"/>
                </a:lnTo>
                <a:lnTo>
                  <a:pt x="2464" y="673"/>
                </a:lnTo>
                <a:lnTo>
                  <a:pt x="2480" y="670"/>
                </a:lnTo>
                <a:lnTo>
                  <a:pt x="2492" y="679"/>
                </a:lnTo>
                <a:lnTo>
                  <a:pt x="2493" y="684"/>
                </a:lnTo>
                <a:lnTo>
                  <a:pt x="2489" y="691"/>
                </a:lnTo>
                <a:lnTo>
                  <a:pt x="2492" y="693"/>
                </a:lnTo>
                <a:lnTo>
                  <a:pt x="2500" y="695"/>
                </a:lnTo>
                <a:lnTo>
                  <a:pt x="2511" y="697"/>
                </a:lnTo>
                <a:lnTo>
                  <a:pt x="2517" y="698"/>
                </a:lnTo>
                <a:lnTo>
                  <a:pt x="2533" y="711"/>
                </a:lnTo>
                <a:lnTo>
                  <a:pt x="2551" y="711"/>
                </a:lnTo>
                <a:lnTo>
                  <a:pt x="2567" y="699"/>
                </a:lnTo>
                <a:lnTo>
                  <a:pt x="2566" y="678"/>
                </a:lnTo>
                <a:lnTo>
                  <a:pt x="2543" y="677"/>
                </a:lnTo>
                <a:lnTo>
                  <a:pt x="2533" y="666"/>
                </a:lnTo>
                <a:lnTo>
                  <a:pt x="2548" y="650"/>
                </a:lnTo>
                <a:lnTo>
                  <a:pt x="2540" y="642"/>
                </a:lnTo>
                <a:lnTo>
                  <a:pt x="2531" y="640"/>
                </a:lnTo>
                <a:lnTo>
                  <a:pt x="2522" y="638"/>
                </a:lnTo>
                <a:lnTo>
                  <a:pt x="2515" y="636"/>
                </a:lnTo>
                <a:lnTo>
                  <a:pt x="2509" y="631"/>
                </a:lnTo>
                <a:lnTo>
                  <a:pt x="2505" y="624"/>
                </a:lnTo>
                <a:lnTo>
                  <a:pt x="2503" y="618"/>
                </a:lnTo>
                <a:lnTo>
                  <a:pt x="2499" y="612"/>
                </a:lnTo>
                <a:lnTo>
                  <a:pt x="2489" y="610"/>
                </a:lnTo>
                <a:lnTo>
                  <a:pt x="2476" y="602"/>
                </a:lnTo>
                <a:lnTo>
                  <a:pt x="2467" y="585"/>
                </a:lnTo>
                <a:lnTo>
                  <a:pt x="2459" y="584"/>
                </a:lnTo>
                <a:close/>
                <a:moveTo>
                  <a:pt x="2649" y="705"/>
                </a:moveTo>
                <a:lnTo>
                  <a:pt x="2642" y="702"/>
                </a:lnTo>
                <a:lnTo>
                  <a:pt x="2633" y="700"/>
                </a:lnTo>
                <a:lnTo>
                  <a:pt x="2628" y="702"/>
                </a:lnTo>
                <a:lnTo>
                  <a:pt x="2628" y="708"/>
                </a:lnTo>
                <a:lnTo>
                  <a:pt x="2629" y="712"/>
                </a:lnTo>
                <a:lnTo>
                  <a:pt x="2631" y="715"/>
                </a:lnTo>
                <a:lnTo>
                  <a:pt x="2632" y="716"/>
                </a:lnTo>
                <a:lnTo>
                  <a:pt x="2633" y="717"/>
                </a:lnTo>
                <a:lnTo>
                  <a:pt x="2634" y="718"/>
                </a:lnTo>
                <a:lnTo>
                  <a:pt x="2635" y="719"/>
                </a:lnTo>
                <a:lnTo>
                  <a:pt x="2636" y="720"/>
                </a:lnTo>
                <a:lnTo>
                  <a:pt x="2638" y="722"/>
                </a:lnTo>
                <a:lnTo>
                  <a:pt x="2640" y="724"/>
                </a:lnTo>
                <a:lnTo>
                  <a:pt x="2640" y="725"/>
                </a:lnTo>
                <a:lnTo>
                  <a:pt x="2642" y="727"/>
                </a:lnTo>
                <a:lnTo>
                  <a:pt x="2645" y="728"/>
                </a:lnTo>
                <a:lnTo>
                  <a:pt x="2649" y="726"/>
                </a:lnTo>
                <a:lnTo>
                  <a:pt x="2651" y="722"/>
                </a:lnTo>
                <a:lnTo>
                  <a:pt x="2649" y="705"/>
                </a:lnTo>
                <a:close/>
                <a:moveTo>
                  <a:pt x="3044" y="746"/>
                </a:moveTo>
                <a:lnTo>
                  <a:pt x="3036" y="743"/>
                </a:lnTo>
                <a:lnTo>
                  <a:pt x="3035" y="737"/>
                </a:lnTo>
                <a:lnTo>
                  <a:pt x="3034" y="730"/>
                </a:lnTo>
                <a:lnTo>
                  <a:pt x="3031" y="726"/>
                </a:lnTo>
                <a:lnTo>
                  <a:pt x="3024" y="724"/>
                </a:lnTo>
                <a:lnTo>
                  <a:pt x="3017" y="725"/>
                </a:lnTo>
                <a:lnTo>
                  <a:pt x="3008" y="726"/>
                </a:lnTo>
                <a:lnTo>
                  <a:pt x="3001" y="726"/>
                </a:lnTo>
                <a:lnTo>
                  <a:pt x="2992" y="723"/>
                </a:lnTo>
                <a:lnTo>
                  <a:pt x="2986" y="722"/>
                </a:lnTo>
                <a:lnTo>
                  <a:pt x="2984" y="739"/>
                </a:lnTo>
                <a:lnTo>
                  <a:pt x="2994" y="752"/>
                </a:lnTo>
                <a:lnTo>
                  <a:pt x="3006" y="764"/>
                </a:lnTo>
                <a:lnTo>
                  <a:pt x="3017" y="777"/>
                </a:lnTo>
                <a:lnTo>
                  <a:pt x="3020" y="782"/>
                </a:lnTo>
                <a:lnTo>
                  <a:pt x="3023" y="788"/>
                </a:lnTo>
                <a:lnTo>
                  <a:pt x="3027" y="795"/>
                </a:lnTo>
                <a:lnTo>
                  <a:pt x="3030" y="800"/>
                </a:lnTo>
                <a:lnTo>
                  <a:pt x="3029" y="810"/>
                </a:lnTo>
                <a:lnTo>
                  <a:pt x="3014" y="809"/>
                </a:lnTo>
                <a:lnTo>
                  <a:pt x="2996" y="803"/>
                </a:lnTo>
                <a:lnTo>
                  <a:pt x="2980" y="794"/>
                </a:lnTo>
                <a:lnTo>
                  <a:pt x="2963" y="786"/>
                </a:lnTo>
                <a:lnTo>
                  <a:pt x="2947" y="779"/>
                </a:lnTo>
                <a:lnTo>
                  <a:pt x="2902" y="756"/>
                </a:lnTo>
                <a:lnTo>
                  <a:pt x="2878" y="724"/>
                </a:lnTo>
                <a:lnTo>
                  <a:pt x="2872" y="707"/>
                </a:lnTo>
                <a:lnTo>
                  <a:pt x="2846" y="702"/>
                </a:lnTo>
                <a:lnTo>
                  <a:pt x="2844" y="665"/>
                </a:lnTo>
                <a:lnTo>
                  <a:pt x="2838" y="663"/>
                </a:lnTo>
                <a:lnTo>
                  <a:pt x="2831" y="661"/>
                </a:lnTo>
                <a:lnTo>
                  <a:pt x="2825" y="658"/>
                </a:lnTo>
                <a:lnTo>
                  <a:pt x="2818" y="657"/>
                </a:lnTo>
                <a:lnTo>
                  <a:pt x="2816" y="660"/>
                </a:lnTo>
                <a:lnTo>
                  <a:pt x="2814" y="663"/>
                </a:lnTo>
                <a:lnTo>
                  <a:pt x="2799" y="664"/>
                </a:lnTo>
                <a:lnTo>
                  <a:pt x="2787" y="663"/>
                </a:lnTo>
                <a:lnTo>
                  <a:pt x="2775" y="663"/>
                </a:lnTo>
                <a:lnTo>
                  <a:pt x="2759" y="668"/>
                </a:lnTo>
                <a:lnTo>
                  <a:pt x="2726" y="669"/>
                </a:lnTo>
                <a:lnTo>
                  <a:pt x="2693" y="664"/>
                </a:lnTo>
                <a:lnTo>
                  <a:pt x="2711" y="630"/>
                </a:lnTo>
                <a:lnTo>
                  <a:pt x="2770" y="616"/>
                </a:lnTo>
                <a:lnTo>
                  <a:pt x="2793" y="626"/>
                </a:lnTo>
                <a:lnTo>
                  <a:pt x="2823" y="626"/>
                </a:lnTo>
                <a:lnTo>
                  <a:pt x="2837" y="625"/>
                </a:lnTo>
                <a:lnTo>
                  <a:pt x="2850" y="626"/>
                </a:lnTo>
                <a:lnTo>
                  <a:pt x="2862" y="627"/>
                </a:lnTo>
                <a:lnTo>
                  <a:pt x="2876" y="627"/>
                </a:lnTo>
                <a:lnTo>
                  <a:pt x="2878" y="619"/>
                </a:lnTo>
                <a:lnTo>
                  <a:pt x="2878" y="611"/>
                </a:lnTo>
                <a:lnTo>
                  <a:pt x="2877" y="602"/>
                </a:lnTo>
                <a:lnTo>
                  <a:pt x="2879" y="593"/>
                </a:lnTo>
                <a:lnTo>
                  <a:pt x="2885" y="587"/>
                </a:lnTo>
                <a:lnTo>
                  <a:pt x="2897" y="581"/>
                </a:lnTo>
                <a:lnTo>
                  <a:pt x="2903" y="578"/>
                </a:lnTo>
                <a:lnTo>
                  <a:pt x="2909" y="575"/>
                </a:lnTo>
                <a:lnTo>
                  <a:pt x="2914" y="573"/>
                </a:lnTo>
                <a:lnTo>
                  <a:pt x="2918" y="571"/>
                </a:lnTo>
                <a:lnTo>
                  <a:pt x="2969" y="539"/>
                </a:lnTo>
                <a:lnTo>
                  <a:pt x="2989" y="488"/>
                </a:lnTo>
                <a:lnTo>
                  <a:pt x="2960" y="464"/>
                </a:lnTo>
                <a:lnTo>
                  <a:pt x="2920" y="460"/>
                </a:lnTo>
                <a:lnTo>
                  <a:pt x="2921" y="457"/>
                </a:lnTo>
                <a:lnTo>
                  <a:pt x="2925" y="451"/>
                </a:lnTo>
                <a:lnTo>
                  <a:pt x="2931" y="445"/>
                </a:lnTo>
                <a:lnTo>
                  <a:pt x="2935" y="440"/>
                </a:lnTo>
                <a:lnTo>
                  <a:pt x="2925" y="401"/>
                </a:lnTo>
                <a:lnTo>
                  <a:pt x="2893" y="374"/>
                </a:lnTo>
                <a:lnTo>
                  <a:pt x="2888" y="380"/>
                </a:lnTo>
                <a:lnTo>
                  <a:pt x="2887" y="390"/>
                </a:lnTo>
                <a:lnTo>
                  <a:pt x="2882" y="400"/>
                </a:lnTo>
                <a:lnTo>
                  <a:pt x="2864" y="404"/>
                </a:lnTo>
                <a:lnTo>
                  <a:pt x="2848" y="401"/>
                </a:lnTo>
                <a:lnTo>
                  <a:pt x="2831" y="393"/>
                </a:lnTo>
                <a:lnTo>
                  <a:pt x="2815" y="386"/>
                </a:lnTo>
                <a:lnTo>
                  <a:pt x="2799" y="383"/>
                </a:lnTo>
                <a:lnTo>
                  <a:pt x="2801" y="394"/>
                </a:lnTo>
                <a:lnTo>
                  <a:pt x="2801" y="401"/>
                </a:lnTo>
                <a:lnTo>
                  <a:pt x="2799" y="403"/>
                </a:lnTo>
                <a:lnTo>
                  <a:pt x="2795" y="402"/>
                </a:lnTo>
                <a:lnTo>
                  <a:pt x="2782" y="396"/>
                </a:lnTo>
                <a:lnTo>
                  <a:pt x="2763" y="396"/>
                </a:lnTo>
                <a:lnTo>
                  <a:pt x="2714" y="386"/>
                </a:lnTo>
                <a:lnTo>
                  <a:pt x="2669" y="365"/>
                </a:lnTo>
                <a:lnTo>
                  <a:pt x="2654" y="360"/>
                </a:lnTo>
                <a:lnTo>
                  <a:pt x="2622" y="361"/>
                </a:lnTo>
                <a:lnTo>
                  <a:pt x="2590" y="358"/>
                </a:lnTo>
                <a:lnTo>
                  <a:pt x="2576" y="343"/>
                </a:lnTo>
                <a:lnTo>
                  <a:pt x="2620" y="348"/>
                </a:lnTo>
                <a:lnTo>
                  <a:pt x="2640" y="345"/>
                </a:lnTo>
                <a:lnTo>
                  <a:pt x="2642" y="334"/>
                </a:lnTo>
                <a:lnTo>
                  <a:pt x="2637" y="333"/>
                </a:lnTo>
                <a:lnTo>
                  <a:pt x="2628" y="331"/>
                </a:lnTo>
                <a:lnTo>
                  <a:pt x="2614" y="328"/>
                </a:lnTo>
                <a:lnTo>
                  <a:pt x="2598" y="326"/>
                </a:lnTo>
                <a:lnTo>
                  <a:pt x="2573" y="320"/>
                </a:lnTo>
                <a:lnTo>
                  <a:pt x="2568" y="315"/>
                </a:lnTo>
                <a:lnTo>
                  <a:pt x="2588" y="305"/>
                </a:lnTo>
                <a:lnTo>
                  <a:pt x="2604" y="291"/>
                </a:lnTo>
                <a:lnTo>
                  <a:pt x="2622" y="279"/>
                </a:lnTo>
                <a:lnTo>
                  <a:pt x="2644" y="272"/>
                </a:lnTo>
                <a:lnTo>
                  <a:pt x="2743" y="256"/>
                </a:lnTo>
                <a:lnTo>
                  <a:pt x="2775" y="256"/>
                </a:lnTo>
                <a:lnTo>
                  <a:pt x="2797" y="262"/>
                </a:lnTo>
                <a:lnTo>
                  <a:pt x="2772" y="278"/>
                </a:lnTo>
                <a:lnTo>
                  <a:pt x="2744" y="285"/>
                </a:lnTo>
                <a:lnTo>
                  <a:pt x="2716" y="309"/>
                </a:lnTo>
                <a:lnTo>
                  <a:pt x="2725" y="346"/>
                </a:lnTo>
                <a:lnTo>
                  <a:pt x="2726" y="345"/>
                </a:lnTo>
                <a:lnTo>
                  <a:pt x="2729" y="338"/>
                </a:lnTo>
                <a:lnTo>
                  <a:pt x="2733" y="328"/>
                </a:lnTo>
                <a:lnTo>
                  <a:pt x="2739" y="318"/>
                </a:lnTo>
                <a:lnTo>
                  <a:pt x="2754" y="296"/>
                </a:lnTo>
                <a:lnTo>
                  <a:pt x="2770" y="287"/>
                </a:lnTo>
                <a:lnTo>
                  <a:pt x="2789" y="286"/>
                </a:lnTo>
                <a:lnTo>
                  <a:pt x="2805" y="282"/>
                </a:lnTo>
                <a:lnTo>
                  <a:pt x="2824" y="279"/>
                </a:lnTo>
                <a:lnTo>
                  <a:pt x="2845" y="278"/>
                </a:lnTo>
                <a:lnTo>
                  <a:pt x="2887" y="277"/>
                </a:lnTo>
                <a:lnTo>
                  <a:pt x="2894" y="303"/>
                </a:lnTo>
                <a:lnTo>
                  <a:pt x="2888" y="314"/>
                </a:lnTo>
                <a:lnTo>
                  <a:pt x="2888" y="320"/>
                </a:lnTo>
                <a:lnTo>
                  <a:pt x="2892" y="322"/>
                </a:lnTo>
                <a:lnTo>
                  <a:pt x="2898" y="322"/>
                </a:lnTo>
                <a:lnTo>
                  <a:pt x="2915" y="319"/>
                </a:lnTo>
                <a:lnTo>
                  <a:pt x="2926" y="322"/>
                </a:lnTo>
                <a:lnTo>
                  <a:pt x="2974" y="325"/>
                </a:lnTo>
                <a:lnTo>
                  <a:pt x="3039" y="324"/>
                </a:lnTo>
                <a:lnTo>
                  <a:pt x="3061" y="331"/>
                </a:lnTo>
                <a:lnTo>
                  <a:pt x="3075" y="348"/>
                </a:lnTo>
                <a:lnTo>
                  <a:pt x="3089" y="362"/>
                </a:lnTo>
                <a:lnTo>
                  <a:pt x="3107" y="365"/>
                </a:lnTo>
                <a:lnTo>
                  <a:pt x="3136" y="360"/>
                </a:lnTo>
                <a:lnTo>
                  <a:pt x="3152" y="363"/>
                </a:lnTo>
                <a:lnTo>
                  <a:pt x="3157" y="371"/>
                </a:lnTo>
                <a:lnTo>
                  <a:pt x="3157" y="380"/>
                </a:lnTo>
                <a:lnTo>
                  <a:pt x="3155" y="390"/>
                </a:lnTo>
                <a:lnTo>
                  <a:pt x="3156" y="397"/>
                </a:lnTo>
                <a:lnTo>
                  <a:pt x="3164" y="401"/>
                </a:lnTo>
                <a:lnTo>
                  <a:pt x="3184" y="395"/>
                </a:lnTo>
                <a:lnTo>
                  <a:pt x="3191" y="394"/>
                </a:lnTo>
                <a:lnTo>
                  <a:pt x="3197" y="395"/>
                </a:lnTo>
                <a:lnTo>
                  <a:pt x="3200" y="398"/>
                </a:lnTo>
                <a:lnTo>
                  <a:pt x="3194" y="404"/>
                </a:lnTo>
                <a:lnTo>
                  <a:pt x="3181" y="414"/>
                </a:lnTo>
                <a:lnTo>
                  <a:pt x="3183" y="419"/>
                </a:lnTo>
                <a:lnTo>
                  <a:pt x="3193" y="421"/>
                </a:lnTo>
                <a:lnTo>
                  <a:pt x="3207" y="419"/>
                </a:lnTo>
                <a:lnTo>
                  <a:pt x="3232" y="412"/>
                </a:lnTo>
                <a:lnTo>
                  <a:pt x="3255" y="416"/>
                </a:lnTo>
                <a:lnTo>
                  <a:pt x="3242" y="434"/>
                </a:lnTo>
                <a:lnTo>
                  <a:pt x="3218" y="432"/>
                </a:lnTo>
                <a:lnTo>
                  <a:pt x="3192" y="432"/>
                </a:lnTo>
                <a:lnTo>
                  <a:pt x="3169" y="438"/>
                </a:lnTo>
                <a:lnTo>
                  <a:pt x="3180" y="440"/>
                </a:lnTo>
                <a:lnTo>
                  <a:pt x="3190" y="441"/>
                </a:lnTo>
                <a:lnTo>
                  <a:pt x="3201" y="442"/>
                </a:lnTo>
                <a:lnTo>
                  <a:pt x="3210" y="444"/>
                </a:lnTo>
                <a:lnTo>
                  <a:pt x="3247" y="456"/>
                </a:lnTo>
                <a:lnTo>
                  <a:pt x="3236" y="458"/>
                </a:lnTo>
                <a:lnTo>
                  <a:pt x="3224" y="459"/>
                </a:lnTo>
                <a:lnTo>
                  <a:pt x="3192" y="461"/>
                </a:lnTo>
                <a:lnTo>
                  <a:pt x="3175" y="484"/>
                </a:lnTo>
                <a:lnTo>
                  <a:pt x="3179" y="488"/>
                </a:lnTo>
                <a:lnTo>
                  <a:pt x="3184" y="491"/>
                </a:lnTo>
                <a:lnTo>
                  <a:pt x="3191" y="494"/>
                </a:lnTo>
                <a:lnTo>
                  <a:pt x="3195" y="497"/>
                </a:lnTo>
                <a:lnTo>
                  <a:pt x="3198" y="514"/>
                </a:lnTo>
                <a:lnTo>
                  <a:pt x="3217" y="523"/>
                </a:lnTo>
                <a:lnTo>
                  <a:pt x="3229" y="524"/>
                </a:lnTo>
                <a:lnTo>
                  <a:pt x="3241" y="524"/>
                </a:lnTo>
                <a:lnTo>
                  <a:pt x="3254" y="524"/>
                </a:lnTo>
                <a:lnTo>
                  <a:pt x="3265" y="527"/>
                </a:lnTo>
                <a:lnTo>
                  <a:pt x="3276" y="530"/>
                </a:lnTo>
                <a:lnTo>
                  <a:pt x="3283" y="538"/>
                </a:lnTo>
                <a:lnTo>
                  <a:pt x="3279" y="544"/>
                </a:lnTo>
                <a:lnTo>
                  <a:pt x="3284" y="547"/>
                </a:lnTo>
                <a:lnTo>
                  <a:pt x="3295" y="550"/>
                </a:lnTo>
                <a:lnTo>
                  <a:pt x="3294" y="558"/>
                </a:lnTo>
                <a:lnTo>
                  <a:pt x="3288" y="562"/>
                </a:lnTo>
                <a:lnTo>
                  <a:pt x="3280" y="565"/>
                </a:lnTo>
                <a:lnTo>
                  <a:pt x="3274" y="572"/>
                </a:lnTo>
                <a:lnTo>
                  <a:pt x="3277" y="576"/>
                </a:lnTo>
                <a:lnTo>
                  <a:pt x="3290" y="579"/>
                </a:lnTo>
                <a:lnTo>
                  <a:pt x="3304" y="576"/>
                </a:lnTo>
                <a:lnTo>
                  <a:pt x="3317" y="572"/>
                </a:lnTo>
                <a:lnTo>
                  <a:pt x="3324" y="571"/>
                </a:lnTo>
                <a:lnTo>
                  <a:pt x="3333" y="601"/>
                </a:lnTo>
                <a:lnTo>
                  <a:pt x="3321" y="613"/>
                </a:lnTo>
                <a:lnTo>
                  <a:pt x="3300" y="613"/>
                </a:lnTo>
                <a:lnTo>
                  <a:pt x="3280" y="624"/>
                </a:lnTo>
                <a:lnTo>
                  <a:pt x="3267" y="638"/>
                </a:lnTo>
                <a:lnTo>
                  <a:pt x="3251" y="632"/>
                </a:lnTo>
                <a:lnTo>
                  <a:pt x="3243" y="632"/>
                </a:lnTo>
                <a:lnTo>
                  <a:pt x="3235" y="644"/>
                </a:lnTo>
                <a:lnTo>
                  <a:pt x="3226" y="658"/>
                </a:lnTo>
                <a:lnTo>
                  <a:pt x="3216" y="668"/>
                </a:lnTo>
                <a:lnTo>
                  <a:pt x="3208" y="666"/>
                </a:lnTo>
                <a:lnTo>
                  <a:pt x="3205" y="661"/>
                </a:lnTo>
                <a:lnTo>
                  <a:pt x="3204" y="653"/>
                </a:lnTo>
                <a:lnTo>
                  <a:pt x="3201" y="647"/>
                </a:lnTo>
                <a:lnTo>
                  <a:pt x="3190" y="640"/>
                </a:lnTo>
                <a:lnTo>
                  <a:pt x="3178" y="635"/>
                </a:lnTo>
                <a:lnTo>
                  <a:pt x="3186" y="629"/>
                </a:lnTo>
                <a:lnTo>
                  <a:pt x="3200" y="623"/>
                </a:lnTo>
                <a:lnTo>
                  <a:pt x="3216" y="615"/>
                </a:lnTo>
                <a:lnTo>
                  <a:pt x="3224" y="603"/>
                </a:lnTo>
                <a:lnTo>
                  <a:pt x="3207" y="606"/>
                </a:lnTo>
                <a:lnTo>
                  <a:pt x="3189" y="610"/>
                </a:lnTo>
                <a:lnTo>
                  <a:pt x="3170" y="612"/>
                </a:lnTo>
                <a:lnTo>
                  <a:pt x="3154" y="608"/>
                </a:lnTo>
                <a:lnTo>
                  <a:pt x="3137" y="588"/>
                </a:lnTo>
                <a:lnTo>
                  <a:pt x="3122" y="593"/>
                </a:lnTo>
                <a:lnTo>
                  <a:pt x="3113" y="614"/>
                </a:lnTo>
                <a:lnTo>
                  <a:pt x="3096" y="619"/>
                </a:lnTo>
                <a:lnTo>
                  <a:pt x="3085" y="607"/>
                </a:lnTo>
                <a:lnTo>
                  <a:pt x="3077" y="611"/>
                </a:lnTo>
                <a:lnTo>
                  <a:pt x="3080" y="644"/>
                </a:lnTo>
                <a:lnTo>
                  <a:pt x="3099" y="668"/>
                </a:lnTo>
                <a:lnTo>
                  <a:pt x="3106" y="668"/>
                </a:lnTo>
                <a:lnTo>
                  <a:pt x="3118" y="668"/>
                </a:lnTo>
                <a:lnTo>
                  <a:pt x="3128" y="669"/>
                </a:lnTo>
                <a:lnTo>
                  <a:pt x="3131" y="671"/>
                </a:lnTo>
                <a:lnTo>
                  <a:pt x="3121" y="687"/>
                </a:lnTo>
                <a:lnTo>
                  <a:pt x="3129" y="703"/>
                </a:lnTo>
                <a:lnTo>
                  <a:pt x="3131" y="708"/>
                </a:lnTo>
                <a:lnTo>
                  <a:pt x="3126" y="712"/>
                </a:lnTo>
                <a:lnTo>
                  <a:pt x="3120" y="717"/>
                </a:lnTo>
                <a:lnTo>
                  <a:pt x="3115" y="722"/>
                </a:lnTo>
                <a:lnTo>
                  <a:pt x="3111" y="735"/>
                </a:lnTo>
                <a:lnTo>
                  <a:pt x="3111" y="745"/>
                </a:lnTo>
                <a:lnTo>
                  <a:pt x="3108" y="755"/>
                </a:lnTo>
                <a:lnTo>
                  <a:pt x="3097" y="766"/>
                </a:lnTo>
                <a:lnTo>
                  <a:pt x="3086" y="771"/>
                </a:lnTo>
                <a:lnTo>
                  <a:pt x="3075" y="764"/>
                </a:lnTo>
                <a:lnTo>
                  <a:pt x="3069" y="758"/>
                </a:lnTo>
                <a:lnTo>
                  <a:pt x="3064" y="757"/>
                </a:lnTo>
                <a:lnTo>
                  <a:pt x="3058" y="757"/>
                </a:lnTo>
                <a:lnTo>
                  <a:pt x="3050" y="755"/>
                </a:lnTo>
                <a:lnTo>
                  <a:pt x="3044" y="746"/>
                </a:lnTo>
                <a:close/>
                <a:moveTo>
                  <a:pt x="2904" y="490"/>
                </a:moveTo>
                <a:lnTo>
                  <a:pt x="2894" y="491"/>
                </a:lnTo>
                <a:lnTo>
                  <a:pt x="2883" y="490"/>
                </a:lnTo>
                <a:lnTo>
                  <a:pt x="2875" y="489"/>
                </a:lnTo>
                <a:lnTo>
                  <a:pt x="2866" y="490"/>
                </a:lnTo>
                <a:lnTo>
                  <a:pt x="2859" y="501"/>
                </a:lnTo>
                <a:lnTo>
                  <a:pt x="2850" y="511"/>
                </a:lnTo>
                <a:lnTo>
                  <a:pt x="2838" y="519"/>
                </a:lnTo>
                <a:lnTo>
                  <a:pt x="2830" y="528"/>
                </a:lnTo>
                <a:lnTo>
                  <a:pt x="2842" y="530"/>
                </a:lnTo>
                <a:lnTo>
                  <a:pt x="2852" y="534"/>
                </a:lnTo>
                <a:lnTo>
                  <a:pt x="2868" y="537"/>
                </a:lnTo>
                <a:lnTo>
                  <a:pt x="2884" y="530"/>
                </a:lnTo>
                <a:lnTo>
                  <a:pt x="2891" y="524"/>
                </a:lnTo>
                <a:lnTo>
                  <a:pt x="2896" y="519"/>
                </a:lnTo>
                <a:lnTo>
                  <a:pt x="2900" y="515"/>
                </a:lnTo>
                <a:lnTo>
                  <a:pt x="2903" y="510"/>
                </a:lnTo>
                <a:lnTo>
                  <a:pt x="2905" y="505"/>
                </a:lnTo>
                <a:lnTo>
                  <a:pt x="2909" y="501"/>
                </a:lnTo>
                <a:lnTo>
                  <a:pt x="2904" y="490"/>
                </a:lnTo>
                <a:close/>
                <a:moveTo>
                  <a:pt x="1722" y="102"/>
                </a:moveTo>
                <a:lnTo>
                  <a:pt x="1691" y="105"/>
                </a:lnTo>
                <a:lnTo>
                  <a:pt x="1662" y="99"/>
                </a:lnTo>
                <a:lnTo>
                  <a:pt x="1658" y="103"/>
                </a:lnTo>
                <a:lnTo>
                  <a:pt x="1651" y="111"/>
                </a:lnTo>
                <a:lnTo>
                  <a:pt x="1643" y="120"/>
                </a:lnTo>
                <a:lnTo>
                  <a:pt x="1638" y="126"/>
                </a:lnTo>
                <a:lnTo>
                  <a:pt x="1617" y="137"/>
                </a:lnTo>
                <a:lnTo>
                  <a:pt x="1596" y="144"/>
                </a:lnTo>
                <a:lnTo>
                  <a:pt x="1584" y="148"/>
                </a:lnTo>
                <a:lnTo>
                  <a:pt x="1572" y="156"/>
                </a:lnTo>
                <a:lnTo>
                  <a:pt x="1558" y="164"/>
                </a:lnTo>
                <a:lnTo>
                  <a:pt x="1546" y="171"/>
                </a:lnTo>
                <a:lnTo>
                  <a:pt x="1516" y="179"/>
                </a:lnTo>
                <a:lnTo>
                  <a:pt x="1484" y="182"/>
                </a:lnTo>
                <a:lnTo>
                  <a:pt x="1491" y="189"/>
                </a:lnTo>
                <a:lnTo>
                  <a:pt x="1500" y="194"/>
                </a:lnTo>
                <a:lnTo>
                  <a:pt x="1509" y="202"/>
                </a:lnTo>
                <a:lnTo>
                  <a:pt x="1516" y="215"/>
                </a:lnTo>
                <a:lnTo>
                  <a:pt x="1534" y="225"/>
                </a:lnTo>
                <a:lnTo>
                  <a:pt x="1566" y="220"/>
                </a:lnTo>
                <a:lnTo>
                  <a:pt x="1600" y="210"/>
                </a:lnTo>
                <a:lnTo>
                  <a:pt x="1628" y="206"/>
                </a:lnTo>
                <a:lnTo>
                  <a:pt x="1655" y="203"/>
                </a:lnTo>
                <a:lnTo>
                  <a:pt x="1680" y="194"/>
                </a:lnTo>
                <a:lnTo>
                  <a:pt x="1705" y="185"/>
                </a:lnTo>
                <a:lnTo>
                  <a:pt x="1731" y="179"/>
                </a:lnTo>
                <a:lnTo>
                  <a:pt x="1750" y="177"/>
                </a:lnTo>
                <a:lnTo>
                  <a:pt x="1770" y="174"/>
                </a:lnTo>
                <a:lnTo>
                  <a:pt x="1790" y="171"/>
                </a:lnTo>
                <a:lnTo>
                  <a:pt x="1810" y="169"/>
                </a:lnTo>
                <a:lnTo>
                  <a:pt x="1858" y="166"/>
                </a:lnTo>
                <a:lnTo>
                  <a:pt x="1854" y="152"/>
                </a:lnTo>
                <a:lnTo>
                  <a:pt x="1846" y="136"/>
                </a:lnTo>
                <a:lnTo>
                  <a:pt x="1837" y="133"/>
                </a:lnTo>
                <a:lnTo>
                  <a:pt x="1822" y="133"/>
                </a:lnTo>
                <a:lnTo>
                  <a:pt x="1808" y="135"/>
                </a:lnTo>
                <a:lnTo>
                  <a:pt x="1795" y="135"/>
                </a:lnTo>
                <a:lnTo>
                  <a:pt x="1769" y="126"/>
                </a:lnTo>
                <a:lnTo>
                  <a:pt x="1742" y="113"/>
                </a:lnTo>
                <a:lnTo>
                  <a:pt x="1722" y="102"/>
                </a:lnTo>
                <a:close/>
                <a:moveTo>
                  <a:pt x="1984" y="40"/>
                </a:moveTo>
                <a:lnTo>
                  <a:pt x="1933" y="41"/>
                </a:lnTo>
                <a:lnTo>
                  <a:pt x="1881" y="46"/>
                </a:lnTo>
                <a:lnTo>
                  <a:pt x="1870" y="47"/>
                </a:lnTo>
                <a:lnTo>
                  <a:pt x="1858" y="48"/>
                </a:lnTo>
                <a:lnTo>
                  <a:pt x="1846" y="48"/>
                </a:lnTo>
                <a:lnTo>
                  <a:pt x="1835" y="49"/>
                </a:lnTo>
                <a:lnTo>
                  <a:pt x="1814" y="54"/>
                </a:lnTo>
                <a:lnTo>
                  <a:pt x="1793" y="56"/>
                </a:lnTo>
                <a:lnTo>
                  <a:pt x="1793" y="57"/>
                </a:lnTo>
                <a:lnTo>
                  <a:pt x="1799" y="59"/>
                </a:lnTo>
                <a:lnTo>
                  <a:pt x="1805" y="63"/>
                </a:lnTo>
                <a:lnTo>
                  <a:pt x="1811" y="67"/>
                </a:lnTo>
                <a:lnTo>
                  <a:pt x="1818" y="69"/>
                </a:lnTo>
                <a:lnTo>
                  <a:pt x="1837" y="69"/>
                </a:lnTo>
                <a:lnTo>
                  <a:pt x="1854" y="68"/>
                </a:lnTo>
                <a:lnTo>
                  <a:pt x="1872" y="67"/>
                </a:lnTo>
                <a:lnTo>
                  <a:pt x="1889" y="66"/>
                </a:lnTo>
                <a:lnTo>
                  <a:pt x="1902" y="65"/>
                </a:lnTo>
                <a:lnTo>
                  <a:pt x="1913" y="62"/>
                </a:lnTo>
                <a:lnTo>
                  <a:pt x="1924" y="60"/>
                </a:lnTo>
                <a:lnTo>
                  <a:pt x="1935" y="59"/>
                </a:lnTo>
                <a:lnTo>
                  <a:pt x="1939" y="60"/>
                </a:lnTo>
                <a:lnTo>
                  <a:pt x="1942" y="63"/>
                </a:lnTo>
                <a:lnTo>
                  <a:pt x="1947" y="66"/>
                </a:lnTo>
                <a:lnTo>
                  <a:pt x="1954" y="67"/>
                </a:lnTo>
                <a:lnTo>
                  <a:pt x="1983" y="67"/>
                </a:lnTo>
                <a:lnTo>
                  <a:pt x="2010" y="60"/>
                </a:lnTo>
                <a:lnTo>
                  <a:pt x="2018" y="55"/>
                </a:lnTo>
                <a:lnTo>
                  <a:pt x="2024" y="48"/>
                </a:lnTo>
                <a:lnTo>
                  <a:pt x="2023" y="42"/>
                </a:lnTo>
                <a:lnTo>
                  <a:pt x="2016" y="40"/>
                </a:lnTo>
                <a:lnTo>
                  <a:pt x="2008" y="39"/>
                </a:lnTo>
                <a:lnTo>
                  <a:pt x="2002" y="37"/>
                </a:lnTo>
                <a:lnTo>
                  <a:pt x="1984" y="40"/>
                </a:lnTo>
                <a:close/>
                <a:moveTo>
                  <a:pt x="2068" y="96"/>
                </a:moveTo>
                <a:lnTo>
                  <a:pt x="2050" y="94"/>
                </a:lnTo>
                <a:lnTo>
                  <a:pt x="2035" y="89"/>
                </a:lnTo>
                <a:lnTo>
                  <a:pt x="2029" y="86"/>
                </a:lnTo>
                <a:lnTo>
                  <a:pt x="2025" y="82"/>
                </a:lnTo>
                <a:lnTo>
                  <a:pt x="2021" y="78"/>
                </a:lnTo>
                <a:lnTo>
                  <a:pt x="2015" y="77"/>
                </a:lnTo>
                <a:lnTo>
                  <a:pt x="2009" y="78"/>
                </a:lnTo>
                <a:lnTo>
                  <a:pt x="2004" y="80"/>
                </a:lnTo>
                <a:lnTo>
                  <a:pt x="1998" y="81"/>
                </a:lnTo>
                <a:lnTo>
                  <a:pt x="1992" y="82"/>
                </a:lnTo>
                <a:lnTo>
                  <a:pt x="1971" y="79"/>
                </a:lnTo>
                <a:lnTo>
                  <a:pt x="1952" y="88"/>
                </a:lnTo>
                <a:lnTo>
                  <a:pt x="1949" y="96"/>
                </a:lnTo>
                <a:lnTo>
                  <a:pt x="1950" y="104"/>
                </a:lnTo>
                <a:lnTo>
                  <a:pt x="1950" y="110"/>
                </a:lnTo>
                <a:lnTo>
                  <a:pt x="1948" y="113"/>
                </a:lnTo>
                <a:lnTo>
                  <a:pt x="1940" y="114"/>
                </a:lnTo>
                <a:lnTo>
                  <a:pt x="1933" y="109"/>
                </a:lnTo>
                <a:lnTo>
                  <a:pt x="1926" y="104"/>
                </a:lnTo>
                <a:lnTo>
                  <a:pt x="1920" y="101"/>
                </a:lnTo>
                <a:lnTo>
                  <a:pt x="1911" y="108"/>
                </a:lnTo>
                <a:lnTo>
                  <a:pt x="1918" y="123"/>
                </a:lnTo>
                <a:lnTo>
                  <a:pt x="1938" y="132"/>
                </a:lnTo>
                <a:lnTo>
                  <a:pt x="1961" y="123"/>
                </a:lnTo>
                <a:lnTo>
                  <a:pt x="1998" y="118"/>
                </a:lnTo>
                <a:lnTo>
                  <a:pt x="2035" y="126"/>
                </a:lnTo>
                <a:lnTo>
                  <a:pt x="2049" y="127"/>
                </a:lnTo>
                <a:lnTo>
                  <a:pt x="2053" y="130"/>
                </a:lnTo>
                <a:lnTo>
                  <a:pt x="2017" y="138"/>
                </a:lnTo>
                <a:lnTo>
                  <a:pt x="1979" y="139"/>
                </a:lnTo>
                <a:lnTo>
                  <a:pt x="1969" y="139"/>
                </a:lnTo>
                <a:lnTo>
                  <a:pt x="1962" y="140"/>
                </a:lnTo>
                <a:lnTo>
                  <a:pt x="1960" y="141"/>
                </a:lnTo>
                <a:lnTo>
                  <a:pt x="1962" y="143"/>
                </a:lnTo>
                <a:lnTo>
                  <a:pt x="1974" y="146"/>
                </a:lnTo>
                <a:lnTo>
                  <a:pt x="1988" y="148"/>
                </a:lnTo>
                <a:lnTo>
                  <a:pt x="2016" y="148"/>
                </a:lnTo>
                <a:lnTo>
                  <a:pt x="2051" y="146"/>
                </a:lnTo>
                <a:lnTo>
                  <a:pt x="2085" y="144"/>
                </a:lnTo>
                <a:lnTo>
                  <a:pt x="2109" y="148"/>
                </a:lnTo>
                <a:lnTo>
                  <a:pt x="2125" y="152"/>
                </a:lnTo>
                <a:lnTo>
                  <a:pt x="2143" y="150"/>
                </a:lnTo>
                <a:lnTo>
                  <a:pt x="2159" y="149"/>
                </a:lnTo>
                <a:lnTo>
                  <a:pt x="2171" y="155"/>
                </a:lnTo>
                <a:lnTo>
                  <a:pt x="2190" y="160"/>
                </a:lnTo>
                <a:lnTo>
                  <a:pt x="2212" y="153"/>
                </a:lnTo>
                <a:lnTo>
                  <a:pt x="2229" y="143"/>
                </a:lnTo>
                <a:lnTo>
                  <a:pt x="2238" y="133"/>
                </a:lnTo>
                <a:lnTo>
                  <a:pt x="2233" y="126"/>
                </a:lnTo>
                <a:lnTo>
                  <a:pt x="2211" y="128"/>
                </a:lnTo>
                <a:lnTo>
                  <a:pt x="2193" y="127"/>
                </a:lnTo>
                <a:lnTo>
                  <a:pt x="2177" y="120"/>
                </a:lnTo>
                <a:lnTo>
                  <a:pt x="2185" y="109"/>
                </a:lnTo>
                <a:lnTo>
                  <a:pt x="2195" y="99"/>
                </a:lnTo>
                <a:lnTo>
                  <a:pt x="2186" y="97"/>
                </a:lnTo>
                <a:lnTo>
                  <a:pt x="2178" y="96"/>
                </a:lnTo>
                <a:lnTo>
                  <a:pt x="2170" y="95"/>
                </a:lnTo>
                <a:lnTo>
                  <a:pt x="2161" y="94"/>
                </a:lnTo>
                <a:lnTo>
                  <a:pt x="2154" y="97"/>
                </a:lnTo>
                <a:lnTo>
                  <a:pt x="2147" y="106"/>
                </a:lnTo>
                <a:lnTo>
                  <a:pt x="2139" y="113"/>
                </a:lnTo>
                <a:lnTo>
                  <a:pt x="2128" y="118"/>
                </a:lnTo>
                <a:lnTo>
                  <a:pt x="2096" y="119"/>
                </a:lnTo>
                <a:lnTo>
                  <a:pt x="2072" y="105"/>
                </a:lnTo>
                <a:lnTo>
                  <a:pt x="2068" y="96"/>
                </a:lnTo>
                <a:close/>
                <a:moveTo>
                  <a:pt x="2192" y="47"/>
                </a:moveTo>
                <a:lnTo>
                  <a:pt x="2185" y="47"/>
                </a:lnTo>
                <a:lnTo>
                  <a:pt x="2179" y="46"/>
                </a:lnTo>
                <a:lnTo>
                  <a:pt x="2173" y="45"/>
                </a:lnTo>
                <a:lnTo>
                  <a:pt x="2165" y="44"/>
                </a:lnTo>
                <a:lnTo>
                  <a:pt x="2135" y="44"/>
                </a:lnTo>
                <a:lnTo>
                  <a:pt x="2124" y="48"/>
                </a:lnTo>
                <a:lnTo>
                  <a:pt x="2123" y="57"/>
                </a:lnTo>
                <a:lnTo>
                  <a:pt x="2135" y="66"/>
                </a:lnTo>
                <a:lnTo>
                  <a:pt x="2148" y="70"/>
                </a:lnTo>
                <a:lnTo>
                  <a:pt x="2153" y="71"/>
                </a:lnTo>
                <a:lnTo>
                  <a:pt x="2158" y="72"/>
                </a:lnTo>
                <a:lnTo>
                  <a:pt x="2163" y="73"/>
                </a:lnTo>
                <a:lnTo>
                  <a:pt x="2169" y="74"/>
                </a:lnTo>
                <a:lnTo>
                  <a:pt x="2182" y="72"/>
                </a:lnTo>
                <a:lnTo>
                  <a:pt x="2194" y="68"/>
                </a:lnTo>
                <a:lnTo>
                  <a:pt x="2210" y="66"/>
                </a:lnTo>
                <a:lnTo>
                  <a:pt x="2220" y="60"/>
                </a:lnTo>
                <a:lnTo>
                  <a:pt x="2192" y="47"/>
                </a:lnTo>
                <a:close/>
                <a:moveTo>
                  <a:pt x="2238" y="22"/>
                </a:moveTo>
                <a:lnTo>
                  <a:pt x="2230" y="22"/>
                </a:lnTo>
                <a:lnTo>
                  <a:pt x="2223" y="22"/>
                </a:lnTo>
                <a:lnTo>
                  <a:pt x="2216" y="22"/>
                </a:lnTo>
                <a:lnTo>
                  <a:pt x="2209" y="21"/>
                </a:lnTo>
                <a:lnTo>
                  <a:pt x="2199" y="20"/>
                </a:lnTo>
                <a:lnTo>
                  <a:pt x="2192" y="17"/>
                </a:lnTo>
                <a:lnTo>
                  <a:pt x="2184" y="14"/>
                </a:lnTo>
                <a:lnTo>
                  <a:pt x="2176" y="12"/>
                </a:lnTo>
                <a:lnTo>
                  <a:pt x="2157" y="14"/>
                </a:lnTo>
                <a:lnTo>
                  <a:pt x="2140" y="18"/>
                </a:lnTo>
                <a:lnTo>
                  <a:pt x="2172" y="29"/>
                </a:lnTo>
                <a:lnTo>
                  <a:pt x="2210" y="34"/>
                </a:lnTo>
                <a:lnTo>
                  <a:pt x="2232" y="40"/>
                </a:lnTo>
                <a:lnTo>
                  <a:pt x="2254" y="34"/>
                </a:lnTo>
                <a:lnTo>
                  <a:pt x="2238" y="22"/>
                </a:lnTo>
                <a:close/>
                <a:moveTo>
                  <a:pt x="1825" y="188"/>
                </a:moveTo>
                <a:lnTo>
                  <a:pt x="1765" y="188"/>
                </a:lnTo>
                <a:lnTo>
                  <a:pt x="1714" y="197"/>
                </a:lnTo>
                <a:lnTo>
                  <a:pt x="1708" y="230"/>
                </a:lnTo>
                <a:lnTo>
                  <a:pt x="1760" y="231"/>
                </a:lnTo>
                <a:lnTo>
                  <a:pt x="1752" y="238"/>
                </a:lnTo>
                <a:lnTo>
                  <a:pt x="1725" y="245"/>
                </a:lnTo>
                <a:lnTo>
                  <a:pt x="1704" y="244"/>
                </a:lnTo>
                <a:lnTo>
                  <a:pt x="1682" y="240"/>
                </a:lnTo>
                <a:lnTo>
                  <a:pt x="1681" y="245"/>
                </a:lnTo>
                <a:lnTo>
                  <a:pt x="1705" y="255"/>
                </a:lnTo>
                <a:lnTo>
                  <a:pt x="1795" y="272"/>
                </a:lnTo>
                <a:lnTo>
                  <a:pt x="1812" y="279"/>
                </a:lnTo>
                <a:lnTo>
                  <a:pt x="1825" y="289"/>
                </a:lnTo>
                <a:lnTo>
                  <a:pt x="1821" y="289"/>
                </a:lnTo>
                <a:lnTo>
                  <a:pt x="1808" y="286"/>
                </a:lnTo>
                <a:lnTo>
                  <a:pt x="1791" y="282"/>
                </a:lnTo>
                <a:lnTo>
                  <a:pt x="1782" y="280"/>
                </a:lnTo>
                <a:lnTo>
                  <a:pt x="1695" y="272"/>
                </a:lnTo>
                <a:lnTo>
                  <a:pt x="1645" y="313"/>
                </a:lnTo>
                <a:lnTo>
                  <a:pt x="1678" y="325"/>
                </a:lnTo>
                <a:lnTo>
                  <a:pt x="1719" y="331"/>
                </a:lnTo>
                <a:lnTo>
                  <a:pt x="1715" y="336"/>
                </a:lnTo>
                <a:lnTo>
                  <a:pt x="1704" y="344"/>
                </a:lnTo>
                <a:lnTo>
                  <a:pt x="1693" y="355"/>
                </a:lnTo>
                <a:lnTo>
                  <a:pt x="1688" y="367"/>
                </a:lnTo>
                <a:lnTo>
                  <a:pt x="1720" y="375"/>
                </a:lnTo>
                <a:lnTo>
                  <a:pt x="1760" y="375"/>
                </a:lnTo>
                <a:lnTo>
                  <a:pt x="1812" y="376"/>
                </a:lnTo>
                <a:lnTo>
                  <a:pt x="1863" y="368"/>
                </a:lnTo>
                <a:lnTo>
                  <a:pt x="1876" y="365"/>
                </a:lnTo>
                <a:lnTo>
                  <a:pt x="1888" y="365"/>
                </a:lnTo>
                <a:lnTo>
                  <a:pt x="1902" y="364"/>
                </a:lnTo>
                <a:lnTo>
                  <a:pt x="1914" y="363"/>
                </a:lnTo>
                <a:lnTo>
                  <a:pt x="1939" y="352"/>
                </a:lnTo>
                <a:lnTo>
                  <a:pt x="1952" y="357"/>
                </a:lnTo>
                <a:lnTo>
                  <a:pt x="1980" y="381"/>
                </a:lnTo>
                <a:lnTo>
                  <a:pt x="2020" y="393"/>
                </a:lnTo>
                <a:lnTo>
                  <a:pt x="2043" y="391"/>
                </a:lnTo>
                <a:lnTo>
                  <a:pt x="2064" y="386"/>
                </a:lnTo>
                <a:lnTo>
                  <a:pt x="2073" y="375"/>
                </a:lnTo>
                <a:lnTo>
                  <a:pt x="2066" y="359"/>
                </a:lnTo>
                <a:lnTo>
                  <a:pt x="2063" y="353"/>
                </a:lnTo>
                <a:lnTo>
                  <a:pt x="2063" y="349"/>
                </a:lnTo>
                <a:lnTo>
                  <a:pt x="2069" y="347"/>
                </a:lnTo>
                <a:lnTo>
                  <a:pt x="2081" y="350"/>
                </a:lnTo>
                <a:lnTo>
                  <a:pt x="2112" y="349"/>
                </a:lnTo>
                <a:lnTo>
                  <a:pt x="2145" y="345"/>
                </a:lnTo>
                <a:lnTo>
                  <a:pt x="2153" y="334"/>
                </a:lnTo>
                <a:lnTo>
                  <a:pt x="2136" y="316"/>
                </a:lnTo>
                <a:lnTo>
                  <a:pt x="2116" y="292"/>
                </a:lnTo>
                <a:lnTo>
                  <a:pt x="2118" y="264"/>
                </a:lnTo>
                <a:lnTo>
                  <a:pt x="2121" y="225"/>
                </a:lnTo>
                <a:lnTo>
                  <a:pt x="2095" y="201"/>
                </a:lnTo>
                <a:lnTo>
                  <a:pt x="2068" y="215"/>
                </a:lnTo>
                <a:lnTo>
                  <a:pt x="2046" y="239"/>
                </a:lnTo>
                <a:lnTo>
                  <a:pt x="2035" y="252"/>
                </a:lnTo>
                <a:lnTo>
                  <a:pt x="2029" y="256"/>
                </a:lnTo>
                <a:lnTo>
                  <a:pt x="2027" y="255"/>
                </a:lnTo>
                <a:lnTo>
                  <a:pt x="2026" y="249"/>
                </a:lnTo>
                <a:lnTo>
                  <a:pt x="2025" y="229"/>
                </a:lnTo>
                <a:lnTo>
                  <a:pt x="2014" y="208"/>
                </a:lnTo>
                <a:lnTo>
                  <a:pt x="2007" y="209"/>
                </a:lnTo>
                <a:lnTo>
                  <a:pt x="1997" y="215"/>
                </a:lnTo>
                <a:lnTo>
                  <a:pt x="1986" y="221"/>
                </a:lnTo>
                <a:lnTo>
                  <a:pt x="1975" y="225"/>
                </a:lnTo>
                <a:lnTo>
                  <a:pt x="1945" y="225"/>
                </a:lnTo>
                <a:lnTo>
                  <a:pt x="1921" y="223"/>
                </a:lnTo>
                <a:lnTo>
                  <a:pt x="1930" y="221"/>
                </a:lnTo>
                <a:lnTo>
                  <a:pt x="1940" y="210"/>
                </a:lnTo>
                <a:lnTo>
                  <a:pt x="1922" y="196"/>
                </a:lnTo>
                <a:lnTo>
                  <a:pt x="1887" y="208"/>
                </a:lnTo>
                <a:lnTo>
                  <a:pt x="1881" y="207"/>
                </a:lnTo>
                <a:lnTo>
                  <a:pt x="1878" y="206"/>
                </a:lnTo>
                <a:lnTo>
                  <a:pt x="1879" y="203"/>
                </a:lnTo>
                <a:lnTo>
                  <a:pt x="1882" y="200"/>
                </a:lnTo>
                <a:lnTo>
                  <a:pt x="1889" y="192"/>
                </a:lnTo>
                <a:lnTo>
                  <a:pt x="1890" y="186"/>
                </a:lnTo>
                <a:lnTo>
                  <a:pt x="1870" y="184"/>
                </a:lnTo>
                <a:lnTo>
                  <a:pt x="1848" y="187"/>
                </a:lnTo>
                <a:lnTo>
                  <a:pt x="1825" y="188"/>
                </a:lnTo>
                <a:close/>
                <a:moveTo>
                  <a:pt x="2243" y="423"/>
                </a:moveTo>
                <a:lnTo>
                  <a:pt x="2254" y="418"/>
                </a:lnTo>
                <a:lnTo>
                  <a:pt x="2263" y="412"/>
                </a:lnTo>
                <a:lnTo>
                  <a:pt x="2270" y="395"/>
                </a:lnTo>
                <a:lnTo>
                  <a:pt x="2266" y="374"/>
                </a:lnTo>
                <a:lnTo>
                  <a:pt x="2261" y="361"/>
                </a:lnTo>
                <a:lnTo>
                  <a:pt x="2248" y="358"/>
                </a:lnTo>
                <a:lnTo>
                  <a:pt x="2240" y="356"/>
                </a:lnTo>
                <a:lnTo>
                  <a:pt x="2233" y="361"/>
                </a:lnTo>
                <a:lnTo>
                  <a:pt x="2198" y="377"/>
                </a:lnTo>
                <a:lnTo>
                  <a:pt x="2160" y="381"/>
                </a:lnTo>
                <a:lnTo>
                  <a:pt x="2160" y="382"/>
                </a:lnTo>
                <a:lnTo>
                  <a:pt x="2159" y="382"/>
                </a:lnTo>
                <a:lnTo>
                  <a:pt x="2158" y="390"/>
                </a:lnTo>
                <a:lnTo>
                  <a:pt x="2161" y="396"/>
                </a:lnTo>
                <a:lnTo>
                  <a:pt x="2172" y="401"/>
                </a:lnTo>
                <a:lnTo>
                  <a:pt x="2181" y="404"/>
                </a:lnTo>
                <a:lnTo>
                  <a:pt x="2190" y="407"/>
                </a:lnTo>
                <a:lnTo>
                  <a:pt x="2199" y="411"/>
                </a:lnTo>
                <a:lnTo>
                  <a:pt x="2207" y="413"/>
                </a:lnTo>
                <a:lnTo>
                  <a:pt x="2214" y="416"/>
                </a:lnTo>
                <a:lnTo>
                  <a:pt x="2220" y="421"/>
                </a:lnTo>
                <a:lnTo>
                  <a:pt x="2229" y="424"/>
                </a:lnTo>
                <a:lnTo>
                  <a:pt x="2243" y="423"/>
                </a:lnTo>
                <a:close/>
                <a:moveTo>
                  <a:pt x="2335" y="221"/>
                </a:moveTo>
                <a:lnTo>
                  <a:pt x="2329" y="218"/>
                </a:lnTo>
                <a:lnTo>
                  <a:pt x="2323" y="215"/>
                </a:lnTo>
                <a:lnTo>
                  <a:pt x="2317" y="212"/>
                </a:lnTo>
                <a:lnTo>
                  <a:pt x="2312" y="210"/>
                </a:lnTo>
                <a:lnTo>
                  <a:pt x="2300" y="229"/>
                </a:lnTo>
                <a:lnTo>
                  <a:pt x="2284" y="243"/>
                </a:lnTo>
                <a:lnTo>
                  <a:pt x="2267" y="242"/>
                </a:lnTo>
                <a:lnTo>
                  <a:pt x="2252" y="235"/>
                </a:lnTo>
                <a:lnTo>
                  <a:pt x="2239" y="233"/>
                </a:lnTo>
                <a:lnTo>
                  <a:pt x="2227" y="239"/>
                </a:lnTo>
                <a:lnTo>
                  <a:pt x="2228" y="243"/>
                </a:lnTo>
                <a:lnTo>
                  <a:pt x="2234" y="249"/>
                </a:lnTo>
                <a:lnTo>
                  <a:pt x="2242" y="255"/>
                </a:lnTo>
                <a:lnTo>
                  <a:pt x="2246" y="259"/>
                </a:lnTo>
                <a:lnTo>
                  <a:pt x="2252" y="270"/>
                </a:lnTo>
                <a:lnTo>
                  <a:pt x="2258" y="281"/>
                </a:lnTo>
                <a:lnTo>
                  <a:pt x="2264" y="292"/>
                </a:lnTo>
                <a:lnTo>
                  <a:pt x="2273" y="301"/>
                </a:lnTo>
                <a:lnTo>
                  <a:pt x="2282" y="303"/>
                </a:lnTo>
                <a:lnTo>
                  <a:pt x="2292" y="300"/>
                </a:lnTo>
                <a:lnTo>
                  <a:pt x="2301" y="296"/>
                </a:lnTo>
                <a:lnTo>
                  <a:pt x="2312" y="297"/>
                </a:lnTo>
                <a:lnTo>
                  <a:pt x="2347" y="294"/>
                </a:lnTo>
                <a:lnTo>
                  <a:pt x="2383" y="280"/>
                </a:lnTo>
                <a:lnTo>
                  <a:pt x="2392" y="272"/>
                </a:lnTo>
                <a:lnTo>
                  <a:pt x="2382" y="260"/>
                </a:lnTo>
                <a:lnTo>
                  <a:pt x="2366" y="250"/>
                </a:lnTo>
                <a:lnTo>
                  <a:pt x="2358" y="241"/>
                </a:lnTo>
                <a:lnTo>
                  <a:pt x="2364" y="240"/>
                </a:lnTo>
                <a:lnTo>
                  <a:pt x="2372" y="239"/>
                </a:lnTo>
                <a:lnTo>
                  <a:pt x="2379" y="239"/>
                </a:lnTo>
                <a:lnTo>
                  <a:pt x="2385" y="238"/>
                </a:lnTo>
                <a:lnTo>
                  <a:pt x="2395" y="235"/>
                </a:lnTo>
                <a:lnTo>
                  <a:pt x="2404" y="230"/>
                </a:lnTo>
                <a:lnTo>
                  <a:pt x="2395" y="229"/>
                </a:lnTo>
                <a:lnTo>
                  <a:pt x="2385" y="230"/>
                </a:lnTo>
                <a:lnTo>
                  <a:pt x="2367" y="229"/>
                </a:lnTo>
                <a:lnTo>
                  <a:pt x="2351" y="225"/>
                </a:lnTo>
                <a:lnTo>
                  <a:pt x="2335" y="221"/>
                </a:lnTo>
                <a:close/>
                <a:moveTo>
                  <a:pt x="2636" y="250"/>
                </a:moveTo>
                <a:lnTo>
                  <a:pt x="2630" y="238"/>
                </a:lnTo>
                <a:lnTo>
                  <a:pt x="2620" y="229"/>
                </a:lnTo>
                <a:lnTo>
                  <a:pt x="2608" y="229"/>
                </a:lnTo>
                <a:lnTo>
                  <a:pt x="2595" y="229"/>
                </a:lnTo>
                <a:lnTo>
                  <a:pt x="2584" y="229"/>
                </a:lnTo>
                <a:lnTo>
                  <a:pt x="2570" y="227"/>
                </a:lnTo>
                <a:lnTo>
                  <a:pt x="2562" y="224"/>
                </a:lnTo>
                <a:lnTo>
                  <a:pt x="2552" y="221"/>
                </a:lnTo>
                <a:lnTo>
                  <a:pt x="2533" y="220"/>
                </a:lnTo>
                <a:lnTo>
                  <a:pt x="2515" y="222"/>
                </a:lnTo>
                <a:lnTo>
                  <a:pt x="2497" y="226"/>
                </a:lnTo>
                <a:lnTo>
                  <a:pt x="2479" y="228"/>
                </a:lnTo>
                <a:lnTo>
                  <a:pt x="2460" y="243"/>
                </a:lnTo>
                <a:lnTo>
                  <a:pt x="2447" y="266"/>
                </a:lnTo>
                <a:lnTo>
                  <a:pt x="2445" y="282"/>
                </a:lnTo>
                <a:lnTo>
                  <a:pt x="2462" y="285"/>
                </a:lnTo>
                <a:lnTo>
                  <a:pt x="2472" y="286"/>
                </a:lnTo>
                <a:lnTo>
                  <a:pt x="2480" y="282"/>
                </a:lnTo>
                <a:lnTo>
                  <a:pt x="2508" y="270"/>
                </a:lnTo>
                <a:lnTo>
                  <a:pt x="2542" y="277"/>
                </a:lnTo>
                <a:lnTo>
                  <a:pt x="2560" y="273"/>
                </a:lnTo>
                <a:lnTo>
                  <a:pt x="2579" y="264"/>
                </a:lnTo>
                <a:lnTo>
                  <a:pt x="2589" y="262"/>
                </a:lnTo>
                <a:lnTo>
                  <a:pt x="2599" y="260"/>
                </a:lnTo>
                <a:lnTo>
                  <a:pt x="2610" y="259"/>
                </a:lnTo>
                <a:lnTo>
                  <a:pt x="2620" y="256"/>
                </a:lnTo>
                <a:lnTo>
                  <a:pt x="2636" y="250"/>
                </a:lnTo>
                <a:close/>
                <a:moveTo>
                  <a:pt x="2475" y="129"/>
                </a:moveTo>
                <a:lnTo>
                  <a:pt x="2465" y="133"/>
                </a:lnTo>
                <a:lnTo>
                  <a:pt x="2456" y="133"/>
                </a:lnTo>
                <a:lnTo>
                  <a:pt x="2444" y="126"/>
                </a:lnTo>
                <a:lnTo>
                  <a:pt x="2431" y="129"/>
                </a:lnTo>
                <a:lnTo>
                  <a:pt x="2415" y="139"/>
                </a:lnTo>
                <a:lnTo>
                  <a:pt x="2396" y="129"/>
                </a:lnTo>
                <a:lnTo>
                  <a:pt x="2390" y="129"/>
                </a:lnTo>
                <a:lnTo>
                  <a:pt x="2384" y="133"/>
                </a:lnTo>
                <a:lnTo>
                  <a:pt x="2378" y="135"/>
                </a:lnTo>
                <a:lnTo>
                  <a:pt x="2371" y="137"/>
                </a:lnTo>
                <a:lnTo>
                  <a:pt x="2363" y="138"/>
                </a:lnTo>
                <a:lnTo>
                  <a:pt x="2356" y="140"/>
                </a:lnTo>
                <a:lnTo>
                  <a:pt x="2360" y="142"/>
                </a:lnTo>
                <a:lnTo>
                  <a:pt x="2368" y="143"/>
                </a:lnTo>
                <a:lnTo>
                  <a:pt x="2377" y="144"/>
                </a:lnTo>
                <a:lnTo>
                  <a:pt x="2383" y="146"/>
                </a:lnTo>
                <a:lnTo>
                  <a:pt x="2389" y="149"/>
                </a:lnTo>
                <a:lnTo>
                  <a:pt x="2393" y="154"/>
                </a:lnTo>
                <a:lnTo>
                  <a:pt x="2390" y="158"/>
                </a:lnTo>
                <a:lnTo>
                  <a:pt x="2384" y="162"/>
                </a:lnTo>
                <a:lnTo>
                  <a:pt x="2381" y="169"/>
                </a:lnTo>
                <a:lnTo>
                  <a:pt x="2388" y="174"/>
                </a:lnTo>
                <a:lnTo>
                  <a:pt x="2405" y="178"/>
                </a:lnTo>
                <a:lnTo>
                  <a:pt x="2421" y="180"/>
                </a:lnTo>
                <a:lnTo>
                  <a:pt x="2427" y="179"/>
                </a:lnTo>
                <a:lnTo>
                  <a:pt x="2432" y="177"/>
                </a:lnTo>
                <a:lnTo>
                  <a:pt x="2436" y="175"/>
                </a:lnTo>
                <a:lnTo>
                  <a:pt x="2442" y="173"/>
                </a:lnTo>
                <a:lnTo>
                  <a:pt x="2449" y="171"/>
                </a:lnTo>
                <a:lnTo>
                  <a:pt x="2456" y="168"/>
                </a:lnTo>
                <a:lnTo>
                  <a:pt x="2463" y="166"/>
                </a:lnTo>
                <a:lnTo>
                  <a:pt x="2471" y="163"/>
                </a:lnTo>
                <a:lnTo>
                  <a:pt x="2482" y="151"/>
                </a:lnTo>
                <a:lnTo>
                  <a:pt x="2482" y="135"/>
                </a:lnTo>
                <a:lnTo>
                  <a:pt x="2475" y="129"/>
                </a:lnTo>
                <a:close/>
                <a:moveTo>
                  <a:pt x="2575" y="169"/>
                </a:moveTo>
                <a:lnTo>
                  <a:pt x="2569" y="170"/>
                </a:lnTo>
                <a:lnTo>
                  <a:pt x="2563" y="171"/>
                </a:lnTo>
                <a:lnTo>
                  <a:pt x="2558" y="173"/>
                </a:lnTo>
                <a:lnTo>
                  <a:pt x="2553" y="174"/>
                </a:lnTo>
                <a:lnTo>
                  <a:pt x="2547" y="174"/>
                </a:lnTo>
                <a:lnTo>
                  <a:pt x="2541" y="176"/>
                </a:lnTo>
                <a:lnTo>
                  <a:pt x="2534" y="177"/>
                </a:lnTo>
                <a:lnTo>
                  <a:pt x="2528" y="177"/>
                </a:lnTo>
                <a:lnTo>
                  <a:pt x="2520" y="178"/>
                </a:lnTo>
                <a:lnTo>
                  <a:pt x="2512" y="178"/>
                </a:lnTo>
                <a:lnTo>
                  <a:pt x="2506" y="180"/>
                </a:lnTo>
                <a:lnTo>
                  <a:pt x="2499" y="181"/>
                </a:lnTo>
                <a:lnTo>
                  <a:pt x="2519" y="193"/>
                </a:lnTo>
                <a:lnTo>
                  <a:pt x="2543" y="202"/>
                </a:lnTo>
                <a:lnTo>
                  <a:pt x="2556" y="202"/>
                </a:lnTo>
                <a:lnTo>
                  <a:pt x="2567" y="197"/>
                </a:lnTo>
                <a:lnTo>
                  <a:pt x="2576" y="189"/>
                </a:lnTo>
                <a:lnTo>
                  <a:pt x="2580" y="178"/>
                </a:lnTo>
                <a:lnTo>
                  <a:pt x="2575" y="169"/>
                </a:lnTo>
                <a:close/>
                <a:moveTo>
                  <a:pt x="2505" y="66"/>
                </a:moveTo>
                <a:lnTo>
                  <a:pt x="2498" y="56"/>
                </a:lnTo>
                <a:lnTo>
                  <a:pt x="2490" y="50"/>
                </a:lnTo>
                <a:lnTo>
                  <a:pt x="2475" y="49"/>
                </a:lnTo>
                <a:lnTo>
                  <a:pt x="2464" y="39"/>
                </a:lnTo>
                <a:lnTo>
                  <a:pt x="2443" y="23"/>
                </a:lnTo>
                <a:lnTo>
                  <a:pt x="2413" y="19"/>
                </a:lnTo>
                <a:lnTo>
                  <a:pt x="2401" y="18"/>
                </a:lnTo>
                <a:lnTo>
                  <a:pt x="2390" y="19"/>
                </a:lnTo>
                <a:lnTo>
                  <a:pt x="2388" y="25"/>
                </a:lnTo>
                <a:lnTo>
                  <a:pt x="2395" y="30"/>
                </a:lnTo>
                <a:lnTo>
                  <a:pt x="2394" y="38"/>
                </a:lnTo>
                <a:lnTo>
                  <a:pt x="2387" y="44"/>
                </a:lnTo>
                <a:lnTo>
                  <a:pt x="2399" y="55"/>
                </a:lnTo>
                <a:lnTo>
                  <a:pt x="2421" y="59"/>
                </a:lnTo>
                <a:lnTo>
                  <a:pt x="2436" y="65"/>
                </a:lnTo>
                <a:lnTo>
                  <a:pt x="2451" y="71"/>
                </a:lnTo>
                <a:lnTo>
                  <a:pt x="2459" y="76"/>
                </a:lnTo>
                <a:lnTo>
                  <a:pt x="2467" y="81"/>
                </a:lnTo>
                <a:lnTo>
                  <a:pt x="2505" y="90"/>
                </a:lnTo>
                <a:lnTo>
                  <a:pt x="2520" y="76"/>
                </a:lnTo>
                <a:lnTo>
                  <a:pt x="2505" y="66"/>
                </a:lnTo>
                <a:close/>
                <a:moveTo>
                  <a:pt x="2654" y="77"/>
                </a:moveTo>
                <a:lnTo>
                  <a:pt x="2627" y="73"/>
                </a:lnTo>
                <a:lnTo>
                  <a:pt x="2604" y="63"/>
                </a:lnTo>
                <a:lnTo>
                  <a:pt x="2596" y="60"/>
                </a:lnTo>
                <a:lnTo>
                  <a:pt x="2589" y="58"/>
                </a:lnTo>
                <a:lnTo>
                  <a:pt x="2585" y="60"/>
                </a:lnTo>
                <a:lnTo>
                  <a:pt x="2584" y="65"/>
                </a:lnTo>
                <a:lnTo>
                  <a:pt x="2582" y="70"/>
                </a:lnTo>
                <a:lnTo>
                  <a:pt x="2579" y="74"/>
                </a:lnTo>
                <a:lnTo>
                  <a:pt x="2573" y="82"/>
                </a:lnTo>
                <a:lnTo>
                  <a:pt x="2581" y="87"/>
                </a:lnTo>
                <a:lnTo>
                  <a:pt x="2590" y="89"/>
                </a:lnTo>
                <a:lnTo>
                  <a:pt x="2599" y="91"/>
                </a:lnTo>
                <a:lnTo>
                  <a:pt x="2609" y="93"/>
                </a:lnTo>
                <a:lnTo>
                  <a:pt x="2617" y="94"/>
                </a:lnTo>
                <a:lnTo>
                  <a:pt x="2623" y="96"/>
                </a:lnTo>
                <a:lnTo>
                  <a:pt x="2628" y="99"/>
                </a:lnTo>
                <a:lnTo>
                  <a:pt x="2641" y="96"/>
                </a:lnTo>
                <a:lnTo>
                  <a:pt x="2650" y="90"/>
                </a:lnTo>
                <a:lnTo>
                  <a:pt x="2654" y="77"/>
                </a:lnTo>
                <a:close/>
                <a:moveTo>
                  <a:pt x="2771" y="194"/>
                </a:moveTo>
                <a:lnTo>
                  <a:pt x="2754" y="189"/>
                </a:lnTo>
                <a:lnTo>
                  <a:pt x="2737" y="183"/>
                </a:lnTo>
                <a:lnTo>
                  <a:pt x="2722" y="176"/>
                </a:lnTo>
                <a:lnTo>
                  <a:pt x="2707" y="171"/>
                </a:lnTo>
                <a:lnTo>
                  <a:pt x="2707" y="169"/>
                </a:lnTo>
                <a:lnTo>
                  <a:pt x="2713" y="169"/>
                </a:lnTo>
                <a:lnTo>
                  <a:pt x="2722" y="170"/>
                </a:lnTo>
                <a:lnTo>
                  <a:pt x="2730" y="170"/>
                </a:lnTo>
                <a:lnTo>
                  <a:pt x="2735" y="169"/>
                </a:lnTo>
                <a:lnTo>
                  <a:pt x="2727" y="151"/>
                </a:lnTo>
                <a:lnTo>
                  <a:pt x="2702" y="147"/>
                </a:lnTo>
                <a:lnTo>
                  <a:pt x="2621" y="128"/>
                </a:lnTo>
                <a:lnTo>
                  <a:pt x="2549" y="130"/>
                </a:lnTo>
                <a:lnTo>
                  <a:pt x="2573" y="138"/>
                </a:lnTo>
                <a:lnTo>
                  <a:pt x="2596" y="146"/>
                </a:lnTo>
                <a:lnTo>
                  <a:pt x="2621" y="154"/>
                </a:lnTo>
                <a:lnTo>
                  <a:pt x="2646" y="157"/>
                </a:lnTo>
                <a:lnTo>
                  <a:pt x="2641" y="171"/>
                </a:lnTo>
                <a:lnTo>
                  <a:pt x="2633" y="180"/>
                </a:lnTo>
                <a:lnTo>
                  <a:pt x="2633" y="190"/>
                </a:lnTo>
                <a:lnTo>
                  <a:pt x="2653" y="206"/>
                </a:lnTo>
                <a:lnTo>
                  <a:pt x="2673" y="215"/>
                </a:lnTo>
                <a:lnTo>
                  <a:pt x="2692" y="216"/>
                </a:lnTo>
                <a:lnTo>
                  <a:pt x="2711" y="216"/>
                </a:lnTo>
                <a:lnTo>
                  <a:pt x="2731" y="221"/>
                </a:lnTo>
                <a:lnTo>
                  <a:pt x="2854" y="242"/>
                </a:lnTo>
                <a:lnTo>
                  <a:pt x="2981" y="237"/>
                </a:lnTo>
                <a:lnTo>
                  <a:pt x="3000" y="233"/>
                </a:lnTo>
                <a:lnTo>
                  <a:pt x="3012" y="219"/>
                </a:lnTo>
                <a:lnTo>
                  <a:pt x="2985" y="199"/>
                </a:lnTo>
                <a:lnTo>
                  <a:pt x="2922" y="195"/>
                </a:lnTo>
                <a:lnTo>
                  <a:pt x="2854" y="201"/>
                </a:lnTo>
                <a:lnTo>
                  <a:pt x="2812" y="200"/>
                </a:lnTo>
                <a:lnTo>
                  <a:pt x="2771" y="194"/>
                </a:lnTo>
                <a:close/>
                <a:moveTo>
                  <a:pt x="3052" y="290"/>
                </a:moveTo>
                <a:lnTo>
                  <a:pt x="3044" y="287"/>
                </a:lnTo>
                <a:lnTo>
                  <a:pt x="3036" y="283"/>
                </a:lnTo>
                <a:lnTo>
                  <a:pt x="3023" y="278"/>
                </a:lnTo>
                <a:lnTo>
                  <a:pt x="3008" y="275"/>
                </a:lnTo>
                <a:lnTo>
                  <a:pt x="2998" y="277"/>
                </a:lnTo>
                <a:lnTo>
                  <a:pt x="2985" y="279"/>
                </a:lnTo>
                <a:lnTo>
                  <a:pt x="2972" y="280"/>
                </a:lnTo>
                <a:lnTo>
                  <a:pt x="2963" y="278"/>
                </a:lnTo>
                <a:lnTo>
                  <a:pt x="2951" y="268"/>
                </a:lnTo>
                <a:lnTo>
                  <a:pt x="2944" y="275"/>
                </a:lnTo>
                <a:lnTo>
                  <a:pt x="2939" y="290"/>
                </a:lnTo>
                <a:lnTo>
                  <a:pt x="2952" y="298"/>
                </a:lnTo>
                <a:lnTo>
                  <a:pt x="2968" y="301"/>
                </a:lnTo>
                <a:lnTo>
                  <a:pt x="2986" y="301"/>
                </a:lnTo>
                <a:lnTo>
                  <a:pt x="3002" y="302"/>
                </a:lnTo>
                <a:lnTo>
                  <a:pt x="3019" y="304"/>
                </a:lnTo>
                <a:lnTo>
                  <a:pt x="3040" y="312"/>
                </a:lnTo>
                <a:lnTo>
                  <a:pt x="3061" y="306"/>
                </a:lnTo>
                <a:lnTo>
                  <a:pt x="3052" y="290"/>
                </a:lnTo>
                <a:close/>
                <a:moveTo>
                  <a:pt x="2919" y="32"/>
                </a:moveTo>
                <a:lnTo>
                  <a:pt x="2906" y="28"/>
                </a:lnTo>
                <a:lnTo>
                  <a:pt x="2895" y="23"/>
                </a:lnTo>
                <a:lnTo>
                  <a:pt x="2883" y="19"/>
                </a:lnTo>
                <a:lnTo>
                  <a:pt x="2870" y="15"/>
                </a:lnTo>
                <a:lnTo>
                  <a:pt x="2829" y="4"/>
                </a:lnTo>
                <a:lnTo>
                  <a:pt x="2787" y="0"/>
                </a:lnTo>
                <a:lnTo>
                  <a:pt x="2752" y="10"/>
                </a:lnTo>
                <a:lnTo>
                  <a:pt x="2722" y="21"/>
                </a:lnTo>
                <a:lnTo>
                  <a:pt x="2745" y="25"/>
                </a:lnTo>
                <a:lnTo>
                  <a:pt x="2757" y="37"/>
                </a:lnTo>
                <a:lnTo>
                  <a:pt x="2750" y="42"/>
                </a:lnTo>
                <a:lnTo>
                  <a:pt x="2739" y="47"/>
                </a:lnTo>
                <a:lnTo>
                  <a:pt x="2731" y="54"/>
                </a:lnTo>
                <a:lnTo>
                  <a:pt x="2729" y="63"/>
                </a:lnTo>
                <a:lnTo>
                  <a:pt x="2762" y="87"/>
                </a:lnTo>
                <a:lnTo>
                  <a:pt x="2802" y="102"/>
                </a:lnTo>
                <a:lnTo>
                  <a:pt x="2860" y="101"/>
                </a:lnTo>
                <a:lnTo>
                  <a:pt x="2914" y="85"/>
                </a:lnTo>
                <a:lnTo>
                  <a:pt x="2939" y="79"/>
                </a:lnTo>
                <a:lnTo>
                  <a:pt x="2963" y="71"/>
                </a:lnTo>
                <a:lnTo>
                  <a:pt x="2968" y="58"/>
                </a:lnTo>
                <a:lnTo>
                  <a:pt x="2940" y="38"/>
                </a:lnTo>
                <a:lnTo>
                  <a:pt x="2919" y="32"/>
                </a:lnTo>
                <a:close/>
                <a:moveTo>
                  <a:pt x="2109" y="1291"/>
                </a:moveTo>
                <a:lnTo>
                  <a:pt x="2106" y="1284"/>
                </a:lnTo>
                <a:lnTo>
                  <a:pt x="2103" y="1278"/>
                </a:lnTo>
                <a:lnTo>
                  <a:pt x="2102" y="1273"/>
                </a:lnTo>
                <a:lnTo>
                  <a:pt x="2099" y="1268"/>
                </a:lnTo>
                <a:lnTo>
                  <a:pt x="2099" y="1267"/>
                </a:lnTo>
                <a:lnTo>
                  <a:pt x="2095" y="1267"/>
                </a:lnTo>
                <a:lnTo>
                  <a:pt x="2091" y="1266"/>
                </a:lnTo>
                <a:lnTo>
                  <a:pt x="2073" y="1266"/>
                </a:lnTo>
                <a:lnTo>
                  <a:pt x="2055" y="1268"/>
                </a:lnTo>
                <a:lnTo>
                  <a:pt x="2057" y="1274"/>
                </a:lnTo>
                <a:lnTo>
                  <a:pt x="2065" y="1279"/>
                </a:lnTo>
                <a:lnTo>
                  <a:pt x="2074" y="1283"/>
                </a:lnTo>
                <a:lnTo>
                  <a:pt x="2081" y="1286"/>
                </a:lnTo>
                <a:lnTo>
                  <a:pt x="2084" y="1291"/>
                </a:lnTo>
                <a:lnTo>
                  <a:pt x="2087" y="1296"/>
                </a:lnTo>
                <a:lnTo>
                  <a:pt x="2095" y="1301"/>
                </a:lnTo>
                <a:lnTo>
                  <a:pt x="2104" y="1300"/>
                </a:lnTo>
                <a:lnTo>
                  <a:pt x="2109" y="1291"/>
                </a:lnTo>
                <a:close/>
                <a:moveTo>
                  <a:pt x="2281" y="1114"/>
                </a:moveTo>
                <a:lnTo>
                  <a:pt x="2288" y="1108"/>
                </a:lnTo>
                <a:lnTo>
                  <a:pt x="2294" y="1101"/>
                </a:lnTo>
                <a:lnTo>
                  <a:pt x="2299" y="1094"/>
                </a:lnTo>
                <a:lnTo>
                  <a:pt x="2305" y="1087"/>
                </a:lnTo>
                <a:lnTo>
                  <a:pt x="2298" y="1088"/>
                </a:lnTo>
                <a:lnTo>
                  <a:pt x="2293" y="1090"/>
                </a:lnTo>
                <a:lnTo>
                  <a:pt x="2284" y="1092"/>
                </a:lnTo>
                <a:lnTo>
                  <a:pt x="2275" y="1092"/>
                </a:lnTo>
                <a:lnTo>
                  <a:pt x="2270" y="1096"/>
                </a:lnTo>
                <a:lnTo>
                  <a:pt x="2267" y="1102"/>
                </a:lnTo>
                <a:lnTo>
                  <a:pt x="2268" y="1111"/>
                </a:lnTo>
                <a:lnTo>
                  <a:pt x="2267" y="1119"/>
                </a:lnTo>
                <a:lnTo>
                  <a:pt x="2266" y="1125"/>
                </a:lnTo>
                <a:lnTo>
                  <a:pt x="2265" y="1131"/>
                </a:lnTo>
                <a:lnTo>
                  <a:pt x="2272" y="1133"/>
                </a:lnTo>
                <a:lnTo>
                  <a:pt x="2277" y="1129"/>
                </a:lnTo>
                <a:lnTo>
                  <a:pt x="2281" y="1114"/>
                </a:lnTo>
                <a:close/>
                <a:moveTo>
                  <a:pt x="2753" y="1733"/>
                </a:moveTo>
                <a:lnTo>
                  <a:pt x="2758" y="1727"/>
                </a:lnTo>
                <a:lnTo>
                  <a:pt x="2763" y="1722"/>
                </a:lnTo>
                <a:lnTo>
                  <a:pt x="2764" y="1717"/>
                </a:lnTo>
                <a:lnTo>
                  <a:pt x="2766" y="1712"/>
                </a:lnTo>
                <a:lnTo>
                  <a:pt x="2767" y="1702"/>
                </a:lnTo>
                <a:lnTo>
                  <a:pt x="2765" y="1695"/>
                </a:lnTo>
                <a:lnTo>
                  <a:pt x="2757" y="1700"/>
                </a:lnTo>
                <a:lnTo>
                  <a:pt x="2750" y="1709"/>
                </a:lnTo>
                <a:lnTo>
                  <a:pt x="2719" y="1730"/>
                </a:lnTo>
                <a:lnTo>
                  <a:pt x="2708" y="1762"/>
                </a:lnTo>
                <a:lnTo>
                  <a:pt x="2710" y="1771"/>
                </a:lnTo>
                <a:lnTo>
                  <a:pt x="2715" y="1778"/>
                </a:lnTo>
                <a:lnTo>
                  <a:pt x="2747" y="1777"/>
                </a:lnTo>
                <a:lnTo>
                  <a:pt x="2776" y="1764"/>
                </a:lnTo>
                <a:lnTo>
                  <a:pt x="2779" y="1759"/>
                </a:lnTo>
                <a:lnTo>
                  <a:pt x="2781" y="1753"/>
                </a:lnTo>
                <a:lnTo>
                  <a:pt x="2783" y="1746"/>
                </a:lnTo>
                <a:lnTo>
                  <a:pt x="2783" y="1738"/>
                </a:lnTo>
                <a:lnTo>
                  <a:pt x="2775" y="1740"/>
                </a:lnTo>
                <a:lnTo>
                  <a:pt x="2764" y="1743"/>
                </a:lnTo>
                <a:lnTo>
                  <a:pt x="2754" y="1745"/>
                </a:lnTo>
                <a:lnTo>
                  <a:pt x="2750" y="1740"/>
                </a:lnTo>
                <a:lnTo>
                  <a:pt x="2753" y="1733"/>
                </a:lnTo>
                <a:close/>
                <a:moveTo>
                  <a:pt x="2685" y="1719"/>
                </a:moveTo>
                <a:lnTo>
                  <a:pt x="2683" y="1719"/>
                </a:lnTo>
                <a:lnTo>
                  <a:pt x="2682" y="1720"/>
                </a:lnTo>
                <a:lnTo>
                  <a:pt x="2663" y="1719"/>
                </a:lnTo>
                <a:lnTo>
                  <a:pt x="2647" y="1712"/>
                </a:lnTo>
                <a:lnTo>
                  <a:pt x="2638" y="1703"/>
                </a:lnTo>
                <a:lnTo>
                  <a:pt x="2627" y="1702"/>
                </a:lnTo>
                <a:lnTo>
                  <a:pt x="2618" y="1705"/>
                </a:lnTo>
                <a:lnTo>
                  <a:pt x="2609" y="1702"/>
                </a:lnTo>
                <a:lnTo>
                  <a:pt x="2603" y="1695"/>
                </a:lnTo>
                <a:lnTo>
                  <a:pt x="2596" y="1690"/>
                </a:lnTo>
                <a:lnTo>
                  <a:pt x="2596" y="1704"/>
                </a:lnTo>
                <a:lnTo>
                  <a:pt x="2609" y="1721"/>
                </a:lnTo>
                <a:lnTo>
                  <a:pt x="2617" y="1724"/>
                </a:lnTo>
                <a:lnTo>
                  <a:pt x="2625" y="1725"/>
                </a:lnTo>
                <a:lnTo>
                  <a:pt x="2634" y="1726"/>
                </a:lnTo>
                <a:lnTo>
                  <a:pt x="2638" y="1732"/>
                </a:lnTo>
                <a:lnTo>
                  <a:pt x="2642" y="1748"/>
                </a:lnTo>
                <a:lnTo>
                  <a:pt x="2657" y="1744"/>
                </a:lnTo>
                <a:lnTo>
                  <a:pt x="2664" y="1737"/>
                </a:lnTo>
                <a:lnTo>
                  <a:pt x="2671" y="1734"/>
                </a:lnTo>
                <a:lnTo>
                  <a:pt x="2680" y="1730"/>
                </a:lnTo>
                <a:lnTo>
                  <a:pt x="2686" y="1723"/>
                </a:lnTo>
                <a:lnTo>
                  <a:pt x="2685" y="1719"/>
                </a:lnTo>
                <a:close/>
                <a:moveTo>
                  <a:pt x="2752" y="1523"/>
                </a:moveTo>
                <a:lnTo>
                  <a:pt x="2734" y="1521"/>
                </a:lnTo>
                <a:lnTo>
                  <a:pt x="2719" y="1515"/>
                </a:lnTo>
                <a:lnTo>
                  <a:pt x="2713" y="1512"/>
                </a:lnTo>
                <a:lnTo>
                  <a:pt x="2708" y="1507"/>
                </a:lnTo>
                <a:lnTo>
                  <a:pt x="2702" y="1501"/>
                </a:lnTo>
                <a:lnTo>
                  <a:pt x="2696" y="1499"/>
                </a:lnTo>
                <a:lnTo>
                  <a:pt x="2695" y="1497"/>
                </a:lnTo>
                <a:lnTo>
                  <a:pt x="2694" y="1497"/>
                </a:lnTo>
                <a:lnTo>
                  <a:pt x="2685" y="1496"/>
                </a:lnTo>
                <a:lnTo>
                  <a:pt x="2675" y="1500"/>
                </a:lnTo>
                <a:lnTo>
                  <a:pt x="2679" y="1507"/>
                </a:lnTo>
                <a:lnTo>
                  <a:pt x="2687" y="1515"/>
                </a:lnTo>
                <a:lnTo>
                  <a:pt x="2696" y="1522"/>
                </a:lnTo>
                <a:lnTo>
                  <a:pt x="2703" y="1528"/>
                </a:lnTo>
                <a:lnTo>
                  <a:pt x="2713" y="1537"/>
                </a:lnTo>
                <a:lnTo>
                  <a:pt x="2725" y="1545"/>
                </a:lnTo>
                <a:lnTo>
                  <a:pt x="2738" y="1552"/>
                </a:lnTo>
                <a:lnTo>
                  <a:pt x="2751" y="1559"/>
                </a:lnTo>
                <a:lnTo>
                  <a:pt x="2763" y="1565"/>
                </a:lnTo>
                <a:lnTo>
                  <a:pt x="2777" y="1565"/>
                </a:lnTo>
                <a:lnTo>
                  <a:pt x="2779" y="1547"/>
                </a:lnTo>
                <a:lnTo>
                  <a:pt x="2763" y="1533"/>
                </a:lnTo>
                <a:lnTo>
                  <a:pt x="2752" y="1523"/>
                </a:lnTo>
                <a:close/>
                <a:moveTo>
                  <a:pt x="3111" y="1411"/>
                </a:moveTo>
                <a:lnTo>
                  <a:pt x="3077" y="1424"/>
                </a:lnTo>
                <a:lnTo>
                  <a:pt x="3050" y="1449"/>
                </a:lnTo>
                <a:lnTo>
                  <a:pt x="3039" y="1457"/>
                </a:lnTo>
                <a:lnTo>
                  <a:pt x="3028" y="1465"/>
                </a:lnTo>
                <a:lnTo>
                  <a:pt x="3017" y="1474"/>
                </a:lnTo>
                <a:lnTo>
                  <a:pt x="3008" y="1483"/>
                </a:lnTo>
                <a:lnTo>
                  <a:pt x="3002" y="1492"/>
                </a:lnTo>
                <a:lnTo>
                  <a:pt x="2996" y="1500"/>
                </a:lnTo>
                <a:lnTo>
                  <a:pt x="2989" y="1509"/>
                </a:lnTo>
                <a:lnTo>
                  <a:pt x="2984" y="1518"/>
                </a:lnTo>
                <a:lnTo>
                  <a:pt x="2972" y="1529"/>
                </a:lnTo>
                <a:lnTo>
                  <a:pt x="2959" y="1534"/>
                </a:lnTo>
                <a:lnTo>
                  <a:pt x="2955" y="1542"/>
                </a:lnTo>
                <a:lnTo>
                  <a:pt x="2953" y="1553"/>
                </a:lnTo>
                <a:lnTo>
                  <a:pt x="2951" y="1564"/>
                </a:lnTo>
                <a:lnTo>
                  <a:pt x="2940" y="1573"/>
                </a:lnTo>
                <a:lnTo>
                  <a:pt x="2930" y="1577"/>
                </a:lnTo>
                <a:lnTo>
                  <a:pt x="2918" y="1582"/>
                </a:lnTo>
                <a:lnTo>
                  <a:pt x="2906" y="1586"/>
                </a:lnTo>
                <a:lnTo>
                  <a:pt x="2895" y="1590"/>
                </a:lnTo>
                <a:lnTo>
                  <a:pt x="2895" y="1591"/>
                </a:lnTo>
                <a:lnTo>
                  <a:pt x="2905" y="1594"/>
                </a:lnTo>
                <a:lnTo>
                  <a:pt x="2912" y="1601"/>
                </a:lnTo>
                <a:lnTo>
                  <a:pt x="2911" y="1601"/>
                </a:lnTo>
                <a:lnTo>
                  <a:pt x="2903" y="1608"/>
                </a:lnTo>
                <a:lnTo>
                  <a:pt x="2891" y="1615"/>
                </a:lnTo>
                <a:lnTo>
                  <a:pt x="2877" y="1622"/>
                </a:lnTo>
                <a:lnTo>
                  <a:pt x="2867" y="1628"/>
                </a:lnTo>
                <a:lnTo>
                  <a:pt x="2882" y="1656"/>
                </a:lnTo>
                <a:lnTo>
                  <a:pt x="2945" y="1654"/>
                </a:lnTo>
                <a:lnTo>
                  <a:pt x="2956" y="1653"/>
                </a:lnTo>
                <a:lnTo>
                  <a:pt x="2968" y="1652"/>
                </a:lnTo>
                <a:lnTo>
                  <a:pt x="2980" y="1651"/>
                </a:lnTo>
                <a:lnTo>
                  <a:pt x="2991" y="1653"/>
                </a:lnTo>
                <a:lnTo>
                  <a:pt x="2997" y="1655"/>
                </a:lnTo>
                <a:lnTo>
                  <a:pt x="3002" y="1658"/>
                </a:lnTo>
                <a:lnTo>
                  <a:pt x="3007" y="1660"/>
                </a:lnTo>
                <a:lnTo>
                  <a:pt x="3015" y="1660"/>
                </a:lnTo>
                <a:lnTo>
                  <a:pt x="3027" y="1658"/>
                </a:lnTo>
                <a:lnTo>
                  <a:pt x="3042" y="1658"/>
                </a:lnTo>
                <a:lnTo>
                  <a:pt x="3047" y="1658"/>
                </a:lnTo>
                <a:lnTo>
                  <a:pt x="3048" y="1660"/>
                </a:lnTo>
                <a:lnTo>
                  <a:pt x="3045" y="1663"/>
                </a:lnTo>
                <a:lnTo>
                  <a:pt x="3035" y="1668"/>
                </a:lnTo>
                <a:lnTo>
                  <a:pt x="3013" y="1678"/>
                </a:lnTo>
                <a:lnTo>
                  <a:pt x="2996" y="1691"/>
                </a:lnTo>
                <a:lnTo>
                  <a:pt x="3018" y="1696"/>
                </a:lnTo>
                <a:lnTo>
                  <a:pt x="3045" y="1684"/>
                </a:lnTo>
                <a:lnTo>
                  <a:pt x="3055" y="1677"/>
                </a:lnTo>
                <a:lnTo>
                  <a:pt x="3066" y="1666"/>
                </a:lnTo>
                <a:lnTo>
                  <a:pt x="3079" y="1659"/>
                </a:lnTo>
                <a:lnTo>
                  <a:pt x="3092" y="1655"/>
                </a:lnTo>
                <a:lnTo>
                  <a:pt x="3090" y="1675"/>
                </a:lnTo>
                <a:lnTo>
                  <a:pt x="3080" y="1692"/>
                </a:lnTo>
                <a:lnTo>
                  <a:pt x="3073" y="1702"/>
                </a:lnTo>
                <a:lnTo>
                  <a:pt x="3078" y="1707"/>
                </a:lnTo>
                <a:lnTo>
                  <a:pt x="3087" y="1699"/>
                </a:lnTo>
                <a:lnTo>
                  <a:pt x="3098" y="1697"/>
                </a:lnTo>
                <a:lnTo>
                  <a:pt x="3097" y="1704"/>
                </a:lnTo>
                <a:lnTo>
                  <a:pt x="3095" y="1712"/>
                </a:lnTo>
                <a:lnTo>
                  <a:pt x="3095" y="1718"/>
                </a:lnTo>
                <a:lnTo>
                  <a:pt x="3099" y="1722"/>
                </a:lnTo>
                <a:lnTo>
                  <a:pt x="3128" y="1708"/>
                </a:lnTo>
                <a:lnTo>
                  <a:pt x="3146" y="1678"/>
                </a:lnTo>
                <a:lnTo>
                  <a:pt x="3150" y="1671"/>
                </a:lnTo>
                <a:lnTo>
                  <a:pt x="3152" y="1667"/>
                </a:lnTo>
                <a:lnTo>
                  <a:pt x="3151" y="1665"/>
                </a:lnTo>
                <a:lnTo>
                  <a:pt x="3145" y="1664"/>
                </a:lnTo>
                <a:lnTo>
                  <a:pt x="3141" y="1659"/>
                </a:lnTo>
                <a:lnTo>
                  <a:pt x="3146" y="1647"/>
                </a:lnTo>
                <a:lnTo>
                  <a:pt x="3150" y="1635"/>
                </a:lnTo>
                <a:lnTo>
                  <a:pt x="3146" y="1630"/>
                </a:lnTo>
                <a:lnTo>
                  <a:pt x="3134" y="1637"/>
                </a:lnTo>
                <a:lnTo>
                  <a:pt x="3123" y="1649"/>
                </a:lnTo>
                <a:lnTo>
                  <a:pt x="3114" y="1655"/>
                </a:lnTo>
                <a:lnTo>
                  <a:pt x="3106" y="1643"/>
                </a:lnTo>
                <a:lnTo>
                  <a:pt x="3103" y="1635"/>
                </a:lnTo>
                <a:lnTo>
                  <a:pt x="3102" y="1630"/>
                </a:lnTo>
                <a:lnTo>
                  <a:pt x="3105" y="1628"/>
                </a:lnTo>
                <a:lnTo>
                  <a:pt x="3118" y="1625"/>
                </a:lnTo>
                <a:lnTo>
                  <a:pt x="3133" y="1620"/>
                </a:lnTo>
                <a:lnTo>
                  <a:pt x="3145" y="1612"/>
                </a:lnTo>
                <a:lnTo>
                  <a:pt x="3122" y="1606"/>
                </a:lnTo>
                <a:lnTo>
                  <a:pt x="3123" y="1585"/>
                </a:lnTo>
                <a:lnTo>
                  <a:pt x="3128" y="1581"/>
                </a:lnTo>
                <a:lnTo>
                  <a:pt x="3135" y="1576"/>
                </a:lnTo>
                <a:lnTo>
                  <a:pt x="3142" y="1571"/>
                </a:lnTo>
                <a:lnTo>
                  <a:pt x="3148" y="1566"/>
                </a:lnTo>
                <a:lnTo>
                  <a:pt x="3150" y="1558"/>
                </a:lnTo>
                <a:lnTo>
                  <a:pt x="3130" y="1550"/>
                </a:lnTo>
                <a:lnTo>
                  <a:pt x="3097" y="1544"/>
                </a:lnTo>
                <a:lnTo>
                  <a:pt x="3066" y="1529"/>
                </a:lnTo>
                <a:lnTo>
                  <a:pt x="3081" y="1514"/>
                </a:lnTo>
                <a:lnTo>
                  <a:pt x="3072" y="1496"/>
                </a:lnTo>
                <a:lnTo>
                  <a:pt x="3065" y="1498"/>
                </a:lnTo>
                <a:lnTo>
                  <a:pt x="3056" y="1502"/>
                </a:lnTo>
                <a:lnTo>
                  <a:pt x="3048" y="1504"/>
                </a:lnTo>
                <a:lnTo>
                  <a:pt x="3041" y="1500"/>
                </a:lnTo>
                <a:lnTo>
                  <a:pt x="3045" y="1486"/>
                </a:lnTo>
                <a:lnTo>
                  <a:pt x="3061" y="1474"/>
                </a:lnTo>
                <a:lnTo>
                  <a:pt x="3080" y="1463"/>
                </a:lnTo>
                <a:lnTo>
                  <a:pt x="3092" y="1454"/>
                </a:lnTo>
                <a:lnTo>
                  <a:pt x="3101" y="1440"/>
                </a:lnTo>
                <a:lnTo>
                  <a:pt x="3113" y="1428"/>
                </a:lnTo>
                <a:lnTo>
                  <a:pt x="3125" y="1420"/>
                </a:lnTo>
                <a:lnTo>
                  <a:pt x="3127" y="1406"/>
                </a:lnTo>
                <a:lnTo>
                  <a:pt x="3111" y="1411"/>
                </a:lnTo>
                <a:close/>
                <a:moveTo>
                  <a:pt x="105" y="1381"/>
                </a:moveTo>
                <a:lnTo>
                  <a:pt x="102" y="1363"/>
                </a:lnTo>
                <a:lnTo>
                  <a:pt x="103" y="1343"/>
                </a:lnTo>
                <a:lnTo>
                  <a:pt x="104" y="1321"/>
                </a:lnTo>
                <a:lnTo>
                  <a:pt x="101" y="1302"/>
                </a:lnTo>
                <a:lnTo>
                  <a:pt x="95" y="1294"/>
                </a:lnTo>
                <a:lnTo>
                  <a:pt x="86" y="1288"/>
                </a:lnTo>
                <a:lnTo>
                  <a:pt x="75" y="1283"/>
                </a:lnTo>
                <a:lnTo>
                  <a:pt x="67" y="1276"/>
                </a:lnTo>
                <a:lnTo>
                  <a:pt x="50" y="1264"/>
                </a:lnTo>
                <a:lnTo>
                  <a:pt x="31" y="1258"/>
                </a:lnTo>
                <a:lnTo>
                  <a:pt x="20" y="1265"/>
                </a:lnTo>
                <a:lnTo>
                  <a:pt x="24" y="1281"/>
                </a:lnTo>
                <a:lnTo>
                  <a:pt x="21" y="1287"/>
                </a:lnTo>
                <a:lnTo>
                  <a:pt x="18" y="1294"/>
                </a:lnTo>
                <a:lnTo>
                  <a:pt x="24" y="1306"/>
                </a:lnTo>
                <a:lnTo>
                  <a:pt x="35" y="1321"/>
                </a:lnTo>
                <a:lnTo>
                  <a:pt x="43" y="1335"/>
                </a:lnTo>
                <a:lnTo>
                  <a:pt x="39" y="1348"/>
                </a:lnTo>
                <a:lnTo>
                  <a:pt x="30" y="1352"/>
                </a:lnTo>
                <a:lnTo>
                  <a:pt x="24" y="1359"/>
                </a:lnTo>
                <a:lnTo>
                  <a:pt x="27" y="1365"/>
                </a:lnTo>
                <a:lnTo>
                  <a:pt x="31" y="1373"/>
                </a:lnTo>
                <a:lnTo>
                  <a:pt x="27" y="1380"/>
                </a:lnTo>
                <a:lnTo>
                  <a:pt x="23" y="1389"/>
                </a:lnTo>
                <a:lnTo>
                  <a:pt x="27" y="1405"/>
                </a:lnTo>
                <a:lnTo>
                  <a:pt x="37" y="1416"/>
                </a:lnTo>
                <a:lnTo>
                  <a:pt x="49" y="1426"/>
                </a:lnTo>
                <a:lnTo>
                  <a:pt x="59" y="1440"/>
                </a:lnTo>
                <a:lnTo>
                  <a:pt x="82" y="1434"/>
                </a:lnTo>
                <a:lnTo>
                  <a:pt x="97" y="1400"/>
                </a:lnTo>
                <a:lnTo>
                  <a:pt x="105" y="1381"/>
                </a:lnTo>
                <a:close/>
                <a:moveTo>
                  <a:pt x="31" y="1107"/>
                </a:moveTo>
                <a:lnTo>
                  <a:pt x="22" y="1109"/>
                </a:lnTo>
                <a:lnTo>
                  <a:pt x="13" y="1108"/>
                </a:lnTo>
                <a:lnTo>
                  <a:pt x="3" y="1108"/>
                </a:lnTo>
                <a:lnTo>
                  <a:pt x="0" y="1117"/>
                </a:lnTo>
                <a:lnTo>
                  <a:pt x="0" y="1125"/>
                </a:lnTo>
                <a:lnTo>
                  <a:pt x="0" y="1134"/>
                </a:lnTo>
                <a:lnTo>
                  <a:pt x="0" y="1141"/>
                </a:lnTo>
                <a:lnTo>
                  <a:pt x="0" y="1148"/>
                </a:lnTo>
                <a:lnTo>
                  <a:pt x="4" y="1156"/>
                </a:lnTo>
                <a:lnTo>
                  <a:pt x="13" y="1152"/>
                </a:lnTo>
                <a:lnTo>
                  <a:pt x="17" y="1146"/>
                </a:lnTo>
                <a:lnTo>
                  <a:pt x="19" y="1139"/>
                </a:lnTo>
                <a:lnTo>
                  <a:pt x="23" y="1129"/>
                </a:lnTo>
                <a:lnTo>
                  <a:pt x="30" y="1120"/>
                </a:lnTo>
                <a:lnTo>
                  <a:pt x="31" y="1107"/>
                </a:lnTo>
                <a:close/>
                <a:moveTo>
                  <a:pt x="65" y="1086"/>
                </a:moveTo>
                <a:lnTo>
                  <a:pt x="71" y="1081"/>
                </a:lnTo>
                <a:lnTo>
                  <a:pt x="77" y="1076"/>
                </a:lnTo>
                <a:lnTo>
                  <a:pt x="85" y="1070"/>
                </a:lnTo>
                <a:lnTo>
                  <a:pt x="92" y="1063"/>
                </a:lnTo>
                <a:lnTo>
                  <a:pt x="98" y="1056"/>
                </a:lnTo>
                <a:lnTo>
                  <a:pt x="104" y="1048"/>
                </a:lnTo>
                <a:lnTo>
                  <a:pt x="95" y="1049"/>
                </a:lnTo>
                <a:lnTo>
                  <a:pt x="85" y="1050"/>
                </a:lnTo>
                <a:lnTo>
                  <a:pt x="78" y="1046"/>
                </a:lnTo>
                <a:lnTo>
                  <a:pt x="71" y="1042"/>
                </a:lnTo>
                <a:lnTo>
                  <a:pt x="64" y="1039"/>
                </a:lnTo>
                <a:lnTo>
                  <a:pt x="58" y="1042"/>
                </a:lnTo>
                <a:lnTo>
                  <a:pt x="50" y="1052"/>
                </a:lnTo>
                <a:lnTo>
                  <a:pt x="42" y="1062"/>
                </a:lnTo>
                <a:lnTo>
                  <a:pt x="36" y="1070"/>
                </a:lnTo>
                <a:lnTo>
                  <a:pt x="29" y="1076"/>
                </a:lnTo>
                <a:lnTo>
                  <a:pt x="22" y="1082"/>
                </a:lnTo>
                <a:lnTo>
                  <a:pt x="17" y="1090"/>
                </a:lnTo>
                <a:lnTo>
                  <a:pt x="23" y="1094"/>
                </a:lnTo>
                <a:lnTo>
                  <a:pt x="32" y="1095"/>
                </a:lnTo>
                <a:lnTo>
                  <a:pt x="46" y="1096"/>
                </a:lnTo>
                <a:lnTo>
                  <a:pt x="61" y="1092"/>
                </a:lnTo>
                <a:lnTo>
                  <a:pt x="65" y="1086"/>
                </a:lnTo>
                <a:close/>
                <a:moveTo>
                  <a:pt x="151" y="1394"/>
                </a:moveTo>
                <a:lnTo>
                  <a:pt x="1308" y="1482"/>
                </a:lnTo>
                <a:lnTo>
                  <a:pt x="1323" y="1493"/>
                </a:lnTo>
                <a:lnTo>
                  <a:pt x="1335" y="1506"/>
                </a:lnTo>
                <a:lnTo>
                  <a:pt x="1348" y="1515"/>
                </a:lnTo>
                <a:lnTo>
                  <a:pt x="1370" y="1519"/>
                </a:lnTo>
                <a:lnTo>
                  <a:pt x="1379" y="1520"/>
                </a:lnTo>
                <a:lnTo>
                  <a:pt x="1384" y="1523"/>
                </a:lnTo>
                <a:lnTo>
                  <a:pt x="1389" y="1526"/>
                </a:lnTo>
                <a:lnTo>
                  <a:pt x="1396" y="1530"/>
                </a:lnTo>
                <a:lnTo>
                  <a:pt x="1413" y="1534"/>
                </a:lnTo>
                <a:lnTo>
                  <a:pt x="1430" y="1537"/>
                </a:lnTo>
                <a:lnTo>
                  <a:pt x="1436" y="1547"/>
                </a:lnTo>
                <a:lnTo>
                  <a:pt x="1449" y="1547"/>
                </a:lnTo>
                <a:lnTo>
                  <a:pt x="1464" y="1546"/>
                </a:lnTo>
                <a:lnTo>
                  <a:pt x="1473" y="1548"/>
                </a:lnTo>
                <a:lnTo>
                  <a:pt x="1484" y="1564"/>
                </a:lnTo>
                <a:lnTo>
                  <a:pt x="1489" y="1576"/>
                </a:lnTo>
                <a:lnTo>
                  <a:pt x="1499" y="1583"/>
                </a:lnTo>
                <a:lnTo>
                  <a:pt x="1644" y="1636"/>
                </a:lnTo>
                <a:lnTo>
                  <a:pt x="1662" y="1658"/>
                </a:lnTo>
                <a:lnTo>
                  <a:pt x="1675" y="1683"/>
                </a:lnTo>
                <a:lnTo>
                  <a:pt x="1683" y="1723"/>
                </a:lnTo>
                <a:lnTo>
                  <a:pt x="1686" y="1764"/>
                </a:lnTo>
                <a:lnTo>
                  <a:pt x="1684" y="1778"/>
                </a:lnTo>
                <a:lnTo>
                  <a:pt x="1683" y="1792"/>
                </a:lnTo>
                <a:lnTo>
                  <a:pt x="1681" y="1805"/>
                </a:lnTo>
                <a:lnTo>
                  <a:pt x="1681" y="1819"/>
                </a:lnTo>
                <a:lnTo>
                  <a:pt x="1677" y="1836"/>
                </a:lnTo>
                <a:lnTo>
                  <a:pt x="1668" y="1857"/>
                </a:lnTo>
                <a:lnTo>
                  <a:pt x="1658" y="1878"/>
                </a:lnTo>
                <a:lnTo>
                  <a:pt x="1653" y="1895"/>
                </a:lnTo>
                <a:lnTo>
                  <a:pt x="1564" y="1986"/>
                </a:lnTo>
                <a:lnTo>
                  <a:pt x="1596" y="1993"/>
                </a:lnTo>
                <a:lnTo>
                  <a:pt x="1736" y="1954"/>
                </a:lnTo>
                <a:lnTo>
                  <a:pt x="1790" y="1930"/>
                </a:lnTo>
                <a:lnTo>
                  <a:pt x="1816" y="1889"/>
                </a:lnTo>
                <a:lnTo>
                  <a:pt x="1862" y="1883"/>
                </a:lnTo>
                <a:lnTo>
                  <a:pt x="1909" y="1886"/>
                </a:lnTo>
                <a:lnTo>
                  <a:pt x="1954" y="1855"/>
                </a:lnTo>
                <a:lnTo>
                  <a:pt x="2063" y="1796"/>
                </a:lnTo>
                <a:lnTo>
                  <a:pt x="2112" y="1807"/>
                </a:lnTo>
                <a:lnTo>
                  <a:pt x="2195" y="1807"/>
                </a:lnTo>
                <a:lnTo>
                  <a:pt x="2273" y="1777"/>
                </a:lnTo>
                <a:lnTo>
                  <a:pt x="2307" y="1751"/>
                </a:lnTo>
                <a:lnTo>
                  <a:pt x="2335" y="1718"/>
                </a:lnTo>
                <a:lnTo>
                  <a:pt x="2355" y="1689"/>
                </a:lnTo>
                <a:lnTo>
                  <a:pt x="2376" y="1664"/>
                </a:lnTo>
                <a:lnTo>
                  <a:pt x="2376" y="1663"/>
                </a:lnTo>
                <a:lnTo>
                  <a:pt x="2423" y="1671"/>
                </a:lnTo>
                <a:lnTo>
                  <a:pt x="2444" y="1703"/>
                </a:lnTo>
                <a:lnTo>
                  <a:pt x="2423" y="1740"/>
                </a:lnTo>
                <a:lnTo>
                  <a:pt x="2423" y="1782"/>
                </a:lnTo>
                <a:lnTo>
                  <a:pt x="2426" y="1800"/>
                </a:lnTo>
                <a:lnTo>
                  <a:pt x="2445" y="1797"/>
                </a:lnTo>
                <a:lnTo>
                  <a:pt x="2463" y="1796"/>
                </a:lnTo>
                <a:lnTo>
                  <a:pt x="2486" y="1788"/>
                </a:lnTo>
                <a:lnTo>
                  <a:pt x="2518" y="1774"/>
                </a:lnTo>
                <a:lnTo>
                  <a:pt x="2545" y="1762"/>
                </a:lnTo>
                <a:lnTo>
                  <a:pt x="2551" y="1765"/>
                </a:lnTo>
                <a:lnTo>
                  <a:pt x="2541" y="1777"/>
                </a:lnTo>
                <a:lnTo>
                  <a:pt x="2525" y="1782"/>
                </a:lnTo>
                <a:lnTo>
                  <a:pt x="2573" y="1791"/>
                </a:lnTo>
                <a:lnTo>
                  <a:pt x="2558" y="1800"/>
                </a:lnTo>
                <a:lnTo>
                  <a:pt x="2532" y="1810"/>
                </a:lnTo>
                <a:lnTo>
                  <a:pt x="2483" y="1824"/>
                </a:lnTo>
                <a:lnTo>
                  <a:pt x="2445" y="1857"/>
                </a:lnTo>
                <a:lnTo>
                  <a:pt x="2425" y="1880"/>
                </a:lnTo>
                <a:lnTo>
                  <a:pt x="2441" y="1894"/>
                </a:lnTo>
                <a:lnTo>
                  <a:pt x="2444" y="1903"/>
                </a:lnTo>
                <a:lnTo>
                  <a:pt x="2453" y="1910"/>
                </a:lnTo>
                <a:lnTo>
                  <a:pt x="2492" y="1887"/>
                </a:lnTo>
                <a:lnTo>
                  <a:pt x="2521" y="1853"/>
                </a:lnTo>
                <a:lnTo>
                  <a:pt x="2546" y="1843"/>
                </a:lnTo>
                <a:lnTo>
                  <a:pt x="2565" y="1843"/>
                </a:lnTo>
                <a:lnTo>
                  <a:pt x="2584" y="1844"/>
                </a:lnTo>
                <a:lnTo>
                  <a:pt x="2611" y="1837"/>
                </a:lnTo>
                <a:lnTo>
                  <a:pt x="2666" y="1811"/>
                </a:lnTo>
                <a:lnTo>
                  <a:pt x="2691" y="1782"/>
                </a:lnTo>
                <a:lnTo>
                  <a:pt x="2661" y="1775"/>
                </a:lnTo>
                <a:lnTo>
                  <a:pt x="2627" y="1778"/>
                </a:lnTo>
                <a:lnTo>
                  <a:pt x="2600" y="1771"/>
                </a:lnTo>
                <a:lnTo>
                  <a:pt x="2588" y="1758"/>
                </a:lnTo>
                <a:lnTo>
                  <a:pt x="2578" y="1743"/>
                </a:lnTo>
                <a:lnTo>
                  <a:pt x="2560" y="1729"/>
                </a:lnTo>
                <a:lnTo>
                  <a:pt x="2553" y="1721"/>
                </a:lnTo>
                <a:lnTo>
                  <a:pt x="2555" y="1709"/>
                </a:lnTo>
                <a:lnTo>
                  <a:pt x="2558" y="1701"/>
                </a:lnTo>
                <a:lnTo>
                  <a:pt x="2560" y="1695"/>
                </a:lnTo>
                <a:lnTo>
                  <a:pt x="2563" y="1689"/>
                </a:lnTo>
                <a:lnTo>
                  <a:pt x="2564" y="1685"/>
                </a:lnTo>
                <a:lnTo>
                  <a:pt x="2557" y="1679"/>
                </a:lnTo>
                <a:lnTo>
                  <a:pt x="2557" y="1669"/>
                </a:lnTo>
                <a:lnTo>
                  <a:pt x="2559" y="1668"/>
                </a:lnTo>
                <a:lnTo>
                  <a:pt x="2565" y="1665"/>
                </a:lnTo>
                <a:lnTo>
                  <a:pt x="2574" y="1662"/>
                </a:lnTo>
                <a:lnTo>
                  <a:pt x="2582" y="1658"/>
                </a:lnTo>
                <a:lnTo>
                  <a:pt x="2591" y="1649"/>
                </a:lnTo>
                <a:lnTo>
                  <a:pt x="2582" y="1641"/>
                </a:lnTo>
                <a:lnTo>
                  <a:pt x="2566" y="1634"/>
                </a:lnTo>
                <a:lnTo>
                  <a:pt x="2552" y="1627"/>
                </a:lnTo>
                <a:lnTo>
                  <a:pt x="2548" y="1619"/>
                </a:lnTo>
                <a:lnTo>
                  <a:pt x="2562" y="1613"/>
                </a:lnTo>
                <a:lnTo>
                  <a:pt x="2609" y="1607"/>
                </a:lnTo>
                <a:lnTo>
                  <a:pt x="2643" y="1584"/>
                </a:lnTo>
                <a:lnTo>
                  <a:pt x="2646" y="1576"/>
                </a:lnTo>
                <a:lnTo>
                  <a:pt x="2651" y="1568"/>
                </a:lnTo>
                <a:lnTo>
                  <a:pt x="2656" y="1562"/>
                </a:lnTo>
                <a:lnTo>
                  <a:pt x="2658" y="1559"/>
                </a:lnTo>
                <a:lnTo>
                  <a:pt x="2575" y="1548"/>
                </a:lnTo>
                <a:lnTo>
                  <a:pt x="2487" y="1577"/>
                </a:lnTo>
                <a:lnTo>
                  <a:pt x="2469" y="1588"/>
                </a:lnTo>
                <a:lnTo>
                  <a:pt x="2447" y="1602"/>
                </a:lnTo>
                <a:lnTo>
                  <a:pt x="2422" y="1619"/>
                </a:lnTo>
                <a:lnTo>
                  <a:pt x="2394" y="1636"/>
                </a:lnTo>
                <a:lnTo>
                  <a:pt x="2343" y="1667"/>
                </a:lnTo>
                <a:lnTo>
                  <a:pt x="2304" y="1681"/>
                </a:lnTo>
                <a:lnTo>
                  <a:pt x="2332" y="1654"/>
                </a:lnTo>
                <a:lnTo>
                  <a:pt x="2365" y="1632"/>
                </a:lnTo>
                <a:lnTo>
                  <a:pt x="2389" y="1615"/>
                </a:lnTo>
                <a:lnTo>
                  <a:pt x="2387" y="1607"/>
                </a:lnTo>
                <a:lnTo>
                  <a:pt x="2381" y="1603"/>
                </a:lnTo>
                <a:lnTo>
                  <a:pt x="2372" y="1600"/>
                </a:lnTo>
                <a:lnTo>
                  <a:pt x="2362" y="1595"/>
                </a:lnTo>
                <a:lnTo>
                  <a:pt x="2354" y="1589"/>
                </a:lnTo>
                <a:lnTo>
                  <a:pt x="2357" y="1587"/>
                </a:lnTo>
                <a:lnTo>
                  <a:pt x="2372" y="1589"/>
                </a:lnTo>
                <a:lnTo>
                  <a:pt x="2380" y="1590"/>
                </a:lnTo>
                <a:lnTo>
                  <a:pt x="2387" y="1592"/>
                </a:lnTo>
                <a:lnTo>
                  <a:pt x="2393" y="1593"/>
                </a:lnTo>
                <a:lnTo>
                  <a:pt x="2395" y="1594"/>
                </a:lnTo>
                <a:lnTo>
                  <a:pt x="2415" y="1590"/>
                </a:lnTo>
                <a:lnTo>
                  <a:pt x="2430" y="1582"/>
                </a:lnTo>
                <a:lnTo>
                  <a:pt x="2444" y="1570"/>
                </a:lnTo>
                <a:lnTo>
                  <a:pt x="2459" y="1560"/>
                </a:lnTo>
                <a:lnTo>
                  <a:pt x="2499" y="1541"/>
                </a:lnTo>
                <a:lnTo>
                  <a:pt x="2541" y="1527"/>
                </a:lnTo>
                <a:lnTo>
                  <a:pt x="2557" y="1515"/>
                </a:lnTo>
                <a:lnTo>
                  <a:pt x="2570" y="1493"/>
                </a:lnTo>
                <a:lnTo>
                  <a:pt x="2590" y="1473"/>
                </a:lnTo>
                <a:lnTo>
                  <a:pt x="2626" y="1465"/>
                </a:lnTo>
                <a:lnTo>
                  <a:pt x="2854" y="1475"/>
                </a:lnTo>
                <a:lnTo>
                  <a:pt x="2884" y="1477"/>
                </a:lnTo>
                <a:lnTo>
                  <a:pt x="2912" y="1473"/>
                </a:lnTo>
                <a:lnTo>
                  <a:pt x="2918" y="1468"/>
                </a:lnTo>
                <a:lnTo>
                  <a:pt x="2922" y="1463"/>
                </a:lnTo>
                <a:lnTo>
                  <a:pt x="2926" y="1459"/>
                </a:lnTo>
                <a:lnTo>
                  <a:pt x="2935" y="1458"/>
                </a:lnTo>
                <a:lnTo>
                  <a:pt x="2955" y="1452"/>
                </a:lnTo>
                <a:lnTo>
                  <a:pt x="2971" y="1439"/>
                </a:lnTo>
                <a:lnTo>
                  <a:pt x="2989" y="1425"/>
                </a:lnTo>
                <a:lnTo>
                  <a:pt x="3008" y="1419"/>
                </a:lnTo>
                <a:lnTo>
                  <a:pt x="3088" y="1409"/>
                </a:lnTo>
                <a:lnTo>
                  <a:pt x="3132" y="1356"/>
                </a:lnTo>
                <a:lnTo>
                  <a:pt x="3133" y="1348"/>
                </a:lnTo>
                <a:lnTo>
                  <a:pt x="3143" y="1340"/>
                </a:lnTo>
                <a:lnTo>
                  <a:pt x="3153" y="1332"/>
                </a:lnTo>
                <a:lnTo>
                  <a:pt x="3156" y="1321"/>
                </a:lnTo>
                <a:lnTo>
                  <a:pt x="3169" y="1300"/>
                </a:lnTo>
                <a:lnTo>
                  <a:pt x="3156" y="1277"/>
                </a:lnTo>
                <a:lnTo>
                  <a:pt x="3145" y="1280"/>
                </a:lnTo>
                <a:lnTo>
                  <a:pt x="3133" y="1286"/>
                </a:lnTo>
                <a:lnTo>
                  <a:pt x="3122" y="1291"/>
                </a:lnTo>
                <a:lnTo>
                  <a:pt x="3108" y="1292"/>
                </a:lnTo>
                <a:lnTo>
                  <a:pt x="3103" y="1287"/>
                </a:lnTo>
                <a:lnTo>
                  <a:pt x="3105" y="1280"/>
                </a:lnTo>
                <a:lnTo>
                  <a:pt x="3112" y="1272"/>
                </a:lnTo>
                <a:lnTo>
                  <a:pt x="3115" y="1264"/>
                </a:lnTo>
                <a:lnTo>
                  <a:pt x="3078" y="1273"/>
                </a:lnTo>
                <a:lnTo>
                  <a:pt x="3026" y="1293"/>
                </a:lnTo>
                <a:lnTo>
                  <a:pt x="2981" y="1301"/>
                </a:lnTo>
                <a:lnTo>
                  <a:pt x="2961" y="1275"/>
                </a:lnTo>
                <a:lnTo>
                  <a:pt x="2998" y="1279"/>
                </a:lnTo>
                <a:lnTo>
                  <a:pt x="3034" y="1268"/>
                </a:lnTo>
                <a:lnTo>
                  <a:pt x="3040" y="1265"/>
                </a:lnTo>
                <a:lnTo>
                  <a:pt x="3052" y="1261"/>
                </a:lnTo>
                <a:lnTo>
                  <a:pt x="3060" y="1258"/>
                </a:lnTo>
                <a:lnTo>
                  <a:pt x="3063" y="1255"/>
                </a:lnTo>
                <a:lnTo>
                  <a:pt x="3058" y="1252"/>
                </a:lnTo>
                <a:lnTo>
                  <a:pt x="3049" y="1249"/>
                </a:lnTo>
                <a:lnTo>
                  <a:pt x="3041" y="1246"/>
                </a:lnTo>
                <a:lnTo>
                  <a:pt x="3037" y="1243"/>
                </a:lnTo>
                <a:lnTo>
                  <a:pt x="3116" y="1240"/>
                </a:lnTo>
                <a:lnTo>
                  <a:pt x="3121" y="1241"/>
                </a:lnTo>
                <a:lnTo>
                  <a:pt x="3129" y="1242"/>
                </a:lnTo>
                <a:lnTo>
                  <a:pt x="3137" y="1242"/>
                </a:lnTo>
                <a:lnTo>
                  <a:pt x="3141" y="1240"/>
                </a:lnTo>
                <a:lnTo>
                  <a:pt x="3128" y="1230"/>
                </a:lnTo>
                <a:lnTo>
                  <a:pt x="3116" y="1218"/>
                </a:lnTo>
                <a:lnTo>
                  <a:pt x="3108" y="1214"/>
                </a:lnTo>
                <a:lnTo>
                  <a:pt x="3102" y="1216"/>
                </a:lnTo>
                <a:lnTo>
                  <a:pt x="3095" y="1220"/>
                </a:lnTo>
                <a:lnTo>
                  <a:pt x="3088" y="1222"/>
                </a:lnTo>
                <a:lnTo>
                  <a:pt x="3079" y="1218"/>
                </a:lnTo>
                <a:lnTo>
                  <a:pt x="3069" y="1207"/>
                </a:lnTo>
                <a:lnTo>
                  <a:pt x="3057" y="1197"/>
                </a:lnTo>
                <a:lnTo>
                  <a:pt x="3034" y="1197"/>
                </a:lnTo>
                <a:lnTo>
                  <a:pt x="3019" y="1200"/>
                </a:lnTo>
                <a:lnTo>
                  <a:pt x="3015" y="1200"/>
                </a:lnTo>
                <a:lnTo>
                  <a:pt x="3017" y="1194"/>
                </a:lnTo>
                <a:lnTo>
                  <a:pt x="3019" y="1182"/>
                </a:lnTo>
                <a:lnTo>
                  <a:pt x="3021" y="1164"/>
                </a:lnTo>
                <a:lnTo>
                  <a:pt x="3001" y="1144"/>
                </a:lnTo>
                <a:lnTo>
                  <a:pt x="2995" y="1117"/>
                </a:lnTo>
                <a:lnTo>
                  <a:pt x="3019" y="1099"/>
                </a:lnTo>
                <a:lnTo>
                  <a:pt x="3038" y="1093"/>
                </a:lnTo>
                <a:lnTo>
                  <a:pt x="3044" y="1080"/>
                </a:lnTo>
                <a:lnTo>
                  <a:pt x="3040" y="1078"/>
                </a:lnTo>
                <a:lnTo>
                  <a:pt x="3035" y="1077"/>
                </a:lnTo>
                <a:lnTo>
                  <a:pt x="3029" y="1075"/>
                </a:lnTo>
                <a:lnTo>
                  <a:pt x="3023" y="1073"/>
                </a:lnTo>
                <a:lnTo>
                  <a:pt x="3018" y="1066"/>
                </a:lnTo>
                <a:lnTo>
                  <a:pt x="3030" y="1056"/>
                </a:lnTo>
                <a:lnTo>
                  <a:pt x="3040" y="1048"/>
                </a:lnTo>
                <a:lnTo>
                  <a:pt x="3038" y="1037"/>
                </a:lnTo>
                <a:lnTo>
                  <a:pt x="3033" y="1030"/>
                </a:lnTo>
                <a:lnTo>
                  <a:pt x="3023" y="1033"/>
                </a:lnTo>
                <a:lnTo>
                  <a:pt x="3012" y="1039"/>
                </a:lnTo>
                <a:lnTo>
                  <a:pt x="3004" y="1038"/>
                </a:lnTo>
                <a:lnTo>
                  <a:pt x="3006" y="1030"/>
                </a:lnTo>
                <a:lnTo>
                  <a:pt x="3015" y="1022"/>
                </a:lnTo>
                <a:lnTo>
                  <a:pt x="3022" y="1016"/>
                </a:lnTo>
                <a:lnTo>
                  <a:pt x="3021" y="1013"/>
                </a:lnTo>
                <a:lnTo>
                  <a:pt x="3011" y="1014"/>
                </a:lnTo>
                <a:lnTo>
                  <a:pt x="3000" y="1012"/>
                </a:lnTo>
                <a:lnTo>
                  <a:pt x="3002" y="1008"/>
                </a:lnTo>
                <a:lnTo>
                  <a:pt x="3014" y="1000"/>
                </a:lnTo>
                <a:lnTo>
                  <a:pt x="3025" y="993"/>
                </a:lnTo>
                <a:lnTo>
                  <a:pt x="3033" y="987"/>
                </a:lnTo>
                <a:lnTo>
                  <a:pt x="3028" y="979"/>
                </a:lnTo>
                <a:lnTo>
                  <a:pt x="3019" y="975"/>
                </a:lnTo>
                <a:lnTo>
                  <a:pt x="3021" y="968"/>
                </a:lnTo>
                <a:lnTo>
                  <a:pt x="3025" y="963"/>
                </a:lnTo>
                <a:lnTo>
                  <a:pt x="3030" y="959"/>
                </a:lnTo>
                <a:lnTo>
                  <a:pt x="3033" y="954"/>
                </a:lnTo>
                <a:lnTo>
                  <a:pt x="3034" y="948"/>
                </a:lnTo>
                <a:lnTo>
                  <a:pt x="3032" y="941"/>
                </a:lnTo>
                <a:lnTo>
                  <a:pt x="3030" y="933"/>
                </a:lnTo>
                <a:lnTo>
                  <a:pt x="3028" y="927"/>
                </a:lnTo>
                <a:lnTo>
                  <a:pt x="3030" y="889"/>
                </a:lnTo>
                <a:lnTo>
                  <a:pt x="3016" y="885"/>
                </a:lnTo>
                <a:lnTo>
                  <a:pt x="2998" y="906"/>
                </a:lnTo>
                <a:lnTo>
                  <a:pt x="2978" y="925"/>
                </a:lnTo>
                <a:lnTo>
                  <a:pt x="2953" y="956"/>
                </a:lnTo>
                <a:lnTo>
                  <a:pt x="2925" y="986"/>
                </a:lnTo>
                <a:lnTo>
                  <a:pt x="2912" y="995"/>
                </a:lnTo>
                <a:lnTo>
                  <a:pt x="2904" y="994"/>
                </a:lnTo>
                <a:lnTo>
                  <a:pt x="2896" y="990"/>
                </a:lnTo>
                <a:lnTo>
                  <a:pt x="2882" y="990"/>
                </a:lnTo>
                <a:lnTo>
                  <a:pt x="2833" y="1010"/>
                </a:lnTo>
                <a:lnTo>
                  <a:pt x="2810" y="970"/>
                </a:lnTo>
                <a:lnTo>
                  <a:pt x="2800" y="975"/>
                </a:lnTo>
                <a:lnTo>
                  <a:pt x="2791" y="982"/>
                </a:lnTo>
                <a:lnTo>
                  <a:pt x="2782" y="988"/>
                </a:lnTo>
                <a:lnTo>
                  <a:pt x="2772" y="989"/>
                </a:lnTo>
                <a:lnTo>
                  <a:pt x="2766" y="975"/>
                </a:lnTo>
                <a:lnTo>
                  <a:pt x="2774" y="964"/>
                </a:lnTo>
                <a:lnTo>
                  <a:pt x="2788" y="964"/>
                </a:lnTo>
                <a:lnTo>
                  <a:pt x="2797" y="951"/>
                </a:lnTo>
                <a:lnTo>
                  <a:pt x="2804" y="933"/>
                </a:lnTo>
                <a:lnTo>
                  <a:pt x="2813" y="921"/>
                </a:lnTo>
                <a:lnTo>
                  <a:pt x="2823" y="911"/>
                </a:lnTo>
                <a:lnTo>
                  <a:pt x="2816" y="903"/>
                </a:lnTo>
                <a:lnTo>
                  <a:pt x="2810" y="899"/>
                </a:lnTo>
                <a:lnTo>
                  <a:pt x="2802" y="897"/>
                </a:lnTo>
                <a:lnTo>
                  <a:pt x="2797" y="895"/>
                </a:lnTo>
                <a:lnTo>
                  <a:pt x="2793" y="893"/>
                </a:lnTo>
                <a:lnTo>
                  <a:pt x="2811" y="883"/>
                </a:lnTo>
                <a:lnTo>
                  <a:pt x="2834" y="875"/>
                </a:lnTo>
                <a:lnTo>
                  <a:pt x="2854" y="864"/>
                </a:lnTo>
                <a:lnTo>
                  <a:pt x="2859" y="846"/>
                </a:lnTo>
                <a:lnTo>
                  <a:pt x="2852" y="847"/>
                </a:lnTo>
                <a:lnTo>
                  <a:pt x="2846" y="849"/>
                </a:lnTo>
                <a:lnTo>
                  <a:pt x="2840" y="851"/>
                </a:lnTo>
                <a:lnTo>
                  <a:pt x="2833" y="853"/>
                </a:lnTo>
                <a:lnTo>
                  <a:pt x="2827" y="852"/>
                </a:lnTo>
                <a:lnTo>
                  <a:pt x="2823" y="848"/>
                </a:lnTo>
                <a:lnTo>
                  <a:pt x="2820" y="845"/>
                </a:lnTo>
                <a:lnTo>
                  <a:pt x="2814" y="845"/>
                </a:lnTo>
                <a:lnTo>
                  <a:pt x="2799" y="846"/>
                </a:lnTo>
                <a:lnTo>
                  <a:pt x="2796" y="840"/>
                </a:lnTo>
                <a:lnTo>
                  <a:pt x="2795" y="829"/>
                </a:lnTo>
                <a:lnTo>
                  <a:pt x="2789" y="819"/>
                </a:lnTo>
                <a:lnTo>
                  <a:pt x="2782" y="815"/>
                </a:lnTo>
                <a:lnTo>
                  <a:pt x="2778" y="815"/>
                </a:lnTo>
                <a:lnTo>
                  <a:pt x="2777" y="812"/>
                </a:lnTo>
                <a:lnTo>
                  <a:pt x="2781" y="800"/>
                </a:lnTo>
                <a:lnTo>
                  <a:pt x="2781" y="789"/>
                </a:lnTo>
                <a:lnTo>
                  <a:pt x="2777" y="781"/>
                </a:lnTo>
                <a:lnTo>
                  <a:pt x="2770" y="774"/>
                </a:lnTo>
                <a:lnTo>
                  <a:pt x="2767" y="765"/>
                </a:lnTo>
                <a:lnTo>
                  <a:pt x="2750" y="767"/>
                </a:lnTo>
                <a:lnTo>
                  <a:pt x="2731" y="772"/>
                </a:lnTo>
                <a:lnTo>
                  <a:pt x="2713" y="776"/>
                </a:lnTo>
                <a:lnTo>
                  <a:pt x="2691" y="776"/>
                </a:lnTo>
                <a:lnTo>
                  <a:pt x="2647" y="764"/>
                </a:lnTo>
                <a:lnTo>
                  <a:pt x="2601" y="765"/>
                </a:lnTo>
                <a:lnTo>
                  <a:pt x="2590" y="777"/>
                </a:lnTo>
                <a:lnTo>
                  <a:pt x="2584" y="791"/>
                </a:lnTo>
                <a:lnTo>
                  <a:pt x="2578" y="808"/>
                </a:lnTo>
                <a:lnTo>
                  <a:pt x="2567" y="819"/>
                </a:lnTo>
                <a:lnTo>
                  <a:pt x="2560" y="822"/>
                </a:lnTo>
                <a:lnTo>
                  <a:pt x="2552" y="826"/>
                </a:lnTo>
                <a:lnTo>
                  <a:pt x="2543" y="829"/>
                </a:lnTo>
                <a:lnTo>
                  <a:pt x="2534" y="833"/>
                </a:lnTo>
                <a:lnTo>
                  <a:pt x="2530" y="837"/>
                </a:lnTo>
                <a:lnTo>
                  <a:pt x="2529" y="841"/>
                </a:lnTo>
                <a:lnTo>
                  <a:pt x="2534" y="845"/>
                </a:lnTo>
                <a:lnTo>
                  <a:pt x="2548" y="849"/>
                </a:lnTo>
                <a:lnTo>
                  <a:pt x="2522" y="888"/>
                </a:lnTo>
                <a:lnTo>
                  <a:pt x="2488" y="921"/>
                </a:lnTo>
                <a:lnTo>
                  <a:pt x="2466" y="936"/>
                </a:lnTo>
                <a:lnTo>
                  <a:pt x="2443" y="940"/>
                </a:lnTo>
                <a:lnTo>
                  <a:pt x="2429" y="948"/>
                </a:lnTo>
                <a:lnTo>
                  <a:pt x="2438" y="977"/>
                </a:lnTo>
                <a:lnTo>
                  <a:pt x="2440" y="1026"/>
                </a:lnTo>
                <a:lnTo>
                  <a:pt x="2420" y="1076"/>
                </a:lnTo>
                <a:lnTo>
                  <a:pt x="2326" y="1146"/>
                </a:lnTo>
                <a:lnTo>
                  <a:pt x="2214" y="1179"/>
                </a:lnTo>
                <a:lnTo>
                  <a:pt x="2210" y="1179"/>
                </a:lnTo>
                <a:lnTo>
                  <a:pt x="2207" y="1179"/>
                </a:lnTo>
                <a:lnTo>
                  <a:pt x="2206" y="1179"/>
                </a:lnTo>
                <a:lnTo>
                  <a:pt x="2208" y="1189"/>
                </a:lnTo>
                <a:lnTo>
                  <a:pt x="2213" y="1200"/>
                </a:lnTo>
                <a:lnTo>
                  <a:pt x="2216" y="1212"/>
                </a:lnTo>
                <a:lnTo>
                  <a:pt x="2215" y="1222"/>
                </a:lnTo>
                <a:lnTo>
                  <a:pt x="2198" y="1245"/>
                </a:lnTo>
                <a:lnTo>
                  <a:pt x="2178" y="1265"/>
                </a:lnTo>
                <a:lnTo>
                  <a:pt x="2177" y="1295"/>
                </a:lnTo>
                <a:lnTo>
                  <a:pt x="2167" y="1323"/>
                </a:lnTo>
                <a:lnTo>
                  <a:pt x="2147" y="1340"/>
                </a:lnTo>
                <a:lnTo>
                  <a:pt x="2125" y="1352"/>
                </a:lnTo>
                <a:lnTo>
                  <a:pt x="2128" y="1360"/>
                </a:lnTo>
                <a:lnTo>
                  <a:pt x="2137" y="1365"/>
                </a:lnTo>
                <a:lnTo>
                  <a:pt x="2137" y="1372"/>
                </a:lnTo>
                <a:lnTo>
                  <a:pt x="2131" y="1378"/>
                </a:lnTo>
                <a:lnTo>
                  <a:pt x="2115" y="1375"/>
                </a:lnTo>
                <a:lnTo>
                  <a:pt x="2099" y="1378"/>
                </a:lnTo>
                <a:lnTo>
                  <a:pt x="2086" y="1388"/>
                </a:lnTo>
                <a:lnTo>
                  <a:pt x="2078" y="1402"/>
                </a:lnTo>
                <a:lnTo>
                  <a:pt x="2077" y="1402"/>
                </a:lnTo>
                <a:lnTo>
                  <a:pt x="2077" y="1403"/>
                </a:lnTo>
                <a:lnTo>
                  <a:pt x="2069" y="1401"/>
                </a:lnTo>
                <a:lnTo>
                  <a:pt x="2063" y="1395"/>
                </a:lnTo>
                <a:lnTo>
                  <a:pt x="2062" y="1394"/>
                </a:lnTo>
                <a:lnTo>
                  <a:pt x="2062" y="1392"/>
                </a:lnTo>
                <a:lnTo>
                  <a:pt x="2055" y="1389"/>
                </a:lnTo>
                <a:lnTo>
                  <a:pt x="2047" y="1386"/>
                </a:lnTo>
                <a:lnTo>
                  <a:pt x="2047" y="1378"/>
                </a:lnTo>
                <a:lnTo>
                  <a:pt x="2050" y="1372"/>
                </a:lnTo>
                <a:lnTo>
                  <a:pt x="2053" y="1364"/>
                </a:lnTo>
                <a:lnTo>
                  <a:pt x="2051" y="1354"/>
                </a:lnTo>
                <a:lnTo>
                  <a:pt x="2050" y="1346"/>
                </a:lnTo>
                <a:lnTo>
                  <a:pt x="2047" y="1339"/>
                </a:lnTo>
                <a:lnTo>
                  <a:pt x="2043" y="1331"/>
                </a:lnTo>
                <a:lnTo>
                  <a:pt x="2040" y="1325"/>
                </a:lnTo>
                <a:lnTo>
                  <a:pt x="2039" y="1325"/>
                </a:lnTo>
                <a:lnTo>
                  <a:pt x="2039" y="1324"/>
                </a:lnTo>
                <a:lnTo>
                  <a:pt x="2037" y="1324"/>
                </a:lnTo>
                <a:lnTo>
                  <a:pt x="2037" y="1323"/>
                </a:lnTo>
                <a:lnTo>
                  <a:pt x="2030" y="1320"/>
                </a:lnTo>
                <a:lnTo>
                  <a:pt x="2030" y="1313"/>
                </a:lnTo>
                <a:lnTo>
                  <a:pt x="2036" y="1301"/>
                </a:lnTo>
                <a:lnTo>
                  <a:pt x="2031" y="1287"/>
                </a:lnTo>
                <a:lnTo>
                  <a:pt x="2029" y="1279"/>
                </a:lnTo>
                <a:lnTo>
                  <a:pt x="2036" y="1273"/>
                </a:lnTo>
                <a:lnTo>
                  <a:pt x="2043" y="1266"/>
                </a:lnTo>
                <a:lnTo>
                  <a:pt x="2050" y="1260"/>
                </a:lnTo>
                <a:lnTo>
                  <a:pt x="2058" y="1242"/>
                </a:lnTo>
                <a:lnTo>
                  <a:pt x="2066" y="1223"/>
                </a:lnTo>
                <a:lnTo>
                  <a:pt x="2075" y="1206"/>
                </a:lnTo>
                <a:lnTo>
                  <a:pt x="2086" y="1191"/>
                </a:lnTo>
                <a:lnTo>
                  <a:pt x="2108" y="1174"/>
                </a:lnTo>
                <a:lnTo>
                  <a:pt x="2115" y="1155"/>
                </a:lnTo>
                <a:lnTo>
                  <a:pt x="2113" y="1152"/>
                </a:lnTo>
                <a:lnTo>
                  <a:pt x="2111" y="1150"/>
                </a:lnTo>
                <a:lnTo>
                  <a:pt x="2074" y="1145"/>
                </a:lnTo>
                <a:lnTo>
                  <a:pt x="2038" y="1137"/>
                </a:lnTo>
                <a:lnTo>
                  <a:pt x="2021" y="1128"/>
                </a:lnTo>
                <a:lnTo>
                  <a:pt x="2008" y="1116"/>
                </a:lnTo>
                <a:lnTo>
                  <a:pt x="1995" y="1101"/>
                </a:lnTo>
                <a:lnTo>
                  <a:pt x="1981" y="1088"/>
                </a:lnTo>
                <a:lnTo>
                  <a:pt x="1970" y="1071"/>
                </a:lnTo>
                <a:lnTo>
                  <a:pt x="1968" y="1049"/>
                </a:lnTo>
                <a:lnTo>
                  <a:pt x="1967" y="1048"/>
                </a:lnTo>
                <a:lnTo>
                  <a:pt x="1923" y="1039"/>
                </a:lnTo>
                <a:lnTo>
                  <a:pt x="1887" y="1017"/>
                </a:lnTo>
                <a:lnTo>
                  <a:pt x="1871" y="1004"/>
                </a:lnTo>
                <a:lnTo>
                  <a:pt x="1850" y="1007"/>
                </a:lnTo>
                <a:lnTo>
                  <a:pt x="1827" y="1013"/>
                </a:lnTo>
                <a:lnTo>
                  <a:pt x="1802" y="1014"/>
                </a:lnTo>
                <a:lnTo>
                  <a:pt x="1813" y="999"/>
                </a:lnTo>
                <a:lnTo>
                  <a:pt x="1827" y="986"/>
                </a:lnTo>
                <a:lnTo>
                  <a:pt x="1834" y="977"/>
                </a:lnTo>
                <a:lnTo>
                  <a:pt x="1833" y="967"/>
                </a:lnTo>
                <a:lnTo>
                  <a:pt x="1830" y="959"/>
                </a:lnTo>
                <a:lnTo>
                  <a:pt x="1830" y="950"/>
                </a:lnTo>
                <a:lnTo>
                  <a:pt x="1835" y="944"/>
                </a:lnTo>
                <a:lnTo>
                  <a:pt x="1841" y="937"/>
                </a:lnTo>
                <a:lnTo>
                  <a:pt x="1846" y="930"/>
                </a:lnTo>
                <a:lnTo>
                  <a:pt x="1851" y="924"/>
                </a:lnTo>
                <a:lnTo>
                  <a:pt x="1834" y="913"/>
                </a:lnTo>
                <a:lnTo>
                  <a:pt x="1816" y="908"/>
                </a:lnTo>
                <a:lnTo>
                  <a:pt x="1809" y="899"/>
                </a:lnTo>
                <a:lnTo>
                  <a:pt x="1823" y="878"/>
                </a:lnTo>
                <a:lnTo>
                  <a:pt x="1876" y="813"/>
                </a:lnTo>
                <a:lnTo>
                  <a:pt x="1910" y="787"/>
                </a:lnTo>
                <a:lnTo>
                  <a:pt x="1956" y="767"/>
                </a:lnTo>
                <a:lnTo>
                  <a:pt x="2005" y="750"/>
                </a:lnTo>
                <a:lnTo>
                  <a:pt x="2046" y="733"/>
                </a:lnTo>
                <a:lnTo>
                  <a:pt x="2057" y="730"/>
                </a:lnTo>
                <a:lnTo>
                  <a:pt x="2068" y="728"/>
                </a:lnTo>
                <a:lnTo>
                  <a:pt x="2079" y="726"/>
                </a:lnTo>
                <a:lnTo>
                  <a:pt x="2089" y="722"/>
                </a:lnTo>
                <a:lnTo>
                  <a:pt x="2110" y="711"/>
                </a:lnTo>
                <a:lnTo>
                  <a:pt x="2137" y="709"/>
                </a:lnTo>
                <a:lnTo>
                  <a:pt x="2164" y="694"/>
                </a:lnTo>
                <a:lnTo>
                  <a:pt x="2175" y="677"/>
                </a:lnTo>
                <a:lnTo>
                  <a:pt x="2087" y="659"/>
                </a:lnTo>
                <a:lnTo>
                  <a:pt x="2018" y="619"/>
                </a:lnTo>
                <a:lnTo>
                  <a:pt x="2039" y="623"/>
                </a:lnTo>
                <a:lnTo>
                  <a:pt x="2056" y="632"/>
                </a:lnTo>
                <a:lnTo>
                  <a:pt x="2074" y="642"/>
                </a:lnTo>
                <a:lnTo>
                  <a:pt x="2091" y="649"/>
                </a:lnTo>
                <a:lnTo>
                  <a:pt x="2098" y="648"/>
                </a:lnTo>
                <a:lnTo>
                  <a:pt x="2105" y="646"/>
                </a:lnTo>
                <a:lnTo>
                  <a:pt x="2112" y="644"/>
                </a:lnTo>
                <a:lnTo>
                  <a:pt x="2121" y="646"/>
                </a:lnTo>
                <a:lnTo>
                  <a:pt x="2139" y="653"/>
                </a:lnTo>
                <a:lnTo>
                  <a:pt x="2156" y="657"/>
                </a:lnTo>
                <a:lnTo>
                  <a:pt x="2175" y="661"/>
                </a:lnTo>
                <a:lnTo>
                  <a:pt x="2193" y="665"/>
                </a:lnTo>
                <a:lnTo>
                  <a:pt x="2209" y="668"/>
                </a:lnTo>
                <a:lnTo>
                  <a:pt x="2222" y="664"/>
                </a:lnTo>
                <a:lnTo>
                  <a:pt x="2236" y="659"/>
                </a:lnTo>
                <a:lnTo>
                  <a:pt x="2250" y="657"/>
                </a:lnTo>
                <a:lnTo>
                  <a:pt x="2255" y="658"/>
                </a:lnTo>
                <a:lnTo>
                  <a:pt x="2261" y="659"/>
                </a:lnTo>
                <a:lnTo>
                  <a:pt x="2267" y="660"/>
                </a:lnTo>
                <a:lnTo>
                  <a:pt x="2274" y="661"/>
                </a:lnTo>
                <a:lnTo>
                  <a:pt x="2285" y="661"/>
                </a:lnTo>
                <a:lnTo>
                  <a:pt x="2295" y="658"/>
                </a:lnTo>
                <a:lnTo>
                  <a:pt x="2320" y="648"/>
                </a:lnTo>
                <a:lnTo>
                  <a:pt x="2343" y="632"/>
                </a:lnTo>
                <a:lnTo>
                  <a:pt x="2360" y="621"/>
                </a:lnTo>
                <a:lnTo>
                  <a:pt x="2379" y="611"/>
                </a:lnTo>
                <a:lnTo>
                  <a:pt x="2384" y="609"/>
                </a:lnTo>
                <a:lnTo>
                  <a:pt x="2390" y="605"/>
                </a:lnTo>
                <a:lnTo>
                  <a:pt x="2396" y="602"/>
                </a:lnTo>
                <a:lnTo>
                  <a:pt x="2400" y="599"/>
                </a:lnTo>
                <a:lnTo>
                  <a:pt x="2400" y="598"/>
                </a:lnTo>
                <a:lnTo>
                  <a:pt x="2399" y="597"/>
                </a:lnTo>
                <a:lnTo>
                  <a:pt x="2388" y="596"/>
                </a:lnTo>
                <a:lnTo>
                  <a:pt x="2377" y="593"/>
                </a:lnTo>
                <a:lnTo>
                  <a:pt x="2364" y="591"/>
                </a:lnTo>
                <a:lnTo>
                  <a:pt x="2353" y="590"/>
                </a:lnTo>
                <a:lnTo>
                  <a:pt x="2346" y="584"/>
                </a:lnTo>
                <a:lnTo>
                  <a:pt x="2331" y="577"/>
                </a:lnTo>
                <a:lnTo>
                  <a:pt x="2323" y="574"/>
                </a:lnTo>
                <a:lnTo>
                  <a:pt x="2316" y="571"/>
                </a:lnTo>
                <a:lnTo>
                  <a:pt x="2310" y="569"/>
                </a:lnTo>
                <a:lnTo>
                  <a:pt x="2306" y="566"/>
                </a:lnTo>
                <a:lnTo>
                  <a:pt x="2301" y="565"/>
                </a:lnTo>
                <a:lnTo>
                  <a:pt x="2298" y="564"/>
                </a:lnTo>
                <a:lnTo>
                  <a:pt x="2296" y="564"/>
                </a:lnTo>
                <a:lnTo>
                  <a:pt x="2297" y="564"/>
                </a:lnTo>
                <a:lnTo>
                  <a:pt x="2299" y="564"/>
                </a:lnTo>
                <a:lnTo>
                  <a:pt x="2330" y="566"/>
                </a:lnTo>
                <a:lnTo>
                  <a:pt x="2357" y="575"/>
                </a:lnTo>
                <a:lnTo>
                  <a:pt x="2383" y="582"/>
                </a:lnTo>
                <a:lnTo>
                  <a:pt x="2411" y="583"/>
                </a:lnTo>
                <a:lnTo>
                  <a:pt x="2436" y="576"/>
                </a:lnTo>
                <a:lnTo>
                  <a:pt x="2461" y="564"/>
                </a:lnTo>
                <a:lnTo>
                  <a:pt x="2471" y="553"/>
                </a:lnTo>
                <a:lnTo>
                  <a:pt x="2469" y="542"/>
                </a:lnTo>
                <a:lnTo>
                  <a:pt x="2468" y="537"/>
                </a:lnTo>
                <a:lnTo>
                  <a:pt x="2468" y="534"/>
                </a:lnTo>
                <a:lnTo>
                  <a:pt x="2471" y="532"/>
                </a:lnTo>
                <a:lnTo>
                  <a:pt x="2477" y="535"/>
                </a:lnTo>
                <a:lnTo>
                  <a:pt x="2494" y="538"/>
                </a:lnTo>
                <a:lnTo>
                  <a:pt x="2505" y="548"/>
                </a:lnTo>
                <a:lnTo>
                  <a:pt x="2523" y="554"/>
                </a:lnTo>
                <a:lnTo>
                  <a:pt x="2547" y="558"/>
                </a:lnTo>
                <a:lnTo>
                  <a:pt x="2550" y="548"/>
                </a:lnTo>
                <a:lnTo>
                  <a:pt x="2543" y="537"/>
                </a:lnTo>
                <a:lnTo>
                  <a:pt x="2553" y="540"/>
                </a:lnTo>
                <a:lnTo>
                  <a:pt x="2561" y="547"/>
                </a:lnTo>
                <a:lnTo>
                  <a:pt x="2570" y="554"/>
                </a:lnTo>
                <a:lnTo>
                  <a:pt x="2584" y="558"/>
                </a:lnTo>
                <a:lnTo>
                  <a:pt x="2596" y="556"/>
                </a:lnTo>
                <a:lnTo>
                  <a:pt x="2610" y="552"/>
                </a:lnTo>
                <a:lnTo>
                  <a:pt x="2622" y="549"/>
                </a:lnTo>
                <a:lnTo>
                  <a:pt x="2635" y="546"/>
                </a:lnTo>
                <a:lnTo>
                  <a:pt x="2679" y="527"/>
                </a:lnTo>
                <a:lnTo>
                  <a:pt x="2697" y="486"/>
                </a:lnTo>
                <a:lnTo>
                  <a:pt x="2703" y="471"/>
                </a:lnTo>
                <a:lnTo>
                  <a:pt x="2718" y="467"/>
                </a:lnTo>
                <a:lnTo>
                  <a:pt x="2732" y="465"/>
                </a:lnTo>
                <a:lnTo>
                  <a:pt x="2738" y="460"/>
                </a:lnTo>
                <a:lnTo>
                  <a:pt x="2744" y="444"/>
                </a:lnTo>
                <a:lnTo>
                  <a:pt x="2751" y="437"/>
                </a:lnTo>
                <a:lnTo>
                  <a:pt x="2752" y="430"/>
                </a:lnTo>
                <a:lnTo>
                  <a:pt x="2735" y="412"/>
                </a:lnTo>
                <a:lnTo>
                  <a:pt x="2728" y="409"/>
                </a:lnTo>
                <a:lnTo>
                  <a:pt x="2713" y="407"/>
                </a:lnTo>
                <a:lnTo>
                  <a:pt x="2696" y="404"/>
                </a:lnTo>
                <a:lnTo>
                  <a:pt x="2685" y="401"/>
                </a:lnTo>
                <a:lnTo>
                  <a:pt x="2659" y="398"/>
                </a:lnTo>
                <a:lnTo>
                  <a:pt x="2650" y="424"/>
                </a:lnTo>
                <a:lnTo>
                  <a:pt x="2647" y="429"/>
                </a:lnTo>
                <a:lnTo>
                  <a:pt x="2641" y="434"/>
                </a:lnTo>
                <a:lnTo>
                  <a:pt x="2633" y="438"/>
                </a:lnTo>
                <a:lnTo>
                  <a:pt x="2628" y="442"/>
                </a:lnTo>
                <a:lnTo>
                  <a:pt x="2615" y="451"/>
                </a:lnTo>
                <a:lnTo>
                  <a:pt x="2600" y="456"/>
                </a:lnTo>
                <a:lnTo>
                  <a:pt x="2585" y="462"/>
                </a:lnTo>
                <a:lnTo>
                  <a:pt x="2569" y="474"/>
                </a:lnTo>
                <a:lnTo>
                  <a:pt x="2528" y="498"/>
                </a:lnTo>
                <a:lnTo>
                  <a:pt x="2482" y="509"/>
                </a:lnTo>
                <a:lnTo>
                  <a:pt x="2482" y="476"/>
                </a:lnTo>
                <a:lnTo>
                  <a:pt x="2506" y="457"/>
                </a:lnTo>
                <a:lnTo>
                  <a:pt x="2518" y="438"/>
                </a:lnTo>
                <a:lnTo>
                  <a:pt x="2511" y="409"/>
                </a:lnTo>
                <a:lnTo>
                  <a:pt x="2490" y="414"/>
                </a:lnTo>
                <a:lnTo>
                  <a:pt x="2467" y="425"/>
                </a:lnTo>
                <a:lnTo>
                  <a:pt x="2445" y="439"/>
                </a:lnTo>
                <a:lnTo>
                  <a:pt x="2425" y="449"/>
                </a:lnTo>
                <a:lnTo>
                  <a:pt x="2431" y="430"/>
                </a:lnTo>
                <a:lnTo>
                  <a:pt x="2464" y="403"/>
                </a:lnTo>
                <a:lnTo>
                  <a:pt x="2455" y="389"/>
                </a:lnTo>
                <a:lnTo>
                  <a:pt x="2442" y="387"/>
                </a:lnTo>
                <a:lnTo>
                  <a:pt x="2426" y="389"/>
                </a:lnTo>
                <a:lnTo>
                  <a:pt x="2413" y="386"/>
                </a:lnTo>
                <a:lnTo>
                  <a:pt x="2440" y="365"/>
                </a:lnTo>
                <a:lnTo>
                  <a:pt x="2471" y="354"/>
                </a:lnTo>
                <a:lnTo>
                  <a:pt x="2450" y="324"/>
                </a:lnTo>
                <a:lnTo>
                  <a:pt x="2442" y="309"/>
                </a:lnTo>
                <a:lnTo>
                  <a:pt x="2422" y="306"/>
                </a:lnTo>
                <a:lnTo>
                  <a:pt x="2418" y="298"/>
                </a:lnTo>
                <a:lnTo>
                  <a:pt x="2413" y="290"/>
                </a:lnTo>
                <a:lnTo>
                  <a:pt x="2386" y="296"/>
                </a:lnTo>
                <a:lnTo>
                  <a:pt x="2362" y="309"/>
                </a:lnTo>
                <a:lnTo>
                  <a:pt x="2343" y="323"/>
                </a:lnTo>
                <a:lnTo>
                  <a:pt x="2322" y="335"/>
                </a:lnTo>
                <a:lnTo>
                  <a:pt x="2311" y="337"/>
                </a:lnTo>
                <a:lnTo>
                  <a:pt x="2304" y="344"/>
                </a:lnTo>
                <a:lnTo>
                  <a:pt x="2313" y="361"/>
                </a:lnTo>
                <a:lnTo>
                  <a:pt x="2334" y="364"/>
                </a:lnTo>
                <a:lnTo>
                  <a:pt x="2350" y="378"/>
                </a:lnTo>
                <a:lnTo>
                  <a:pt x="2372" y="382"/>
                </a:lnTo>
                <a:lnTo>
                  <a:pt x="2372" y="384"/>
                </a:lnTo>
                <a:lnTo>
                  <a:pt x="2333" y="397"/>
                </a:lnTo>
                <a:lnTo>
                  <a:pt x="2311" y="417"/>
                </a:lnTo>
                <a:lnTo>
                  <a:pt x="2316" y="419"/>
                </a:lnTo>
                <a:lnTo>
                  <a:pt x="2324" y="422"/>
                </a:lnTo>
                <a:lnTo>
                  <a:pt x="2330" y="424"/>
                </a:lnTo>
                <a:lnTo>
                  <a:pt x="2333" y="425"/>
                </a:lnTo>
                <a:lnTo>
                  <a:pt x="2294" y="434"/>
                </a:lnTo>
                <a:lnTo>
                  <a:pt x="2255" y="445"/>
                </a:lnTo>
                <a:lnTo>
                  <a:pt x="2213" y="474"/>
                </a:lnTo>
                <a:lnTo>
                  <a:pt x="2182" y="470"/>
                </a:lnTo>
                <a:lnTo>
                  <a:pt x="2189" y="460"/>
                </a:lnTo>
                <a:lnTo>
                  <a:pt x="2204" y="454"/>
                </a:lnTo>
                <a:lnTo>
                  <a:pt x="2218" y="448"/>
                </a:lnTo>
                <a:lnTo>
                  <a:pt x="2225" y="440"/>
                </a:lnTo>
                <a:lnTo>
                  <a:pt x="2173" y="425"/>
                </a:lnTo>
                <a:lnTo>
                  <a:pt x="2144" y="427"/>
                </a:lnTo>
                <a:lnTo>
                  <a:pt x="2120" y="445"/>
                </a:lnTo>
                <a:lnTo>
                  <a:pt x="2050" y="450"/>
                </a:lnTo>
                <a:lnTo>
                  <a:pt x="1980" y="432"/>
                </a:lnTo>
                <a:lnTo>
                  <a:pt x="1964" y="420"/>
                </a:lnTo>
                <a:lnTo>
                  <a:pt x="1945" y="415"/>
                </a:lnTo>
                <a:lnTo>
                  <a:pt x="1938" y="407"/>
                </a:lnTo>
                <a:lnTo>
                  <a:pt x="1938" y="395"/>
                </a:lnTo>
                <a:lnTo>
                  <a:pt x="1940" y="386"/>
                </a:lnTo>
                <a:lnTo>
                  <a:pt x="1937" y="382"/>
                </a:lnTo>
                <a:lnTo>
                  <a:pt x="1837" y="381"/>
                </a:lnTo>
                <a:lnTo>
                  <a:pt x="1832" y="389"/>
                </a:lnTo>
                <a:lnTo>
                  <a:pt x="1825" y="394"/>
                </a:lnTo>
                <a:lnTo>
                  <a:pt x="1863" y="395"/>
                </a:lnTo>
                <a:lnTo>
                  <a:pt x="1896" y="401"/>
                </a:lnTo>
                <a:lnTo>
                  <a:pt x="1879" y="403"/>
                </a:lnTo>
                <a:lnTo>
                  <a:pt x="1860" y="405"/>
                </a:lnTo>
                <a:lnTo>
                  <a:pt x="1843" y="406"/>
                </a:lnTo>
                <a:lnTo>
                  <a:pt x="1825" y="410"/>
                </a:lnTo>
                <a:lnTo>
                  <a:pt x="1812" y="419"/>
                </a:lnTo>
                <a:lnTo>
                  <a:pt x="1799" y="438"/>
                </a:lnTo>
                <a:lnTo>
                  <a:pt x="1785" y="457"/>
                </a:lnTo>
                <a:lnTo>
                  <a:pt x="1773" y="473"/>
                </a:lnTo>
                <a:lnTo>
                  <a:pt x="1760" y="481"/>
                </a:lnTo>
                <a:lnTo>
                  <a:pt x="1756" y="477"/>
                </a:lnTo>
                <a:lnTo>
                  <a:pt x="1757" y="467"/>
                </a:lnTo>
                <a:lnTo>
                  <a:pt x="1762" y="457"/>
                </a:lnTo>
                <a:lnTo>
                  <a:pt x="1762" y="434"/>
                </a:lnTo>
                <a:lnTo>
                  <a:pt x="1754" y="411"/>
                </a:lnTo>
                <a:lnTo>
                  <a:pt x="1733" y="408"/>
                </a:lnTo>
                <a:lnTo>
                  <a:pt x="1702" y="409"/>
                </a:lnTo>
                <a:lnTo>
                  <a:pt x="1670" y="411"/>
                </a:lnTo>
                <a:lnTo>
                  <a:pt x="1643" y="409"/>
                </a:lnTo>
                <a:lnTo>
                  <a:pt x="1631" y="405"/>
                </a:lnTo>
                <a:lnTo>
                  <a:pt x="1618" y="398"/>
                </a:lnTo>
                <a:lnTo>
                  <a:pt x="1606" y="392"/>
                </a:lnTo>
                <a:lnTo>
                  <a:pt x="1593" y="390"/>
                </a:lnTo>
                <a:lnTo>
                  <a:pt x="1602" y="382"/>
                </a:lnTo>
                <a:lnTo>
                  <a:pt x="1619" y="378"/>
                </a:lnTo>
                <a:lnTo>
                  <a:pt x="1633" y="373"/>
                </a:lnTo>
                <a:lnTo>
                  <a:pt x="1628" y="361"/>
                </a:lnTo>
                <a:lnTo>
                  <a:pt x="1615" y="352"/>
                </a:lnTo>
                <a:lnTo>
                  <a:pt x="1604" y="352"/>
                </a:lnTo>
                <a:lnTo>
                  <a:pt x="1591" y="352"/>
                </a:lnTo>
                <a:lnTo>
                  <a:pt x="1579" y="345"/>
                </a:lnTo>
                <a:lnTo>
                  <a:pt x="1558" y="331"/>
                </a:lnTo>
                <a:lnTo>
                  <a:pt x="1536" y="322"/>
                </a:lnTo>
                <a:lnTo>
                  <a:pt x="1500" y="304"/>
                </a:lnTo>
                <a:lnTo>
                  <a:pt x="1468" y="279"/>
                </a:lnTo>
                <a:lnTo>
                  <a:pt x="1455" y="277"/>
                </a:lnTo>
                <a:lnTo>
                  <a:pt x="1436" y="282"/>
                </a:lnTo>
                <a:lnTo>
                  <a:pt x="1416" y="288"/>
                </a:lnTo>
                <a:lnTo>
                  <a:pt x="1398" y="288"/>
                </a:lnTo>
                <a:lnTo>
                  <a:pt x="1403" y="278"/>
                </a:lnTo>
                <a:lnTo>
                  <a:pt x="1414" y="269"/>
                </a:lnTo>
                <a:lnTo>
                  <a:pt x="1424" y="262"/>
                </a:lnTo>
                <a:lnTo>
                  <a:pt x="1428" y="259"/>
                </a:lnTo>
                <a:lnTo>
                  <a:pt x="1426" y="256"/>
                </a:lnTo>
                <a:lnTo>
                  <a:pt x="1424" y="253"/>
                </a:lnTo>
                <a:lnTo>
                  <a:pt x="1423" y="253"/>
                </a:lnTo>
                <a:lnTo>
                  <a:pt x="1420" y="253"/>
                </a:lnTo>
                <a:lnTo>
                  <a:pt x="1355" y="282"/>
                </a:lnTo>
                <a:lnTo>
                  <a:pt x="1336" y="262"/>
                </a:lnTo>
                <a:lnTo>
                  <a:pt x="1337" y="224"/>
                </a:lnTo>
                <a:lnTo>
                  <a:pt x="1316" y="229"/>
                </a:lnTo>
                <a:lnTo>
                  <a:pt x="1296" y="236"/>
                </a:lnTo>
                <a:lnTo>
                  <a:pt x="1288" y="249"/>
                </a:lnTo>
                <a:lnTo>
                  <a:pt x="1274" y="255"/>
                </a:lnTo>
                <a:lnTo>
                  <a:pt x="1251" y="253"/>
                </a:lnTo>
                <a:lnTo>
                  <a:pt x="1229" y="256"/>
                </a:lnTo>
                <a:lnTo>
                  <a:pt x="1184" y="272"/>
                </a:lnTo>
                <a:lnTo>
                  <a:pt x="1174" y="274"/>
                </a:lnTo>
                <a:lnTo>
                  <a:pt x="1163" y="273"/>
                </a:lnTo>
                <a:lnTo>
                  <a:pt x="1150" y="273"/>
                </a:lnTo>
                <a:lnTo>
                  <a:pt x="1138" y="274"/>
                </a:lnTo>
                <a:lnTo>
                  <a:pt x="1123" y="280"/>
                </a:lnTo>
                <a:lnTo>
                  <a:pt x="1108" y="287"/>
                </a:lnTo>
                <a:lnTo>
                  <a:pt x="1093" y="293"/>
                </a:lnTo>
                <a:lnTo>
                  <a:pt x="1076" y="296"/>
                </a:lnTo>
                <a:lnTo>
                  <a:pt x="1076" y="295"/>
                </a:lnTo>
                <a:lnTo>
                  <a:pt x="1077" y="286"/>
                </a:lnTo>
                <a:lnTo>
                  <a:pt x="1079" y="279"/>
                </a:lnTo>
                <a:lnTo>
                  <a:pt x="1080" y="279"/>
                </a:lnTo>
                <a:lnTo>
                  <a:pt x="1114" y="263"/>
                </a:lnTo>
                <a:lnTo>
                  <a:pt x="1180" y="252"/>
                </a:lnTo>
                <a:lnTo>
                  <a:pt x="1245" y="241"/>
                </a:lnTo>
                <a:lnTo>
                  <a:pt x="1274" y="222"/>
                </a:lnTo>
                <a:lnTo>
                  <a:pt x="1261" y="222"/>
                </a:lnTo>
                <a:lnTo>
                  <a:pt x="1247" y="226"/>
                </a:lnTo>
                <a:lnTo>
                  <a:pt x="1234" y="230"/>
                </a:lnTo>
                <a:lnTo>
                  <a:pt x="1219" y="233"/>
                </a:lnTo>
                <a:lnTo>
                  <a:pt x="1185" y="235"/>
                </a:lnTo>
                <a:lnTo>
                  <a:pt x="1153" y="242"/>
                </a:lnTo>
                <a:lnTo>
                  <a:pt x="1133" y="247"/>
                </a:lnTo>
                <a:lnTo>
                  <a:pt x="1112" y="244"/>
                </a:lnTo>
                <a:lnTo>
                  <a:pt x="1111" y="243"/>
                </a:lnTo>
                <a:lnTo>
                  <a:pt x="1109" y="242"/>
                </a:lnTo>
                <a:lnTo>
                  <a:pt x="1108" y="241"/>
                </a:lnTo>
                <a:lnTo>
                  <a:pt x="1106" y="240"/>
                </a:lnTo>
                <a:lnTo>
                  <a:pt x="1056" y="239"/>
                </a:lnTo>
                <a:lnTo>
                  <a:pt x="1010" y="253"/>
                </a:lnTo>
                <a:lnTo>
                  <a:pt x="1006" y="260"/>
                </a:lnTo>
                <a:lnTo>
                  <a:pt x="1002" y="269"/>
                </a:lnTo>
                <a:lnTo>
                  <a:pt x="997" y="276"/>
                </a:lnTo>
                <a:lnTo>
                  <a:pt x="991" y="279"/>
                </a:lnTo>
                <a:lnTo>
                  <a:pt x="983" y="276"/>
                </a:lnTo>
                <a:lnTo>
                  <a:pt x="976" y="269"/>
                </a:lnTo>
                <a:lnTo>
                  <a:pt x="969" y="260"/>
                </a:lnTo>
                <a:lnTo>
                  <a:pt x="962" y="256"/>
                </a:lnTo>
                <a:lnTo>
                  <a:pt x="955" y="248"/>
                </a:lnTo>
                <a:lnTo>
                  <a:pt x="948" y="241"/>
                </a:lnTo>
                <a:lnTo>
                  <a:pt x="943" y="236"/>
                </a:lnTo>
                <a:lnTo>
                  <a:pt x="939" y="227"/>
                </a:lnTo>
                <a:lnTo>
                  <a:pt x="932" y="218"/>
                </a:lnTo>
                <a:lnTo>
                  <a:pt x="920" y="211"/>
                </a:lnTo>
                <a:lnTo>
                  <a:pt x="909" y="208"/>
                </a:lnTo>
                <a:lnTo>
                  <a:pt x="899" y="203"/>
                </a:lnTo>
                <a:lnTo>
                  <a:pt x="238" y="656"/>
                </a:lnTo>
                <a:lnTo>
                  <a:pt x="268" y="659"/>
                </a:lnTo>
                <a:lnTo>
                  <a:pt x="274" y="683"/>
                </a:lnTo>
                <a:lnTo>
                  <a:pt x="270" y="696"/>
                </a:lnTo>
                <a:lnTo>
                  <a:pt x="264" y="710"/>
                </a:lnTo>
                <a:lnTo>
                  <a:pt x="257" y="722"/>
                </a:lnTo>
                <a:lnTo>
                  <a:pt x="253" y="735"/>
                </a:lnTo>
                <a:lnTo>
                  <a:pt x="279" y="728"/>
                </a:lnTo>
                <a:lnTo>
                  <a:pt x="304" y="715"/>
                </a:lnTo>
                <a:lnTo>
                  <a:pt x="341" y="715"/>
                </a:lnTo>
                <a:lnTo>
                  <a:pt x="363" y="731"/>
                </a:lnTo>
                <a:lnTo>
                  <a:pt x="351" y="761"/>
                </a:lnTo>
                <a:lnTo>
                  <a:pt x="339" y="793"/>
                </a:lnTo>
                <a:lnTo>
                  <a:pt x="327" y="825"/>
                </a:lnTo>
                <a:lnTo>
                  <a:pt x="310" y="855"/>
                </a:lnTo>
                <a:lnTo>
                  <a:pt x="294" y="886"/>
                </a:lnTo>
                <a:lnTo>
                  <a:pt x="285" y="918"/>
                </a:lnTo>
                <a:lnTo>
                  <a:pt x="290" y="928"/>
                </a:lnTo>
                <a:lnTo>
                  <a:pt x="299" y="934"/>
                </a:lnTo>
                <a:lnTo>
                  <a:pt x="305" y="942"/>
                </a:lnTo>
                <a:lnTo>
                  <a:pt x="298" y="954"/>
                </a:lnTo>
                <a:lnTo>
                  <a:pt x="266" y="999"/>
                </a:lnTo>
                <a:lnTo>
                  <a:pt x="244" y="1015"/>
                </a:lnTo>
                <a:lnTo>
                  <a:pt x="213" y="1025"/>
                </a:lnTo>
                <a:lnTo>
                  <a:pt x="192" y="1028"/>
                </a:lnTo>
                <a:lnTo>
                  <a:pt x="172" y="1034"/>
                </a:lnTo>
                <a:lnTo>
                  <a:pt x="168" y="1042"/>
                </a:lnTo>
                <a:lnTo>
                  <a:pt x="172" y="1047"/>
                </a:lnTo>
                <a:lnTo>
                  <a:pt x="173" y="1053"/>
                </a:lnTo>
                <a:lnTo>
                  <a:pt x="163" y="1067"/>
                </a:lnTo>
                <a:lnTo>
                  <a:pt x="161" y="1081"/>
                </a:lnTo>
                <a:lnTo>
                  <a:pt x="165" y="1085"/>
                </a:lnTo>
                <a:lnTo>
                  <a:pt x="173" y="1084"/>
                </a:lnTo>
                <a:lnTo>
                  <a:pt x="185" y="1079"/>
                </a:lnTo>
                <a:lnTo>
                  <a:pt x="198" y="1068"/>
                </a:lnTo>
                <a:lnTo>
                  <a:pt x="206" y="1074"/>
                </a:lnTo>
                <a:lnTo>
                  <a:pt x="198" y="1095"/>
                </a:lnTo>
                <a:lnTo>
                  <a:pt x="179" y="1112"/>
                </a:lnTo>
                <a:lnTo>
                  <a:pt x="167" y="1127"/>
                </a:lnTo>
                <a:lnTo>
                  <a:pt x="158" y="1143"/>
                </a:lnTo>
                <a:lnTo>
                  <a:pt x="145" y="1156"/>
                </a:lnTo>
                <a:lnTo>
                  <a:pt x="124" y="1165"/>
                </a:lnTo>
                <a:lnTo>
                  <a:pt x="122" y="1173"/>
                </a:lnTo>
                <a:lnTo>
                  <a:pt x="126" y="1180"/>
                </a:lnTo>
                <a:lnTo>
                  <a:pt x="142" y="1180"/>
                </a:lnTo>
                <a:lnTo>
                  <a:pt x="158" y="1176"/>
                </a:lnTo>
                <a:lnTo>
                  <a:pt x="166" y="1172"/>
                </a:lnTo>
                <a:lnTo>
                  <a:pt x="173" y="1168"/>
                </a:lnTo>
                <a:lnTo>
                  <a:pt x="180" y="1165"/>
                </a:lnTo>
                <a:lnTo>
                  <a:pt x="188" y="1163"/>
                </a:lnTo>
                <a:lnTo>
                  <a:pt x="172" y="1188"/>
                </a:lnTo>
                <a:lnTo>
                  <a:pt x="141" y="1189"/>
                </a:lnTo>
                <a:lnTo>
                  <a:pt x="131" y="1193"/>
                </a:lnTo>
                <a:lnTo>
                  <a:pt x="126" y="1204"/>
                </a:lnTo>
                <a:lnTo>
                  <a:pt x="123" y="1214"/>
                </a:lnTo>
                <a:lnTo>
                  <a:pt x="120" y="1220"/>
                </a:lnTo>
                <a:lnTo>
                  <a:pt x="100" y="1230"/>
                </a:lnTo>
                <a:lnTo>
                  <a:pt x="88" y="1241"/>
                </a:lnTo>
                <a:lnTo>
                  <a:pt x="89" y="1251"/>
                </a:lnTo>
                <a:lnTo>
                  <a:pt x="110" y="1262"/>
                </a:lnTo>
                <a:lnTo>
                  <a:pt x="118" y="1267"/>
                </a:lnTo>
                <a:lnTo>
                  <a:pt x="116" y="1275"/>
                </a:lnTo>
                <a:lnTo>
                  <a:pt x="113" y="1282"/>
                </a:lnTo>
                <a:lnTo>
                  <a:pt x="118" y="1289"/>
                </a:lnTo>
                <a:lnTo>
                  <a:pt x="137" y="1286"/>
                </a:lnTo>
                <a:lnTo>
                  <a:pt x="155" y="1277"/>
                </a:lnTo>
                <a:lnTo>
                  <a:pt x="155" y="1283"/>
                </a:lnTo>
                <a:lnTo>
                  <a:pt x="158" y="1292"/>
                </a:lnTo>
                <a:lnTo>
                  <a:pt x="161" y="1302"/>
                </a:lnTo>
                <a:lnTo>
                  <a:pt x="151" y="1309"/>
                </a:lnTo>
                <a:lnTo>
                  <a:pt x="138" y="1317"/>
                </a:lnTo>
                <a:lnTo>
                  <a:pt x="131" y="1335"/>
                </a:lnTo>
                <a:lnTo>
                  <a:pt x="139" y="1338"/>
                </a:lnTo>
                <a:lnTo>
                  <a:pt x="154" y="1334"/>
                </a:lnTo>
                <a:lnTo>
                  <a:pt x="160" y="1332"/>
                </a:lnTo>
                <a:lnTo>
                  <a:pt x="163" y="1333"/>
                </a:lnTo>
                <a:lnTo>
                  <a:pt x="163" y="1336"/>
                </a:lnTo>
                <a:lnTo>
                  <a:pt x="158" y="1344"/>
                </a:lnTo>
                <a:lnTo>
                  <a:pt x="151" y="1347"/>
                </a:lnTo>
                <a:lnTo>
                  <a:pt x="139" y="1350"/>
                </a:lnTo>
                <a:lnTo>
                  <a:pt x="132" y="1355"/>
                </a:lnTo>
                <a:lnTo>
                  <a:pt x="136" y="1359"/>
                </a:lnTo>
                <a:lnTo>
                  <a:pt x="158" y="1374"/>
                </a:lnTo>
                <a:lnTo>
                  <a:pt x="151" y="1394"/>
                </a:lnTo>
                <a:close/>
              </a:path>
            </a:pathLst>
          </a:custGeom>
          <a:solidFill>
            <a:srgbClr val="5C0449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49" name="Romania"/>
          <xdr:cNvSpPr>
            <a:spLocks/>
          </xdr:cNvSpPr>
        </xdr:nvSpPr>
        <xdr:spPr bwMode="auto">
          <a:xfrm>
            <a:off x="11286962" y="1085850"/>
            <a:ext cx="167096" cy="123825"/>
          </a:xfrm>
          <a:custGeom>
            <a:avLst/>
            <a:gdLst>
              <a:gd name="T0" fmla="*/ 2147483647 w 452"/>
              <a:gd name="T1" fmla="*/ 2147483647 h 278"/>
              <a:gd name="T2" fmla="*/ 2147483647 w 452"/>
              <a:gd name="T3" fmla="*/ 2147483647 h 278"/>
              <a:gd name="T4" fmla="*/ 2147483647 w 452"/>
              <a:gd name="T5" fmla="*/ 2147483647 h 278"/>
              <a:gd name="T6" fmla="*/ 2147483647 w 452"/>
              <a:gd name="T7" fmla="*/ 2147483647 h 278"/>
              <a:gd name="T8" fmla="*/ 2147483647 w 452"/>
              <a:gd name="T9" fmla="*/ 2147483647 h 278"/>
              <a:gd name="T10" fmla="*/ 2147483647 w 452"/>
              <a:gd name="T11" fmla="*/ 2147483647 h 278"/>
              <a:gd name="T12" fmla="*/ 2147483647 w 452"/>
              <a:gd name="T13" fmla="*/ 2147483647 h 278"/>
              <a:gd name="T14" fmla="*/ 2147483647 w 452"/>
              <a:gd name="T15" fmla="*/ 2147483647 h 278"/>
              <a:gd name="T16" fmla="*/ 2147483647 w 452"/>
              <a:gd name="T17" fmla="*/ 2147483647 h 278"/>
              <a:gd name="T18" fmla="*/ 2147483647 w 452"/>
              <a:gd name="T19" fmla="*/ 2147483647 h 278"/>
              <a:gd name="T20" fmla="*/ 2147483647 w 452"/>
              <a:gd name="T21" fmla="*/ 2147483647 h 278"/>
              <a:gd name="T22" fmla="*/ 2147483647 w 452"/>
              <a:gd name="T23" fmla="*/ 2147483647 h 278"/>
              <a:gd name="T24" fmla="*/ 2147483647 w 452"/>
              <a:gd name="T25" fmla="*/ 2147483647 h 278"/>
              <a:gd name="T26" fmla="*/ 2147483647 w 452"/>
              <a:gd name="T27" fmla="*/ 2147483647 h 278"/>
              <a:gd name="T28" fmla="*/ 2147483647 w 452"/>
              <a:gd name="T29" fmla="*/ 2147483647 h 278"/>
              <a:gd name="T30" fmla="*/ 2147483647 w 452"/>
              <a:gd name="T31" fmla="*/ 2147483647 h 278"/>
              <a:gd name="T32" fmla="*/ 2147483647 w 452"/>
              <a:gd name="T33" fmla="*/ 2147483647 h 278"/>
              <a:gd name="T34" fmla="*/ 2147483647 w 452"/>
              <a:gd name="T35" fmla="*/ 2147483647 h 278"/>
              <a:gd name="T36" fmla="*/ 2147483647 w 452"/>
              <a:gd name="T37" fmla="*/ 2147483647 h 278"/>
              <a:gd name="T38" fmla="*/ 2147483647 w 452"/>
              <a:gd name="T39" fmla="*/ 2147483647 h 278"/>
              <a:gd name="T40" fmla="*/ 2147483647 w 452"/>
              <a:gd name="T41" fmla="*/ 2147483647 h 278"/>
              <a:gd name="T42" fmla="*/ 2147483647 w 452"/>
              <a:gd name="T43" fmla="*/ 2147483647 h 278"/>
              <a:gd name="T44" fmla="*/ 2147483647 w 452"/>
              <a:gd name="T45" fmla="*/ 2147483647 h 278"/>
              <a:gd name="T46" fmla="*/ 2147483647 w 452"/>
              <a:gd name="T47" fmla="*/ 2147483647 h 278"/>
              <a:gd name="T48" fmla="*/ 2147483647 w 452"/>
              <a:gd name="T49" fmla="*/ 2147483647 h 278"/>
              <a:gd name="T50" fmla="*/ 2147483647 w 452"/>
              <a:gd name="T51" fmla="*/ 2147483647 h 278"/>
              <a:gd name="T52" fmla="*/ 2147483647 w 452"/>
              <a:gd name="T53" fmla="*/ 2147483647 h 278"/>
              <a:gd name="T54" fmla="*/ 2147483647 w 452"/>
              <a:gd name="T55" fmla="*/ 2147483647 h 278"/>
              <a:gd name="T56" fmla="*/ 2147483647 w 452"/>
              <a:gd name="T57" fmla="*/ 2147483647 h 278"/>
              <a:gd name="T58" fmla="*/ 0 w 452"/>
              <a:gd name="T59" fmla="*/ 2147483647 h 278"/>
              <a:gd name="T60" fmla="*/ 2147483647 w 452"/>
              <a:gd name="T61" fmla="*/ 2147483647 h 278"/>
              <a:gd name="T62" fmla="*/ 2147483647 w 452"/>
              <a:gd name="T63" fmla="*/ 2147483647 h 278"/>
              <a:gd name="T64" fmla="*/ 2147483647 w 452"/>
              <a:gd name="T65" fmla="*/ 2147483647 h 278"/>
              <a:gd name="T66" fmla="*/ 2147483647 w 452"/>
              <a:gd name="T67" fmla="*/ 2147483647 h 278"/>
              <a:gd name="T68" fmla="*/ 2147483647 w 452"/>
              <a:gd name="T69" fmla="*/ 2147483647 h 278"/>
              <a:gd name="T70" fmla="*/ 2147483647 w 452"/>
              <a:gd name="T71" fmla="*/ 2147483647 h 278"/>
              <a:gd name="T72" fmla="*/ 2147483647 w 452"/>
              <a:gd name="T73" fmla="*/ 2147483647 h 278"/>
              <a:gd name="T74" fmla="*/ 2147483647 w 452"/>
              <a:gd name="T75" fmla="*/ 2147483647 h 278"/>
              <a:gd name="T76" fmla="*/ 2147483647 w 452"/>
              <a:gd name="T77" fmla="*/ 2147483647 h 278"/>
              <a:gd name="T78" fmla="*/ 2147483647 w 452"/>
              <a:gd name="T79" fmla="*/ 2147483647 h 278"/>
              <a:gd name="T80" fmla="*/ 2147483647 w 452"/>
              <a:gd name="T81" fmla="*/ 2147483647 h 278"/>
              <a:gd name="T82" fmla="*/ 2147483647 w 452"/>
              <a:gd name="T83" fmla="*/ 2147483647 h 278"/>
              <a:gd name="T84" fmla="*/ 2147483647 w 452"/>
              <a:gd name="T85" fmla="*/ 2147483647 h 278"/>
              <a:gd name="T86" fmla="*/ 2147483647 w 452"/>
              <a:gd name="T87" fmla="*/ 2147483647 h 278"/>
              <a:gd name="T88" fmla="*/ 2147483647 w 452"/>
              <a:gd name="T89" fmla="*/ 2147483647 h 278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w 452"/>
              <a:gd name="T136" fmla="*/ 0 h 278"/>
              <a:gd name="T137" fmla="*/ 452 w 452"/>
              <a:gd name="T138" fmla="*/ 278 h 278"/>
            </a:gdLst>
            <a:ahLst/>
            <a:cxnLst>
              <a:cxn ang="T90">
                <a:pos x="T0" y="T1"/>
              </a:cxn>
              <a:cxn ang="T91">
                <a:pos x="T2" y="T3"/>
              </a:cxn>
              <a:cxn ang="T92">
                <a:pos x="T4" y="T5"/>
              </a:cxn>
              <a:cxn ang="T93">
                <a:pos x="T6" y="T7"/>
              </a:cxn>
              <a:cxn ang="T94">
                <a:pos x="T8" y="T9"/>
              </a:cxn>
              <a:cxn ang="T95">
                <a:pos x="T10" y="T11"/>
              </a:cxn>
              <a:cxn ang="T96">
                <a:pos x="T12" y="T13"/>
              </a:cxn>
              <a:cxn ang="T97">
                <a:pos x="T14" y="T15"/>
              </a:cxn>
              <a:cxn ang="T98">
                <a:pos x="T16" y="T17"/>
              </a:cxn>
              <a:cxn ang="T99">
                <a:pos x="T18" y="T19"/>
              </a:cxn>
              <a:cxn ang="T100">
                <a:pos x="T20" y="T21"/>
              </a:cxn>
              <a:cxn ang="T101">
                <a:pos x="T22" y="T23"/>
              </a:cxn>
              <a:cxn ang="T102">
                <a:pos x="T24" y="T25"/>
              </a:cxn>
              <a:cxn ang="T103">
                <a:pos x="T26" y="T27"/>
              </a:cxn>
              <a:cxn ang="T104">
                <a:pos x="T28" y="T29"/>
              </a:cxn>
              <a:cxn ang="T105">
                <a:pos x="T30" y="T31"/>
              </a:cxn>
              <a:cxn ang="T106">
                <a:pos x="T32" y="T33"/>
              </a:cxn>
              <a:cxn ang="T107">
                <a:pos x="T34" y="T35"/>
              </a:cxn>
              <a:cxn ang="T108">
                <a:pos x="T36" y="T37"/>
              </a:cxn>
              <a:cxn ang="T109">
                <a:pos x="T38" y="T39"/>
              </a:cxn>
              <a:cxn ang="T110">
                <a:pos x="T40" y="T41"/>
              </a:cxn>
              <a:cxn ang="T111">
                <a:pos x="T42" y="T43"/>
              </a:cxn>
              <a:cxn ang="T112">
                <a:pos x="T44" y="T45"/>
              </a:cxn>
              <a:cxn ang="T113">
                <a:pos x="T46" y="T47"/>
              </a:cxn>
              <a:cxn ang="T114">
                <a:pos x="T48" y="T49"/>
              </a:cxn>
              <a:cxn ang="T115">
                <a:pos x="T50" y="T51"/>
              </a:cxn>
              <a:cxn ang="T116">
                <a:pos x="T52" y="T53"/>
              </a:cxn>
              <a:cxn ang="T117">
                <a:pos x="T54" y="T55"/>
              </a:cxn>
              <a:cxn ang="T118">
                <a:pos x="T56" y="T57"/>
              </a:cxn>
              <a:cxn ang="T119">
                <a:pos x="T58" y="T59"/>
              </a:cxn>
              <a:cxn ang="T120">
                <a:pos x="T60" y="T61"/>
              </a:cxn>
              <a:cxn ang="T121">
                <a:pos x="T62" y="T63"/>
              </a:cxn>
              <a:cxn ang="T122">
                <a:pos x="T64" y="T65"/>
              </a:cxn>
              <a:cxn ang="T123">
                <a:pos x="T66" y="T67"/>
              </a:cxn>
              <a:cxn ang="T124">
                <a:pos x="T68" y="T69"/>
              </a:cxn>
              <a:cxn ang="T125">
                <a:pos x="T70" y="T71"/>
              </a:cxn>
              <a:cxn ang="T126">
                <a:pos x="T72" y="T73"/>
              </a:cxn>
              <a:cxn ang="T127">
                <a:pos x="T74" y="T75"/>
              </a:cxn>
              <a:cxn ang="T128">
                <a:pos x="T76" y="T77"/>
              </a:cxn>
              <a:cxn ang="T129">
                <a:pos x="T78" y="T79"/>
              </a:cxn>
              <a:cxn ang="T130">
                <a:pos x="T80" y="T81"/>
              </a:cxn>
              <a:cxn ang="T131">
                <a:pos x="T82" y="T83"/>
              </a:cxn>
              <a:cxn ang="T132">
                <a:pos x="T84" y="T85"/>
              </a:cxn>
              <a:cxn ang="T133">
                <a:pos x="T86" y="T87"/>
              </a:cxn>
              <a:cxn ang="T134">
                <a:pos x="T88" y="T89"/>
              </a:cxn>
            </a:cxnLst>
            <a:rect l="T135" t="T136" r="T137" b="T138"/>
            <a:pathLst>
              <a:path w="452" h="278">
                <a:moveTo>
                  <a:pt x="275" y="0"/>
                </a:moveTo>
                <a:lnTo>
                  <a:pt x="289" y="10"/>
                </a:lnTo>
                <a:lnTo>
                  <a:pt x="297" y="25"/>
                </a:lnTo>
                <a:lnTo>
                  <a:pt x="302" y="40"/>
                </a:lnTo>
                <a:lnTo>
                  <a:pt x="312" y="51"/>
                </a:lnTo>
                <a:lnTo>
                  <a:pt x="324" y="58"/>
                </a:lnTo>
                <a:lnTo>
                  <a:pt x="337" y="64"/>
                </a:lnTo>
                <a:lnTo>
                  <a:pt x="348" y="72"/>
                </a:lnTo>
                <a:lnTo>
                  <a:pt x="357" y="83"/>
                </a:lnTo>
                <a:lnTo>
                  <a:pt x="361" y="96"/>
                </a:lnTo>
                <a:lnTo>
                  <a:pt x="363" y="110"/>
                </a:lnTo>
                <a:lnTo>
                  <a:pt x="365" y="123"/>
                </a:lnTo>
                <a:lnTo>
                  <a:pt x="369" y="136"/>
                </a:lnTo>
                <a:lnTo>
                  <a:pt x="369" y="140"/>
                </a:lnTo>
                <a:lnTo>
                  <a:pt x="376" y="153"/>
                </a:lnTo>
                <a:lnTo>
                  <a:pt x="379" y="163"/>
                </a:lnTo>
                <a:lnTo>
                  <a:pt x="392" y="174"/>
                </a:lnTo>
                <a:lnTo>
                  <a:pt x="409" y="178"/>
                </a:lnTo>
                <a:lnTo>
                  <a:pt x="419" y="178"/>
                </a:lnTo>
                <a:lnTo>
                  <a:pt x="428" y="174"/>
                </a:lnTo>
                <a:lnTo>
                  <a:pt x="448" y="165"/>
                </a:lnTo>
                <a:lnTo>
                  <a:pt x="452" y="186"/>
                </a:lnTo>
                <a:lnTo>
                  <a:pt x="434" y="198"/>
                </a:lnTo>
                <a:lnTo>
                  <a:pt x="421" y="224"/>
                </a:lnTo>
                <a:lnTo>
                  <a:pt x="418" y="274"/>
                </a:lnTo>
                <a:lnTo>
                  <a:pt x="407" y="269"/>
                </a:lnTo>
                <a:lnTo>
                  <a:pt x="394" y="266"/>
                </a:lnTo>
                <a:lnTo>
                  <a:pt x="382" y="262"/>
                </a:lnTo>
                <a:lnTo>
                  <a:pt x="372" y="258"/>
                </a:lnTo>
                <a:lnTo>
                  <a:pt x="365" y="254"/>
                </a:lnTo>
                <a:lnTo>
                  <a:pt x="359" y="252"/>
                </a:lnTo>
                <a:lnTo>
                  <a:pt x="335" y="251"/>
                </a:lnTo>
                <a:lnTo>
                  <a:pt x="318" y="266"/>
                </a:lnTo>
                <a:lnTo>
                  <a:pt x="309" y="270"/>
                </a:lnTo>
                <a:lnTo>
                  <a:pt x="301" y="269"/>
                </a:lnTo>
                <a:lnTo>
                  <a:pt x="291" y="267"/>
                </a:lnTo>
                <a:lnTo>
                  <a:pt x="282" y="270"/>
                </a:lnTo>
                <a:lnTo>
                  <a:pt x="273" y="278"/>
                </a:lnTo>
                <a:lnTo>
                  <a:pt x="260" y="277"/>
                </a:lnTo>
                <a:lnTo>
                  <a:pt x="243" y="269"/>
                </a:lnTo>
                <a:lnTo>
                  <a:pt x="224" y="267"/>
                </a:lnTo>
                <a:lnTo>
                  <a:pt x="211" y="269"/>
                </a:lnTo>
                <a:lnTo>
                  <a:pt x="199" y="273"/>
                </a:lnTo>
                <a:lnTo>
                  <a:pt x="185" y="277"/>
                </a:lnTo>
                <a:lnTo>
                  <a:pt x="172" y="278"/>
                </a:lnTo>
                <a:lnTo>
                  <a:pt x="150" y="267"/>
                </a:lnTo>
                <a:lnTo>
                  <a:pt x="138" y="248"/>
                </a:lnTo>
                <a:lnTo>
                  <a:pt x="121" y="227"/>
                </a:lnTo>
                <a:lnTo>
                  <a:pt x="104" y="224"/>
                </a:lnTo>
                <a:lnTo>
                  <a:pt x="87" y="220"/>
                </a:lnTo>
                <a:lnTo>
                  <a:pt x="73" y="209"/>
                </a:lnTo>
                <a:lnTo>
                  <a:pt x="60" y="194"/>
                </a:lnTo>
                <a:lnTo>
                  <a:pt x="50" y="184"/>
                </a:lnTo>
                <a:lnTo>
                  <a:pt x="41" y="172"/>
                </a:lnTo>
                <a:lnTo>
                  <a:pt x="22" y="147"/>
                </a:lnTo>
                <a:lnTo>
                  <a:pt x="0" y="126"/>
                </a:lnTo>
                <a:lnTo>
                  <a:pt x="6" y="120"/>
                </a:lnTo>
                <a:lnTo>
                  <a:pt x="13" y="115"/>
                </a:lnTo>
                <a:lnTo>
                  <a:pt x="20" y="110"/>
                </a:lnTo>
                <a:lnTo>
                  <a:pt x="27" y="105"/>
                </a:lnTo>
                <a:lnTo>
                  <a:pt x="37" y="91"/>
                </a:lnTo>
                <a:lnTo>
                  <a:pt x="43" y="77"/>
                </a:lnTo>
                <a:lnTo>
                  <a:pt x="49" y="60"/>
                </a:lnTo>
                <a:lnTo>
                  <a:pt x="60" y="46"/>
                </a:lnTo>
                <a:lnTo>
                  <a:pt x="68" y="42"/>
                </a:lnTo>
                <a:lnTo>
                  <a:pt x="76" y="39"/>
                </a:lnTo>
                <a:lnTo>
                  <a:pt x="83" y="36"/>
                </a:lnTo>
                <a:lnTo>
                  <a:pt x="90" y="31"/>
                </a:lnTo>
                <a:lnTo>
                  <a:pt x="99" y="5"/>
                </a:lnTo>
                <a:lnTo>
                  <a:pt x="106" y="5"/>
                </a:lnTo>
                <a:lnTo>
                  <a:pt x="112" y="6"/>
                </a:lnTo>
                <a:lnTo>
                  <a:pt x="119" y="7"/>
                </a:lnTo>
                <a:lnTo>
                  <a:pt x="126" y="8"/>
                </a:lnTo>
                <a:lnTo>
                  <a:pt x="146" y="7"/>
                </a:lnTo>
                <a:lnTo>
                  <a:pt x="166" y="9"/>
                </a:lnTo>
                <a:lnTo>
                  <a:pt x="174" y="13"/>
                </a:lnTo>
                <a:lnTo>
                  <a:pt x="180" y="17"/>
                </a:lnTo>
                <a:lnTo>
                  <a:pt x="187" y="20"/>
                </a:lnTo>
                <a:lnTo>
                  <a:pt x="195" y="22"/>
                </a:lnTo>
                <a:lnTo>
                  <a:pt x="206" y="20"/>
                </a:lnTo>
                <a:lnTo>
                  <a:pt x="217" y="17"/>
                </a:lnTo>
                <a:lnTo>
                  <a:pt x="227" y="15"/>
                </a:lnTo>
                <a:lnTo>
                  <a:pt x="238" y="12"/>
                </a:lnTo>
                <a:lnTo>
                  <a:pt x="257" y="8"/>
                </a:lnTo>
                <a:lnTo>
                  <a:pt x="275" y="0"/>
                </a:lnTo>
                <a:close/>
              </a:path>
            </a:pathLst>
          </a:custGeom>
          <a:solidFill>
            <a:srgbClr val="BC0895"/>
          </a:solidFill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50" name="Line 172"/>
          <xdr:cNvSpPr>
            <a:spLocks noChangeShapeType="1"/>
          </xdr:cNvSpPr>
        </xdr:nvSpPr>
        <xdr:spPr bwMode="auto">
          <a:xfrm>
            <a:off x="10677062" y="1657350"/>
            <a:ext cx="83548" cy="0"/>
          </a:xfrm>
          <a:prstGeom prst="line">
            <a:avLst/>
          </a:prstGeom>
          <a:noFill/>
          <a:ln w="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351" name="Freeform 173"/>
          <xdr:cNvSpPr>
            <a:spLocks/>
          </xdr:cNvSpPr>
        </xdr:nvSpPr>
        <xdr:spPr bwMode="auto">
          <a:xfrm>
            <a:off x="12281181" y="1371600"/>
            <a:ext cx="58484" cy="123825"/>
          </a:xfrm>
          <a:custGeom>
            <a:avLst/>
            <a:gdLst>
              <a:gd name="T0" fmla="*/ 2147483647 w 175"/>
              <a:gd name="T1" fmla="*/ 0 h 293"/>
              <a:gd name="T2" fmla="*/ 2147483647 w 175"/>
              <a:gd name="T3" fmla="*/ 2147483647 h 293"/>
              <a:gd name="T4" fmla="*/ 2147483647 w 175"/>
              <a:gd name="T5" fmla="*/ 2147483647 h 293"/>
              <a:gd name="T6" fmla="*/ 2147483647 w 175"/>
              <a:gd name="T7" fmla="*/ 2147483647 h 293"/>
              <a:gd name="T8" fmla="*/ 2147483647 w 175"/>
              <a:gd name="T9" fmla="*/ 2147483647 h 293"/>
              <a:gd name="T10" fmla="*/ 0 w 175"/>
              <a:gd name="T11" fmla="*/ 2147483647 h 293"/>
              <a:gd name="T12" fmla="*/ 2147483647 w 175"/>
              <a:gd name="T13" fmla="*/ 2147483647 h 293"/>
              <a:gd name="T14" fmla="*/ 2147483647 w 175"/>
              <a:gd name="T15" fmla="*/ 2147483647 h 293"/>
              <a:gd name="T16" fmla="*/ 2147483647 w 175"/>
              <a:gd name="T17" fmla="*/ 2147483647 h 293"/>
              <a:gd name="T18" fmla="*/ 2147483647 w 175"/>
              <a:gd name="T19" fmla="*/ 2147483647 h 293"/>
              <a:gd name="T20" fmla="*/ 2147483647 w 175"/>
              <a:gd name="T21" fmla="*/ 2147483647 h 293"/>
              <a:gd name="T22" fmla="*/ 2147483647 w 175"/>
              <a:gd name="T23" fmla="*/ 2147483647 h 293"/>
              <a:gd name="T24" fmla="*/ 2147483647 w 175"/>
              <a:gd name="T25" fmla="*/ 2147483647 h 293"/>
              <a:gd name="T26" fmla="*/ 2147483647 w 175"/>
              <a:gd name="T27" fmla="*/ 2147483647 h 293"/>
              <a:gd name="T28" fmla="*/ 2147483647 w 175"/>
              <a:gd name="T29" fmla="*/ 2147483647 h 293"/>
              <a:gd name="T30" fmla="*/ 2147483647 w 175"/>
              <a:gd name="T31" fmla="*/ 2147483647 h 293"/>
              <a:gd name="T32" fmla="*/ 2147483647 w 175"/>
              <a:gd name="T33" fmla="*/ 2147483647 h 293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w 175"/>
              <a:gd name="T52" fmla="*/ 0 h 293"/>
              <a:gd name="T53" fmla="*/ 175 w 175"/>
              <a:gd name="T54" fmla="*/ 293 h 293"/>
            </a:gdLst>
            <a:ahLst/>
            <a:cxnLst>
              <a:cxn ang="T34">
                <a:pos x="T0" y="T1"/>
              </a:cxn>
              <a:cxn ang="T35">
                <a:pos x="T2" y="T3"/>
              </a:cxn>
              <a:cxn ang="T36">
                <a:pos x="T4" y="T5"/>
              </a:cxn>
              <a:cxn ang="T37">
                <a:pos x="T6" y="T7"/>
              </a:cxn>
              <a:cxn ang="T38">
                <a:pos x="T8" y="T9"/>
              </a:cxn>
              <a:cxn ang="T39">
                <a:pos x="T10" y="T11"/>
              </a:cxn>
              <a:cxn ang="T40">
                <a:pos x="T12" y="T13"/>
              </a:cxn>
              <a:cxn ang="T41">
                <a:pos x="T14" y="T15"/>
              </a:cxn>
              <a:cxn ang="T42">
                <a:pos x="T16" y="T17"/>
              </a:cxn>
              <a:cxn ang="T43">
                <a:pos x="T18" y="T19"/>
              </a:cxn>
              <a:cxn ang="T44">
                <a:pos x="T20" y="T21"/>
              </a:cxn>
              <a:cxn ang="T45">
                <a:pos x="T22" y="T23"/>
              </a:cxn>
              <a:cxn ang="T46">
                <a:pos x="T24" y="T25"/>
              </a:cxn>
              <a:cxn ang="T47">
                <a:pos x="T26" y="T27"/>
              </a:cxn>
              <a:cxn ang="T48">
                <a:pos x="T28" y="T29"/>
              </a:cxn>
              <a:cxn ang="T49">
                <a:pos x="T30" y="T31"/>
              </a:cxn>
              <a:cxn ang="T50">
                <a:pos x="T32" y="T33"/>
              </a:cxn>
            </a:cxnLst>
            <a:rect l="T51" t="T52" r="T53" b="T54"/>
            <a:pathLst>
              <a:path w="175" h="293">
                <a:moveTo>
                  <a:pt x="45" y="0"/>
                </a:moveTo>
                <a:lnTo>
                  <a:pt x="44" y="17"/>
                </a:lnTo>
                <a:lnTo>
                  <a:pt x="33" y="27"/>
                </a:lnTo>
                <a:lnTo>
                  <a:pt x="18" y="33"/>
                </a:lnTo>
                <a:lnTo>
                  <a:pt x="6" y="40"/>
                </a:lnTo>
                <a:lnTo>
                  <a:pt x="0" y="54"/>
                </a:lnTo>
                <a:lnTo>
                  <a:pt x="13" y="76"/>
                </a:lnTo>
                <a:lnTo>
                  <a:pt x="39" y="86"/>
                </a:lnTo>
                <a:lnTo>
                  <a:pt x="73" y="116"/>
                </a:lnTo>
                <a:lnTo>
                  <a:pt x="86" y="154"/>
                </a:lnTo>
                <a:lnTo>
                  <a:pt x="92" y="197"/>
                </a:lnTo>
                <a:lnTo>
                  <a:pt x="106" y="241"/>
                </a:lnTo>
                <a:lnTo>
                  <a:pt x="110" y="256"/>
                </a:lnTo>
                <a:lnTo>
                  <a:pt x="119" y="271"/>
                </a:lnTo>
                <a:lnTo>
                  <a:pt x="135" y="282"/>
                </a:lnTo>
                <a:lnTo>
                  <a:pt x="153" y="288"/>
                </a:lnTo>
                <a:lnTo>
                  <a:pt x="175" y="293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52" name="Freeform 174"/>
          <xdr:cNvSpPr>
            <a:spLocks/>
          </xdr:cNvSpPr>
        </xdr:nvSpPr>
        <xdr:spPr bwMode="auto">
          <a:xfrm>
            <a:off x="12331310" y="1371600"/>
            <a:ext cx="91903" cy="76200"/>
          </a:xfrm>
          <a:custGeom>
            <a:avLst/>
            <a:gdLst>
              <a:gd name="T0" fmla="*/ 0 w 266"/>
              <a:gd name="T1" fmla="*/ 0 h 177"/>
              <a:gd name="T2" fmla="*/ 2147483647 w 266"/>
              <a:gd name="T3" fmla="*/ 2147483647 h 177"/>
              <a:gd name="T4" fmla="*/ 2147483647 w 266"/>
              <a:gd name="T5" fmla="*/ 2147483647 h 177"/>
              <a:gd name="T6" fmla="*/ 2147483647 w 266"/>
              <a:gd name="T7" fmla="*/ 2147483647 h 177"/>
              <a:gd name="T8" fmla="*/ 2147483647 w 266"/>
              <a:gd name="T9" fmla="*/ 2147483647 h 177"/>
              <a:gd name="T10" fmla="*/ 2147483647 w 266"/>
              <a:gd name="T11" fmla="*/ 2147483647 h 177"/>
              <a:gd name="T12" fmla="*/ 2147483647 w 266"/>
              <a:gd name="T13" fmla="*/ 2147483647 h 177"/>
              <a:gd name="T14" fmla="*/ 2147483647 w 266"/>
              <a:gd name="T15" fmla="*/ 2147483647 h 177"/>
              <a:gd name="T16" fmla="*/ 2147483647 w 266"/>
              <a:gd name="T17" fmla="*/ 2147483647 h 177"/>
              <a:gd name="T18" fmla="*/ 2147483647 w 266"/>
              <a:gd name="T19" fmla="*/ 2147483647 h 177"/>
              <a:gd name="T20" fmla="*/ 2147483647 w 266"/>
              <a:gd name="T21" fmla="*/ 2147483647 h 177"/>
              <a:gd name="T22" fmla="*/ 2147483647 w 266"/>
              <a:gd name="T23" fmla="*/ 2147483647 h 177"/>
              <a:gd name="T24" fmla="*/ 2147483647 w 266"/>
              <a:gd name="T25" fmla="*/ 2147483647 h 177"/>
              <a:gd name="T26" fmla="*/ 2147483647 w 266"/>
              <a:gd name="T27" fmla="*/ 2147483647 h 177"/>
              <a:gd name="T28" fmla="*/ 2147483647 w 266"/>
              <a:gd name="T29" fmla="*/ 2147483647 h 177"/>
              <a:gd name="T30" fmla="*/ 0 60000 65536"/>
              <a:gd name="T31" fmla="*/ 0 60000 65536"/>
              <a:gd name="T32" fmla="*/ 0 60000 65536"/>
              <a:gd name="T33" fmla="*/ 0 60000 65536"/>
              <a:gd name="T34" fmla="*/ 0 60000 65536"/>
              <a:gd name="T35" fmla="*/ 0 60000 65536"/>
              <a:gd name="T36" fmla="*/ 0 60000 65536"/>
              <a:gd name="T37" fmla="*/ 0 60000 65536"/>
              <a:gd name="T38" fmla="*/ 0 60000 65536"/>
              <a:gd name="T39" fmla="*/ 0 60000 65536"/>
              <a:gd name="T40" fmla="*/ 0 60000 65536"/>
              <a:gd name="T41" fmla="*/ 0 60000 65536"/>
              <a:gd name="T42" fmla="*/ 0 60000 65536"/>
              <a:gd name="T43" fmla="*/ 0 60000 65536"/>
              <a:gd name="T44" fmla="*/ 0 60000 65536"/>
              <a:gd name="T45" fmla="*/ 0 w 266"/>
              <a:gd name="T46" fmla="*/ 0 h 177"/>
              <a:gd name="T47" fmla="*/ 266 w 266"/>
              <a:gd name="T48" fmla="*/ 177 h 177"/>
            </a:gdLst>
            <a:ahLst/>
            <a:cxnLst>
              <a:cxn ang="T30">
                <a:pos x="T0" y="T1"/>
              </a:cxn>
              <a:cxn ang="T31">
                <a:pos x="T2" y="T3"/>
              </a:cxn>
              <a:cxn ang="T32">
                <a:pos x="T4" y="T5"/>
              </a:cxn>
              <a:cxn ang="T33">
                <a:pos x="T6" y="T7"/>
              </a:cxn>
              <a:cxn ang="T34">
                <a:pos x="T8" y="T9"/>
              </a:cxn>
              <a:cxn ang="T35">
                <a:pos x="T10" y="T11"/>
              </a:cxn>
              <a:cxn ang="T36">
                <a:pos x="T12" y="T13"/>
              </a:cxn>
              <a:cxn ang="T37">
                <a:pos x="T14" y="T15"/>
              </a:cxn>
              <a:cxn ang="T38">
                <a:pos x="T16" y="T17"/>
              </a:cxn>
              <a:cxn ang="T39">
                <a:pos x="T18" y="T19"/>
              </a:cxn>
              <a:cxn ang="T40">
                <a:pos x="T20" y="T21"/>
              </a:cxn>
              <a:cxn ang="T41">
                <a:pos x="T22" y="T23"/>
              </a:cxn>
              <a:cxn ang="T42">
                <a:pos x="T24" y="T25"/>
              </a:cxn>
              <a:cxn ang="T43">
                <a:pos x="T26" y="T27"/>
              </a:cxn>
              <a:cxn ang="T44">
                <a:pos x="T28" y="T29"/>
              </a:cxn>
            </a:cxnLst>
            <a:rect l="T45" t="T46" r="T47" b="T48"/>
            <a:pathLst>
              <a:path w="266" h="177">
                <a:moveTo>
                  <a:pt x="0" y="0"/>
                </a:moveTo>
                <a:lnTo>
                  <a:pt x="38" y="19"/>
                </a:lnTo>
                <a:lnTo>
                  <a:pt x="54" y="28"/>
                </a:lnTo>
                <a:lnTo>
                  <a:pt x="71" y="36"/>
                </a:lnTo>
                <a:lnTo>
                  <a:pt x="86" y="44"/>
                </a:lnTo>
                <a:lnTo>
                  <a:pt x="104" y="51"/>
                </a:lnTo>
                <a:lnTo>
                  <a:pt x="131" y="54"/>
                </a:lnTo>
                <a:lnTo>
                  <a:pt x="158" y="52"/>
                </a:lnTo>
                <a:lnTo>
                  <a:pt x="215" y="59"/>
                </a:lnTo>
                <a:lnTo>
                  <a:pt x="262" y="83"/>
                </a:lnTo>
                <a:lnTo>
                  <a:pt x="266" y="104"/>
                </a:lnTo>
                <a:lnTo>
                  <a:pt x="257" y="123"/>
                </a:lnTo>
                <a:lnTo>
                  <a:pt x="244" y="142"/>
                </a:lnTo>
                <a:lnTo>
                  <a:pt x="234" y="161"/>
                </a:lnTo>
                <a:lnTo>
                  <a:pt x="227" y="177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53" name="Freeform 175"/>
          <xdr:cNvSpPr>
            <a:spLocks/>
          </xdr:cNvSpPr>
        </xdr:nvSpPr>
        <xdr:spPr bwMode="auto">
          <a:xfrm>
            <a:off x="11604444" y="1790700"/>
            <a:ext cx="50129" cy="47625"/>
          </a:xfrm>
          <a:custGeom>
            <a:avLst/>
            <a:gdLst>
              <a:gd name="T0" fmla="*/ 0 w 122"/>
              <a:gd name="T1" fmla="*/ 2147483647 h 109"/>
              <a:gd name="T2" fmla="*/ 2147483647 w 122"/>
              <a:gd name="T3" fmla="*/ 2147483647 h 109"/>
              <a:gd name="T4" fmla="*/ 2147483647 w 122"/>
              <a:gd name="T5" fmla="*/ 2147483647 h 109"/>
              <a:gd name="T6" fmla="*/ 2147483647 w 122"/>
              <a:gd name="T7" fmla="*/ 2147483647 h 109"/>
              <a:gd name="T8" fmla="*/ 2147483647 w 122"/>
              <a:gd name="T9" fmla="*/ 2147483647 h 109"/>
              <a:gd name="T10" fmla="*/ 2147483647 w 122"/>
              <a:gd name="T11" fmla="*/ 2147483647 h 109"/>
              <a:gd name="T12" fmla="*/ 2147483647 w 122"/>
              <a:gd name="T13" fmla="*/ 2147483647 h 109"/>
              <a:gd name="T14" fmla="*/ 2147483647 w 122"/>
              <a:gd name="T15" fmla="*/ 2147483647 h 109"/>
              <a:gd name="T16" fmla="*/ 2147483647 w 122"/>
              <a:gd name="T17" fmla="*/ 2147483647 h 109"/>
              <a:gd name="T18" fmla="*/ 2147483647 w 122"/>
              <a:gd name="T19" fmla="*/ 0 h 109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22"/>
              <a:gd name="T31" fmla="*/ 0 h 109"/>
              <a:gd name="T32" fmla="*/ 122 w 122"/>
              <a:gd name="T33" fmla="*/ 109 h 109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22" h="109">
                <a:moveTo>
                  <a:pt x="0" y="79"/>
                </a:moveTo>
                <a:lnTo>
                  <a:pt x="7" y="97"/>
                </a:lnTo>
                <a:lnTo>
                  <a:pt x="18" y="109"/>
                </a:lnTo>
                <a:lnTo>
                  <a:pt x="43" y="106"/>
                </a:lnTo>
                <a:lnTo>
                  <a:pt x="56" y="83"/>
                </a:lnTo>
                <a:lnTo>
                  <a:pt x="64" y="56"/>
                </a:lnTo>
                <a:lnTo>
                  <a:pt x="77" y="35"/>
                </a:lnTo>
                <a:lnTo>
                  <a:pt x="89" y="23"/>
                </a:lnTo>
                <a:lnTo>
                  <a:pt x="105" y="11"/>
                </a:lnTo>
                <a:lnTo>
                  <a:pt x="122" y="0"/>
                </a:lnTo>
              </a:path>
            </a:pathLst>
          </a:custGeom>
          <a:noFill/>
          <a:ln w="0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54" name="Freeform 214"/>
          <xdr:cNvSpPr>
            <a:spLocks noEditPoints="1"/>
          </xdr:cNvSpPr>
        </xdr:nvSpPr>
        <xdr:spPr bwMode="auto">
          <a:xfrm>
            <a:off x="8471399" y="4067175"/>
            <a:ext cx="50129" cy="57150"/>
          </a:xfrm>
          <a:custGeom>
            <a:avLst/>
            <a:gdLst>
              <a:gd name="T0" fmla="*/ 2147483647 w 122"/>
              <a:gd name="T1" fmla="*/ 2147483647 h 122"/>
              <a:gd name="T2" fmla="*/ 2147483647 w 122"/>
              <a:gd name="T3" fmla="*/ 2147483647 h 122"/>
              <a:gd name="T4" fmla="*/ 2147483647 w 122"/>
              <a:gd name="T5" fmla="*/ 2147483647 h 122"/>
              <a:gd name="T6" fmla="*/ 2147483647 w 122"/>
              <a:gd name="T7" fmla="*/ 2147483647 h 122"/>
              <a:gd name="T8" fmla="*/ 2147483647 w 122"/>
              <a:gd name="T9" fmla="*/ 2147483647 h 122"/>
              <a:gd name="T10" fmla="*/ 2147483647 w 122"/>
              <a:gd name="T11" fmla="*/ 2147483647 h 122"/>
              <a:gd name="T12" fmla="*/ 2147483647 w 122"/>
              <a:gd name="T13" fmla="*/ 2147483647 h 122"/>
              <a:gd name="T14" fmla="*/ 2147483647 w 122"/>
              <a:gd name="T15" fmla="*/ 2147483647 h 122"/>
              <a:gd name="T16" fmla="*/ 2147483647 w 122"/>
              <a:gd name="T17" fmla="*/ 2147483647 h 122"/>
              <a:gd name="T18" fmla="*/ 2147483647 w 122"/>
              <a:gd name="T19" fmla="*/ 2147483647 h 122"/>
              <a:gd name="T20" fmla="*/ 2147483647 w 122"/>
              <a:gd name="T21" fmla="*/ 2147483647 h 122"/>
              <a:gd name="T22" fmla="*/ 2147483647 w 122"/>
              <a:gd name="T23" fmla="*/ 2147483647 h 122"/>
              <a:gd name="T24" fmla="*/ 2147483647 w 122"/>
              <a:gd name="T25" fmla="*/ 2147483647 h 122"/>
              <a:gd name="T26" fmla="*/ 2147483647 w 122"/>
              <a:gd name="T27" fmla="*/ 2147483647 h 122"/>
              <a:gd name="T28" fmla="*/ 2147483647 w 122"/>
              <a:gd name="T29" fmla="*/ 2147483647 h 122"/>
              <a:gd name="T30" fmla="*/ 2147483647 w 122"/>
              <a:gd name="T31" fmla="*/ 2147483647 h 122"/>
              <a:gd name="T32" fmla="*/ 2147483647 w 122"/>
              <a:gd name="T33" fmla="*/ 2147483647 h 122"/>
              <a:gd name="T34" fmla="*/ 2147483647 w 122"/>
              <a:gd name="T35" fmla="*/ 2147483647 h 122"/>
              <a:gd name="T36" fmla="*/ 2147483647 w 122"/>
              <a:gd name="T37" fmla="*/ 2147483647 h 122"/>
              <a:gd name="T38" fmla="*/ 2147483647 w 122"/>
              <a:gd name="T39" fmla="*/ 2147483647 h 122"/>
              <a:gd name="T40" fmla="*/ 2147483647 w 122"/>
              <a:gd name="T41" fmla="*/ 2147483647 h 122"/>
              <a:gd name="T42" fmla="*/ 2147483647 w 122"/>
              <a:gd name="T43" fmla="*/ 2147483647 h 122"/>
              <a:gd name="T44" fmla="*/ 2147483647 w 122"/>
              <a:gd name="T45" fmla="*/ 2147483647 h 122"/>
              <a:gd name="T46" fmla="*/ 2147483647 w 122"/>
              <a:gd name="T47" fmla="*/ 2147483647 h 122"/>
              <a:gd name="T48" fmla="*/ 2147483647 w 122"/>
              <a:gd name="T49" fmla="*/ 2147483647 h 122"/>
              <a:gd name="T50" fmla="*/ 2147483647 w 122"/>
              <a:gd name="T51" fmla="*/ 2147483647 h 122"/>
              <a:gd name="T52" fmla="*/ 2147483647 w 122"/>
              <a:gd name="T53" fmla="*/ 2147483647 h 122"/>
              <a:gd name="T54" fmla="*/ 2147483647 w 122"/>
              <a:gd name="T55" fmla="*/ 2147483647 h 122"/>
              <a:gd name="T56" fmla="*/ 2147483647 w 122"/>
              <a:gd name="T57" fmla="*/ 2147483647 h 122"/>
              <a:gd name="T58" fmla="*/ 2147483647 w 122"/>
              <a:gd name="T59" fmla="*/ 2147483647 h 122"/>
              <a:gd name="T60" fmla="*/ 2147483647 w 122"/>
              <a:gd name="T61" fmla="*/ 2147483647 h 122"/>
              <a:gd name="T62" fmla="*/ 2147483647 w 122"/>
              <a:gd name="T63" fmla="*/ 2147483647 h 122"/>
              <a:gd name="T64" fmla="*/ 2147483647 w 122"/>
              <a:gd name="T65" fmla="*/ 2147483647 h 122"/>
              <a:gd name="T66" fmla="*/ 2147483647 w 122"/>
              <a:gd name="T67" fmla="*/ 2147483647 h 122"/>
              <a:gd name="T68" fmla="*/ 2147483647 w 122"/>
              <a:gd name="T69" fmla="*/ 2147483647 h 122"/>
              <a:gd name="T70" fmla="*/ 2147483647 w 122"/>
              <a:gd name="T71" fmla="*/ 2147483647 h 122"/>
              <a:gd name="T72" fmla="*/ 2147483647 w 122"/>
              <a:gd name="T73" fmla="*/ 2147483647 h 122"/>
              <a:gd name="T74" fmla="*/ 2147483647 w 122"/>
              <a:gd name="T75" fmla="*/ 2147483647 h 122"/>
              <a:gd name="T76" fmla="*/ 2147483647 w 122"/>
              <a:gd name="T77" fmla="*/ 2147483647 h 122"/>
              <a:gd name="T78" fmla="*/ 2147483647 w 122"/>
              <a:gd name="T79" fmla="*/ 2147483647 h 122"/>
              <a:gd name="T80" fmla="*/ 2147483647 w 122"/>
              <a:gd name="T81" fmla="*/ 2147483647 h 122"/>
              <a:gd name="T82" fmla="*/ 2147483647 w 122"/>
              <a:gd name="T83" fmla="*/ 2147483647 h 122"/>
              <a:gd name="T84" fmla="*/ 2147483647 w 122"/>
              <a:gd name="T85" fmla="*/ 2147483647 h 122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60000 65536"/>
              <a:gd name="T106" fmla="*/ 0 60000 65536"/>
              <a:gd name="T107" fmla="*/ 0 60000 65536"/>
              <a:gd name="T108" fmla="*/ 0 60000 65536"/>
              <a:gd name="T109" fmla="*/ 0 60000 65536"/>
              <a:gd name="T110" fmla="*/ 0 60000 65536"/>
              <a:gd name="T111" fmla="*/ 0 60000 65536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w 122"/>
              <a:gd name="T130" fmla="*/ 0 h 122"/>
              <a:gd name="T131" fmla="*/ 122 w 122"/>
              <a:gd name="T132" fmla="*/ 122 h 122"/>
            </a:gdLst>
            <a:ahLst/>
            <a:cxnLst>
              <a:cxn ang="T86">
                <a:pos x="T0" y="T1"/>
              </a:cxn>
              <a:cxn ang="T87">
                <a:pos x="T2" y="T3"/>
              </a:cxn>
              <a:cxn ang="T88">
                <a:pos x="T4" y="T5"/>
              </a:cxn>
              <a:cxn ang="T89">
                <a:pos x="T6" y="T7"/>
              </a:cxn>
              <a:cxn ang="T90">
                <a:pos x="T8" y="T9"/>
              </a:cxn>
              <a:cxn ang="T91">
                <a:pos x="T10" y="T11"/>
              </a:cxn>
              <a:cxn ang="T92">
                <a:pos x="T12" y="T13"/>
              </a:cxn>
              <a:cxn ang="T93">
                <a:pos x="T14" y="T15"/>
              </a:cxn>
              <a:cxn ang="T94">
                <a:pos x="T16" y="T17"/>
              </a:cxn>
              <a:cxn ang="T95">
                <a:pos x="T18" y="T19"/>
              </a:cxn>
              <a:cxn ang="T96">
                <a:pos x="T20" y="T21"/>
              </a:cxn>
              <a:cxn ang="T97">
                <a:pos x="T22" y="T23"/>
              </a:cxn>
              <a:cxn ang="T98">
                <a:pos x="T24" y="T25"/>
              </a:cxn>
              <a:cxn ang="T99">
                <a:pos x="T26" y="T27"/>
              </a:cxn>
              <a:cxn ang="T100">
                <a:pos x="T28" y="T29"/>
              </a:cxn>
              <a:cxn ang="T101">
                <a:pos x="T30" y="T31"/>
              </a:cxn>
              <a:cxn ang="T102">
                <a:pos x="T32" y="T33"/>
              </a:cxn>
              <a:cxn ang="T103">
                <a:pos x="T34" y="T35"/>
              </a:cxn>
              <a:cxn ang="T104">
                <a:pos x="T36" y="T37"/>
              </a:cxn>
              <a:cxn ang="T105">
                <a:pos x="T38" y="T39"/>
              </a:cxn>
              <a:cxn ang="T106">
                <a:pos x="T40" y="T41"/>
              </a:cxn>
              <a:cxn ang="T107">
                <a:pos x="T42" y="T43"/>
              </a:cxn>
              <a:cxn ang="T108">
                <a:pos x="T44" y="T45"/>
              </a:cxn>
              <a:cxn ang="T109">
                <a:pos x="T46" y="T47"/>
              </a:cxn>
              <a:cxn ang="T110">
                <a:pos x="T48" y="T49"/>
              </a:cxn>
              <a:cxn ang="T111">
                <a:pos x="T50" y="T51"/>
              </a:cxn>
              <a:cxn ang="T112">
                <a:pos x="T52" y="T53"/>
              </a:cxn>
              <a:cxn ang="T113">
                <a:pos x="T54" y="T55"/>
              </a:cxn>
              <a:cxn ang="T114">
                <a:pos x="T56" y="T57"/>
              </a:cxn>
              <a:cxn ang="T115">
                <a:pos x="T58" y="T59"/>
              </a:cxn>
              <a:cxn ang="T116">
                <a:pos x="T60" y="T61"/>
              </a:cxn>
              <a:cxn ang="T117">
                <a:pos x="T62" y="T63"/>
              </a:cxn>
              <a:cxn ang="T118">
                <a:pos x="T64" y="T65"/>
              </a:cxn>
              <a:cxn ang="T119">
                <a:pos x="T66" y="T67"/>
              </a:cxn>
              <a:cxn ang="T120">
                <a:pos x="T68" y="T69"/>
              </a:cxn>
              <a:cxn ang="T121">
                <a:pos x="T70" y="T71"/>
              </a:cxn>
              <a:cxn ang="T122">
                <a:pos x="T72" y="T73"/>
              </a:cxn>
              <a:cxn ang="T123">
                <a:pos x="T74" y="T75"/>
              </a:cxn>
              <a:cxn ang="T124">
                <a:pos x="T76" y="T77"/>
              </a:cxn>
              <a:cxn ang="T125">
                <a:pos x="T78" y="T79"/>
              </a:cxn>
              <a:cxn ang="T126">
                <a:pos x="T80" y="T81"/>
              </a:cxn>
              <a:cxn ang="T127">
                <a:pos x="T82" y="T83"/>
              </a:cxn>
              <a:cxn ang="T128">
                <a:pos x="T84" y="T85"/>
              </a:cxn>
            </a:cxnLst>
            <a:rect l="T129" t="T130" r="T131" b="T132"/>
            <a:pathLst>
              <a:path w="122" h="122">
                <a:moveTo>
                  <a:pt x="61" y="0"/>
                </a:moveTo>
                <a:lnTo>
                  <a:pt x="77" y="2"/>
                </a:lnTo>
                <a:lnTo>
                  <a:pt x="91" y="8"/>
                </a:lnTo>
                <a:lnTo>
                  <a:pt x="105" y="18"/>
                </a:lnTo>
                <a:lnTo>
                  <a:pt x="114" y="31"/>
                </a:lnTo>
                <a:lnTo>
                  <a:pt x="120" y="46"/>
                </a:lnTo>
                <a:lnTo>
                  <a:pt x="122" y="61"/>
                </a:lnTo>
                <a:lnTo>
                  <a:pt x="120" y="77"/>
                </a:lnTo>
                <a:lnTo>
                  <a:pt x="114" y="91"/>
                </a:lnTo>
                <a:lnTo>
                  <a:pt x="105" y="104"/>
                </a:lnTo>
                <a:lnTo>
                  <a:pt x="92" y="114"/>
                </a:lnTo>
                <a:lnTo>
                  <a:pt x="77" y="120"/>
                </a:lnTo>
                <a:lnTo>
                  <a:pt x="61" y="122"/>
                </a:lnTo>
                <a:lnTo>
                  <a:pt x="46" y="120"/>
                </a:lnTo>
                <a:lnTo>
                  <a:pt x="31" y="114"/>
                </a:lnTo>
                <a:lnTo>
                  <a:pt x="18" y="104"/>
                </a:lnTo>
                <a:lnTo>
                  <a:pt x="9" y="91"/>
                </a:lnTo>
                <a:lnTo>
                  <a:pt x="2" y="77"/>
                </a:lnTo>
                <a:lnTo>
                  <a:pt x="0" y="61"/>
                </a:lnTo>
                <a:lnTo>
                  <a:pt x="2" y="46"/>
                </a:lnTo>
                <a:lnTo>
                  <a:pt x="9" y="31"/>
                </a:lnTo>
                <a:lnTo>
                  <a:pt x="19" y="18"/>
                </a:lnTo>
                <a:lnTo>
                  <a:pt x="31" y="8"/>
                </a:lnTo>
                <a:lnTo>
                  <a:pt x="47" y="2"/>
                </a:lnTo>
                <a:lnTo>
                  <a:pt x="61" y="0"/>
                </a:lnTo>
                <a:close/>
                <a:moveTo>
                  <a:pt x="61" y="11"/>
                </a:moveTo>
                <a:lnTo>
                  <a:pt x="49" y="12"/>
                </a:lnTo>
                <a:lnTo>
                  <a:pt x="36" y="17"/>
                </a:lnTo>
                <a:lnTo>
                  <a:pt x="26" y="25"/>
                </a:lnTo>
                <a:lnTo>
                  <a:pt x="18" y="35"/>
                </a:lnTo>
                <a:lnTo>
                  <a:pt x="13" y="49"/>
                </a:lnTo>
                <a:lnTo>
                  <a:pt x="11" y="61"/>
                </a:lnTo>
                <a:lnTo>
                  <a:pt x="13" y="74"/>
                </a:lnTo>
                <a:lnTo>
                  <a:pt x="18" y="86"/>
                </a:lnTo>
                <a:lnTo>
                  <a:pt x="25" y="97"/>
                </a:lnTo>
                <a:lnTo>
                  <a:pt x="36" y="105"/>
                </a:lnTo>
                <a:lnTo>
                  <a:pt x="49" y="111"/>
                </a:lnTo>
                <a:lnTo>
                  <a:pt x="61" y="112"/>
                </a:lnTo>
                <a:lnTo>
                  <a:pt x="75" y="111"/>
                </a:lnTo>
                <a:lnTo>
                  <a:pt x="87" y="105"/>
                </a:lnTo>
                <a:lnTo>
                  <a:pt x="97" y="97"/>
                </a:lnTo>
                <a:lnTo>
                  <a:pt x="106" y="86"/>
                </a:lnTo>
                <a:lnTo>
                  <a:pt x="111" y="74"/>
                </a:lnTo>
                <a:lnTo>
                  <a:pt x="112" y="61"/>
                </a:lnTo>
                <a:lnTo>
                  <a:pt x="111" y="49"/>
                </a:lnTo>
                <a:lnTo>
                  <a:pt x="106" y="35"/>
                </a:lnTo>
                <a:lnTo>
                  <a:pt x="97" y="25"/>
                </a:lnTo>
                <a:lnTo>
                  <a:pt x="86" y="17"/>
                </a:lnTo>
                <a:lnTo>
                  <a:pt x="74" y="12"/>
                </a:lnTo>
                <a:lnTo>
                  <a:pt x="61" y="11"/>
                </a:lnTo>
                <a:close/>
                <a:moveTo>
                  <a:pt x="81" y="71"/>
                </a:moveTo>
                <a:lnTo>
                  <a:pt x="91" y="73"/>
                </a:lnTo>
                <a:lnTo>
                  <a:pt x="87" y="83"/>
                </a:lnTo>
                <a:lnTo>
                  <a:pt x="81" y="90"/>
                </a:lnTo>
                <a:lnTo>
                  <a:pt x="72" y="94"/>
                </a:lnTo>
                <a:lnTo>
                  <a:pt x="61" y="96"/>
                </a:lnTo>
                <a:lnTo>
                  <a:pt x="49" y="94"/>
                </a:lnTo>
                <a:lnTo>
                  <a:pt x="39" y="87"/>
                </a:lnTo>
                <a:lnTo>
                  <a:pt x="31" y="75"/>
                </a:lnTo>
                <a:lnTo>
                  <a:pt x="29" y="61"/>
                </a:lnTo>
                <a:lnTo>
                  <a:pt x="30" y="52"/>
                </a:lnTo>
                <a:lnTo>
                  <a:pt x="33" y="42"/>
                </a:lnTo>
                <a:lnTo>
                  <a:pt x="39" y="36"/>
                </a:lnTo>
                <a:lnTo>
                  <a:pt x="45" y="31"/>
                </a:lnTo>
                <a:lnTo>
                  <a:pt x="53" y="28"/>
                </a:lnTo>
                <a:lnTo>
                  <a:pt x="62" y="27"/>
                </a:lnTo>
                <a:lnTo>
                  <a:pt x="72" y="28"/>
                </a:lnTo>
                <a:lnTo>
                  <a:pt x="80" y="32"/>
                </a:lnTo>
                <a:lnTo>
                  <a:pt x="86" y="38"/>
                </a:lnTo>
                <a:lnTo>
                  <a:pt x="90" y="46"/>
                </a:lnTo>
                <a:lnTo>
                  <a:pt x="80" y="49"/>
                </a:lnTo>
                <a:lnTo>
                  <a:pt x="77" y="44"/>
                </a:lnTo>
                <a:lnTo>
                  <a:pt x="73" y="39"/>
                </a:lnTo>
                <a:lnTo>
                  <a:pt x="67" y="36"/>
                </a:lnTo>
                <a:lnTo>
                  <a:pt x="62" y="36"/>
                </a:lnTo>
                <a:lnTo>
                  <a:pt x="53" y="37"/>
                </a:lnTo>
                <a:lnTo>
                  <a:pt x="47" y="42"/>
                </a:lnTo>
                <a:lnTo>
                  <a:pt x="42" y="51"/>
                </a:lnTo>
                <a:lnTo>
                  <a:pt x="41" y="61"/>
                </a:lnTo>
                <a:lnTo>
                  <a:pt x="42" y="72"/>
                </a:lnTo>
                <a:lnTo>
                  <a:pt x="46" y="81"/>
                </a:lnTo>
                <a:lnTo>
                  <a:pt x="53" y="85"/>
                </a:lnTo>
                <a:lnTo>
                  <a:pt x="61" y="87"/>
                </a:lnTo>
                <a:lnTo>
                  <a:pt x="67" y="86"/>
                </a:lnTo>
                <a:lnTo>
                  <a:pt x="74" y="83"/>
                </a:lnTo>
                <a:lnTo>
                  <a:pt x="78" y="78"/>
                </a:lnTo>
                <a:lnTo>
                  <a:pt x="81" y="71"/>
                </a:lnTo>
                <a:close/>
              </a:path>
            </a:pathLst>
          </a:custGeom>
          <a:solidFill>
            <a:srgbClr val="FFFFFF"/>
          </a:solidFill>
          <a:ln w="9525">
            <a:noFill/>
            <a:round/>
            <a:headEnd/>
            <a:tailEnd/>
          </a:ln>
        </xdr:spPr>
      </xdr:sp>
      <xdr:sp macro="" textlink="">
        <xdr:nvSpPr>
          <xdr:cNvPr id="355" name="Singapore"/>
          <xdr:cNvSpPr>
            <a:spLocks/>
          </xdr:cNvSpPr>
        </xdr:nvSpPr>
        <xdr:spPr bwMode="auto">
          <a:xfrm>
            <a:off x="13116660" y="2457450"/>
            <a:ext cx="25064" cy="38100"/>
          </a:xfrm>
          <a:custGeom>
            <a:avLst/>
            <a:gdLst>
              <a:gd name="T0" fmla="*/ 0 w 4"/>
              <a:gd name="T1" fmla="*/ 0 h 4"/>
              <a:gd name="T2" fmla="*/ 2147483647 w 4"/>
              <a:gd name="T3" fmla="*/ 2147483647 h 4"/>
              <a:gd name="T4" fmla="*/ 2147483647 w 4"/>
              <a:gd name="T5" fmla="*/ 2147483647 h 4"/>
              <a:gd name="T6" fmla="*/ 2147483647 w 4"/>
              <a:gd name="T7" fmla="*/ 0 h 4"/>
              <a:gd name="T8" fmla="*/ 0 w 4"/>
              <a:gd name="T9" fmla="*/ 0 h 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4"/>
              <a:gd name="T16" fmla="*/ 0 h 4"/>
              <a:gd name="T17" fmla="*/ 4 w 4"/>
              <a:gd name="T18" fmla="*/ 4 h 4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4" h="4">
                <a:moveTo>
                  <a:pt x="0" y="0"/>
                </a:moveTo>
                <a:cubicBezTo>
                  <a:pt x="0" y="1"/>
                  <a:pt x="1" y="4"/>
                  <a:pt x="1" y="4"/>
                </a:cubicBezTo>
                <a:lnTo>
                  <a:pt x="4" y="3"/>
                </a:lnTo>
                <a:lnTo>
                  <a:pt x="4" y="0"/>
                </a:lnTo>
                <a:lnTo>
                  <a:pt x="0" y="0"/>
                </a:lnTo>
                <a:close/>
              </a:path>
            </a:pathLst>
          </a:custGeom>
          <a:solidFill>
            <a:srgbClr val="790560"/>
          </a:solidFill>
          <a:ln w="317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56" name="Hong Kong"/>
          <xdr:cNvSpPr>
            <a:spLocks/>
          </xdr:cNvSpPr>
        </xdr:nvSpPr>
        <xdr:spPr bwMode="auto">
          <a:xfrm>
            <a:off x="13275401" y="1562100"/>
            <a:ext cx="25064" cy="38100"/>
          </a:xfrm>
          <a:custGeom>
            <a:avLst/>
            <a:gdLst>
              <a:gd name="T0" fmla="*/ 2147483647 w 2"/>
              <a:gd name="T1" fmla="*/ 0 h 4"/>
              <a:gd name="T2" fmla="*/ 0 w 2"/>
              <a:gd name="T3" fmla="*/ 0 h 4"/>
              <a:gd name="T4" fmla="*/ 0 w 2"/>
              <a:gd name="T5" fmla="*/ 2147483647 h 4"/>
              <a:gd name="T6" fmla="*/ 2147483647 w 2"/>
              <a:gd name="T7" fmla="*/ 2147483647 h 4"/>
              <a:gd name="T8" fmla="*/ 2147483647 w 2"/>
              <a:gd name="T9" fmla="*/ 0 h 4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2"/>
              <a:gd name="T16" fmla="*/ 0 h 4"/>
              <a:gd name="T17" fmla="*/ 2 w 2"/>
              <a:gd name="T18" fmla="*/ 4 h 4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2" h="4">
                <a:moveTo>
                  <a:pt x="2" y="0"/>
                </a:moveTo>
                <a:lnTo>
                  <a:pt x="0" y="0"/>
                </a:lnTo>
                <a:lnTo>
                  <a:pt x="0" y="3"/>
                </a:lnTo>
                <a:lnTo>
                  <a:pt x="2" y="4"/>
                </a:lnTo>
                <a:lnTo>
                  <a:pt x="2" y="0"/>
                </a:lnTo>
                <a:close/>
              </a:path>
            </a:pathLst>
          </a:custGeom>
          <a:solidFill>
            <a:srgbClr val="00D000"/>
          </a:solidFill>
          <a:ln w="317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[1]!TestGanzNeu" textlink="">
        <xdr:nvSpPr>
          <xdr:cNvPr id="357" name="Others"/>
          <xdr:cNvSpPr>
            <a:spLocks noChangeArrowheads="1"/>
          </xdr:cNvSpPr>
        </xdr:nvSpPr>
        <xdr:spPr bwMode="auto">
          <a:xfrm>
            <a:off x="12306246" y="2505075"/>
            <a:ext cx="192160" cy="228600"/>
          </a:xfrm>
          <a:prstGeom prst="flowChartDocument">
            <a:avLst/>
          </a:prstGeom>
          <a:solidFill>
            <a:srgbClr val="970779"/>
          </a:solidFill>
          <a:ln w="3175">
            <a:solidFill>
              <a:srgbClr val="000000"/>
            </a:solidFill>
            <a:miter lim="800000"/>
            <a:headEnd/>
            <a:tailEnd/>
          </a:ln>
        </xdr:spPr>
      </xdr:sp>
      <xdr:sp macro="[0]!TestGanzNeu" textlink="">
        <xdr:nvSpPr>
          <xdr:cNvPr id="358" name="Mauritius"/>
          <xdr:cNvSpPr>
            <a:spLocks/>
          </xdr:cNvSpPr>
        </xdr:nvSpPr>
        <xdr:spPr bwMode="auto">
          <a:xfrm>
            <a:off x="12114086" y="3028950"/>
            <a:ext cx="75193" cy="104775"/>
          </a:xfrm>
          <a:custGeom>
            <a:avLst/>
            <a:gdLst>
              <a:gd name="T0" fmla="*/ 2147483647 w 12"/>
              <a:gd name="T1" fmla="*/ 0 h 14"/>
              <a:gd name="T2" fmla="*/ 2147483647 w 12"/>
              <a:gd name="T3" fmla="*/ 2147483647 h 14"/>
              <a:gd name="T4" fmla="*/ 0 w 12"/>
              <a:gd name="T5" fmla="*/ 2147483647 h 14"/>
              <a:gd name="T6" fmla="*/ 2147483647 w 12"/>
              <a:gd name="T7" fmla="*/ 0 h 14"/>
              <a:gd name="T8" fmla="*/ 0 60000 65536"/>
              <a:gd name="T9" fmla="*/ 0 60000 65536"/>
              <a:gd name="T10" fmla="*/ 0 60000 65536"/>
              <a:gd name="T11" fmla="*/ 0 60000 65536"/>
              <a:gd name="T12" fmla="*/ 0 w 12"/>
              <a:gd name="T13" fmla="*/ 0 h 14"/>
              <a:gd name="T14" fmla="*/ 12 w 12"/>
              <a:gd name="T15" fmla="*/ 14 h 14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2" h="14">
                <a:moveTo>
                  <a:pt x="2" y="0"/>
                </a:moveTo>
                <a:lnTo>
                  <a:pt x="12" y="9"/>
                </a:lnTo>
                <a:lnTo>
                  <a:pt x="0" y="14"/>
                </a:lnTo>
                <a:lnTo>
                  <a:pt x="2" y="0"/>
                </a:lnTo>
                <a:close/>
              </a:path>
            </a:pathLst>
          </a:custGeom>
          <a:solidFill>
            <a:srgbClr val="00DE00"/>
          </a:solidFill>
          <a:ln w="317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59" name="Bermuda"/>
          <xdr:cNvSpPr>
            <a:spLocks/>
          </xdr:cNvSpPr>
        </xdr:nvSpPr>
        <xdr:spPr bwMode="auto">
          <a:xfrm>
            <a:off x="9515747" y="1562100"/>
            <a:ext cx="50129" cy="95250"/>
          </a:xfrm>
          <a:custGeom>
            <a:avLst/>
            <a:gdLst>
              <a:gd name="T0" fmla="*/ 2147483647 w 6"/>
              <a:gd name="T1" fmla="*/ 0 h 10"/>
              <a:gd name="T2" fmla="*/ 2147483647 w 6"/>
              <a:gd name="T3" fmla="*/ 2147483647 h 10"/>
              <a:gd name="T4" fmla="*/ 2147483647 w 6"/>
              <a:gd name="T5" fmla="*/ 0 h 10"/>
              <a:gd name="T6" fmla="*/ 0 60000 65536"/>
              <a:gd name="T7" fmla="*/ 0 60000 65536"/>
              <a:gd name="T8" fmla="*/ 0 60000 65536"/>
              <a:gd name="T9" fmla="*/ 0 w 6"/>
              <a:gd name="T10" fmla="*/ 0 h 10"/>
              <a:gd name="T11" fmla="*/ 6 w 6"/>
              <a:gd name="T12" fmla="*/ 10 h 10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6" h="10">
                <a:moveTo>
                  <a:pt x="3" y="0"/>
                </a:moveTo>
                <a:cubicBezTo>
                  <a:pt x="0" y="10"/>
                  <a:pt x="2" y="7"/>
                  <a:pt x="6" y="3"/>
                </a:cubicBezTo>
                <a:cubicBezTo>
                  <a:pt x="5" y="2"/>
                  <a:pt x="3" y="0"/>
                  <a:pt x="3" y="0"/>
                </a:cubicBezTo>
                <a:close/>
              </a:path>
            </a:pathLst>
          </a:custGeom>
          <a:solidFill>
            <a:srgbClr val="F517C5"/>
          </a:solidFill>
          <a:ln w="3175" cap="flat" cmpd="sng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360" name="Text Box 244"/>
          <xdr:cNvSpPr txBox="1">
            <a:spLocks noChangeArrowheads="1"/>
          </xdr:cNvSpPr>
        </xdr:nvSpPr>
        <xdr:spPr bwMode="auto">
          <a:xfrm>
            <a:off x="12180924" y="2733675"/>
            <a:ext cx="551416" cy="1047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27432" tIns="18288" rIns="0" bIns="0" anchor="t" upright="1"/>
          <a:lstStyle/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r>
              <a:rPr kumimoji="0" lang="de-DE" sz="6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Arial Narrow"/>
              </a:rPr>
              <a:t>Other Countries</a:t>
            </a:r>
          </a:p>
        </xdr:txBody>
      </xdr:sp>
      <xdr:pic>
        <xdr:nvPicPr>
          <xdr:cNvPr id="4" name="Grafik 3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4220825" y="466725"/>
            <a:ext cx="1767993" cy="1999661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247650</xdr:colOff>
      <xdr:row>18</xdr:row>
      <xdr:rowOff>114299</xdr:rowOff>
    </xdr:from>
    <xdr:to>
      <xdr:col>20</xdr:col>
      <xdr:colOff>438150</xdr:colOff>
      <xdr:row>34</xdr:row>
      <xdr:rowOff>180974</xdr:rowOff>
    </xdr:to>
    <xdr:graphicFrame macro="">
      <xdr:nvGraphicFramePr>
        <xdr:cNvPr id="3" name="Diagramm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Laenderliste%20VI%20fuer%20Anchale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le2"/>
      <sheetName val="Tabelle1"/>
      <sheetName val="Laenderliste VI fuer Anchalee"/>
    </sheetNames>
    <definedNames>
      <definedName name="TestGanzNeu"/>
      <definedName name="ZahlTest"/>
    </definedNames>
    <sheetDataSet>
      <sheetData sheetId="0" refreshError="1"/>
      <sheetData sheetId="1" refreshError="1"/>
      <sheetData sheetId="2" refreshError="1"/>
    </sheetDataSet>
  </externalBook>
</externalLink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3:M137" totalsRowShown="0">
  <autoFilter ref="L3:M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elle3" displayName="Tabelle3" ref="B5:Q1888" totalsRowShown="0" headerRowDxfId="0" dataDxfId="1" tableBorderDxfId="18">
  <autoFilter ref="B5:Q1888"/>
  <tableColumns count="16">
    <tableColumn id="1" name="Unique ID" dataDxfId="17"/>
    <tableColumn id="2" name="Timestamp" dataDxfId="16"/>
    <tableColumn id="3" name="Your Salary" dataDxfId="15"/>
    <tableColumn id="4" name="clean Salary (in local currency)" dataDxfId="14"/>
    <tableColumn id="5" name="Currency" dataDxfId="13"/>
    <tableColumn id="6" name="Salary in USD" dataDxfId="12"/>
    <tableColumn id="7" name="Salaryklass" dataDxfId="11"/>
    <tableColumn id="8" name="Your Job Title" dataDxfId="10"/>
    <tableColumn id="9" name="Job Type" dataDxfId="9"/>
    <tableColumn id="10" name="Where do you work" dataDxfId="8"/>
    <tableColumn id="11" name="Country" dataDxfId="7"/>
    <tableColumn id="12" name="Continent" dataDxfId="6"/>
    <tableColumn id="13" name="WORKHOURS" dataDxfId="5"/>
    <tableColumn id="14" name="MAXHOURS" dataDxfId="4"/>
    <tableColumn id="15" name="Whklass" dataDxfId="3"/>
    <tableColumn id="16" name="Years of Experience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R137"/>
  <sheetViews>
    <sheetView showGridLines="0" topLeftCell="D1" workbookViewId="0">
      <selection activeCell="P22" sqref="P22"/>
    </sheetView>
  </sheetViews>
  <sheetFormatPr baseColWidth="10" defaultColWidth="9.140625" defaultRowHeight="15" x14ac:dyDescent="0.25"/>
  <cols>
    <col min="1" max="1" width="4" customWidth="1"/>
    <col min="2" max="2" width="20.28515625" customWidth="1"/>
    <col min="7" max="7" width="26" bestFit="1" customWidth="1"/>
    <col min="8" max="8" width="14.28515625" style="7" customWidth="1"/>
    <col min="9" max="9" width="9.85546875" customWidth="1"/>
    <col min="12" max="13" width="27.140625" bestFit="1" customWidth="1"/>
    <col min="15" max="15" width="18.5703125" customWidth="1"/>
    <col min="16" max="16" width="22.28515625" customWidth="1"/>
  </cols>
  <sheetData>
    <row r="1" spans="2:18" ht="23.25" x14ac:dyDescent="0.35">
      <c r="B1" s="47" t="s">
        <v>3952</v>
      </c>
      <c r="C1" s="47"/>
      <c r="G1" s="1" t="s">
        <v>3922</v>
      </c>
      <c r="H1" s="6" t="s">
        <v>3943</v>
      </c>
    </row>
    <row r="2" spans="2:18" x14ac:dyDescent="0.25">
      <c r="B2" s="3" t="s">
        <v>3951</v>
      </c>
      <c r="C2" s="3"/>
      <c r="L2" s="3" t="s">
        <v>3950</v>
      </c>
      <c r="M2" s="3"/>
    </row>
    <row r="3" spans="2:18" x14ac:dyDescent="0.25">
      <c r="B3" t="s">
        <v>2</v>
      </c>
      <c r="C3" t="s">
        <v>3888</v>
      </c>
      <c r="G3" s="5" t="s">
        <v>3889</v>
      </c>
      <c r="H3" s="8"/>
      <c r="I3" s="5"/>
      <c r="L3" t="s">
        <v>3948</v>
      </c>
      <c r="M3" t="s">
        <v>3949</v>
      </c>
    </row>
    <row r="4" spans="2:18" x14ac:dyDescent="0.25">
      <c r="B4" t="s">
        <v>5</v>
      </c>
      <c r="C4">
        <v>1</v>
      </c>
      <c r="G4" s="4" t="s">
        <v>3961</v>
      </c>
      <c r="H4" s="9">
        <v>4.4927299999999999</v>
      </c>
      <c r="I4" s="4" t="s">
        <v>3890</v>
      </c>
      <c r="L4" t="s">
        <v>14</v>
      </c>
      <c r="M4" t="s">
        <v>14</v>
      </c>
      <c r="O4" s="20"/>
      <c r="P4" s="20"/>
      <c r="Q4" s="20"/>
      <c r="R4" s="20"/>
    </row>
    <row r="5" spans="2:18" x14ac:dyDescent="0.25">
      <c r="B5" t="s">
        <v>21</v>
      </c>
      <c r="C5">
        <f>1/INDEX($H$4:$H$64,MATCH(tblXrate[[#This Row],[Currency]],$I$4:$I$64,0))</f>
        <v>1.2703994389916078</v>
      </c>
      <c r="G5" s="4" t="s">
        <v>3962</v>
      </c>
      <c r="H5" s="9">
        <v>0.98047899999999999</v>
      </c>
      <c r="I5" s="4" t="s">
        <v>80</v>
      </c>
      <c r="L5" t="s">
        <v>7</v>
      </c>
      <c r="M5" t="s">
        <v>7</v>
      </c>
      <c r="O5" s="20"/>
      <c r="P5" s="20"/>
      <c r="Q5" s="20"/>
      <c r="R5" s="20"/>
    </row>
    <row r="6" spans="2:18" x14ac:dyDescent="0.25">
      <c r="B6" t="s">
        <v>31</v>
      </c>
      <c r="C6">
        <f>1/INDEX($H$4:$H$64,MATCH(tblXrate[[#This Row],[Currency]],$I$4:$I$64,0))</f>
        <v>1.0614088716799131E-2</v>
      </c>
      <c r="G6" s="4" t="s">
        <v>3963</v>
      </c>
      <c r="H6" s="9">
        <v>7.6569700000000003</v>
      </c>
      <c r="I6" s="4" t="s">
        <v>3891</v>
      </c>
      <c r="L6" t="s">
        <v>69</v>
      </c>
      <c r="M6" t="s">
        <v>69</v>
      </c>
      <c r="O6" s="20"/>
      <c r="P6" s="20"/>
      <c r="Q6" s="20"/>
      <c r="R6" s="20"/>
    </row>
    <row r="7" spans="2:18" x14ac:dyDescent="0.25">
      <c r="B7" t="s">
        <v>39</v>
      </c>
      <c r="C7">
        <f>1/INDEX($H$4:$H$64,MATCH(tblXrate[[#This Row],[Currency]],$I$4:$I$64,0))</f>
        <v>1.7807916687442568E-2</v>
      </c>
      <c r="G7" s="4" t="s">
        <v>3964</v>
      </c>
      <c r="H7" s="9">
        <v>2.0231400000000002</v>
      </c>
      <c r="I7" s="4" t="s">
        <v>3892</v>
      </c>
      <c r="L7" t="s">
        <v>82</v>
      </c>
      <c r="M7" t="s">
        <v>82</v>
      </c>
      <c r="O7" s="20"/>
      <c r="P7" s="20"/>
      <c r="Q7" s="20"/>
      <c r="R7" s="20"/>
    </row>
    <row r="8" spans="2:18" x14ac:dyDescent="0.25">
      <c r="B8" t="s">
        <v>67</v>
      </c>
      <c r="C8">
        <f>1/INDEX($H$4:$H$64,MATCH(tblXrate[[#This Row],[Currency]],$I$4:$I$64,0))</f>
        <v>1.5761782720672841</v>
      </c>
      <c r="G8" s="4" t="s">
        <v>3965</v>
      </c>
      <c r="H8" s="9">
        <v>0.63444599999999995</v>
      </c>
      <c r="I8" s="4" t="s">
        <v>67</v>
      </c>
      <c r="L8" t="s">
        <v>86</v>
      </c>
      <c r="M8" t="s">
        <v>86</v>
      </c>
      <c r="O8" s="20"/>
      <c r="P8" s="20"/>
      <c r="Q8" s="20"/>
      <c r="R8" s="20"/>
    </row>
    <row r="9" spans="2:18" x14ac:dyDescent="0.25">
      <c r="B9" t="s">
        <v>80</v>
      </c>
      <c r="C9">
        <f>1/INDEX($H$4:$H$64,MATCH(tblXrate[[#This Row],[Currency]],$I$4:$I$64,0))</f>
        <v>1.0199096564026358</v>
      </c>
      <c r="G9" s="4" t="s">
        <v>3966</v>
      </c>
      <c r="H9" s="9">
        <v>1.2686999999999999</v>
      </c>
      <c r="I9" s="4" t="s">
        <v>3893</v>
      </c>
      <c r="L9" t="s">
        <v>16</v>
      </c>
      <c r="M9" t="s">
        <v>16</v>
      </c>
      <c r="O9" s="20"/>
      <c r="P9" s="20"/>
      <c r="Q9" s="20"/>
      <c r="R9" s="20"/>
    </row>
    <row r="10" spans="2:18" x14ac:dyDescent="0.25">
      <c r="B10" t="s">
        <v>84</v>
      </c>
      <c r="C10">
        <f>1/INDEX($H$4:$H$64,MATCH(tblXrate[[#This Row],[Currency]],$I$4:$I$64,0))</f>
        <v>0.98336152303032687</v>
      </c>
      <c r="G10" s="4" t="s">
        <v>3967</v>
      </c>
      <c r="H10" s="9">
        <v>1.53952</v>
      </c>
      <c r="I10" s="4" t="s">
        <v>3894</v>
      </c>
      <c r="L10" t="s">
        <v>47</v>
      </c>
      <c r="M10" t="s">
        <v>47</v>
      </c>
      <c r="O10" s="20"/>
      <c r="P10" s="20"/>
      <c r="Q10" s="20"/>
      <c r="R10" s="20"/>
    </row>
    <row r="11" spans="2:18" x14ac:dyDescent="0.25">
      <c r="B11" t="s">
        <v>3912</v>
      </c>
      <c r="C11">
        <f>1/INDEX($H$4:$H$64,MATCH(tblXrate[[#This Row],[Currency]],$I$4:$I$64,0))</f>
        <v>2.3705052257787702E-2</v>
      </c>
      <c r="G11" s="4" t="s">
        <v>3968</v>
      </c>
      <c r="H11" s="9">
        <v>1.01692</v>
      </c>
      <c r="I11" s="4" t="s">
        <v>84</v>
      </c>
      <c r="L11" t="s">
        <v>23</v>
      </c>
      <c r="M11" t="s">
        <v>23</v>
      </c>
      <c r="O11" s="20"/>
      <c r="P11" s="20"/>
      <c r="Q11" s="20"/>
      <c r="R11" s="20"/>
    </row>
    <row r="12" spans="2:18" x14ac:dyDescent="0.25">
      <c r="B12" t="s">
        <v>356</v>
      </c>
      <c r="C12">
        <f>1/INDEX($H$4:$H$64,MATCH(tblXrate[[#This Row],[Currency]],$I$4:$I$64,0))</f>
        <v>0.27221921268759308</v>
      </c>
      <c r="G12" s="4" t="s">
        <v>3969</v>
      </c>
      <c r="H12" s="9">
        <v>497.26799999999997</v>
      </c>
      <c r="I12" s="4" t="s">
        <v>3895</v>
      </c>
      <c r="L12" t="s">
        <v>177</v>
      </c>
      <c r="M12" t="s">
        <v>177</v>
      </c>
      <c r="O12" s="20"/>
      <c r="P12" s="20"/>
      <c r="Q12" s="20"/>
      <c r="R12" s="20"/>
    </row>
    <row r="13" spans="2:18" x14ac:dyDescent="0.25">
      <c r="B13" t="s">
        <v>389</v>
      </c>
      <c r="C13">
        <f>1/INDEX($H$4:$H$64,MATCH(tblXrate[[#This Row],[Currency]],$I$4:$I$64,0))</f>
        <v>7.3046552567951561E-2</v>
      </c>
      <c r="G13" s="4" t="s">
        <v>3970</v>
      </c>
      <c r="H13" s="9">
        <v>6.3609099999999996</v>
      </c>
      <c r="I13" s="4" t="s">
        <v>3896</v>
      </c>
      <c r="L13" t="s">
        <v>141</v>
      </c>
      <c r="M13" t="s">
        <v>141</v>
      </c>
      <c r="O13" s="20"/>
      <c r="P13" s="20"/>
      <c r="Q13" s="20"/>
      <c r="R13" s="20"/>
    </row>
    <row r="14" spans="2:18" x14ac:dyDescent="0.25">
      <c r="B14" t="s">
        <v>443</v>
      </c>
      <c r="C14">
        <f>1/INDEX($H$4:$H$64,MATCH(tblXrate[[#This Row],[Currency]],$I$4:$I$64,0))</f>
        <v>0.14365525038391866</v>
      </c>
      <c r="G14" s="4" t="s">
        <v>3971</v>
      </c>
      <c r="H14" s="9">
        <v>1769.79</v>
      </c>
      <c r="I14" s="4" t="s">
        <v>3897</v>
      </c>
      <c r="L14" t="s">
        <v>626</v>
      </c>
      <c r="M14" t="s">
        <v>626</v>
      </c>
      <c r="O14" s="20"/>
      <c r="P14" s="20"/>
      <c r="Q14" s="20"/>
      <c r="R14" s="20"/>
    </row>
    <row r="15" spans="2:18" x14ac:dyDescent="0.25">
      <c r="B15" t="s">
        <v>481</v>
      </c>
      <c r="C15">
        <f>1/INDEX($H$4:$H$64,MATCH(tblXrate[[#This Row],[Currency]],$I$4:$I$64,0))</f>
        <v>1.2220845340313881E-2</v>
      </c>
      <c r="G15" s="4" t="s">
        <v>3972</v>
      </c>
      <c r="H15" s="9">
        <v>5.9367099999999997</v>
      </c>
      <c r="I15" s="4" t="s">
        <v>3898</v>
      </c>
      <c r="L15" t="s">
        <v>169</v>
      </c>
      <c r="M15" t="s">
        <v>169</v>
      </c>
      <c r="O15" s="20"/>
      <c r="P15" s="20"/>
      <c r="Q15" s="20"/>
      <c r="R15" s="20"/>
    </row>
    <row r="16" spans="2:18" x14ac:dyDescent="0.25">
      <c r="B16" t="s">
        <v>495</v>
      </c>
      <c r="C16">
        <f>1/INDEX($H$4:$H$64,MATCH(tblXrate[[#This Row],[Currency]],$I$4:$I$64,0))</f>
        <v>2.0078305391024996E-3</v>
      </c>
      <c r="G16" s="4" t="s">
        <v>3973</v>
      </c>
      <c r="H16" s="9">
        <v>5.8512300000000002</v>
      </c>
      <c r="I16" s="4" t="s">
        <v>1358</v>
      </c>
      <c r="L16" t="s">
        <v>345</v>
      </c>
      <c r="M16" t="s">
        <v>345</v>
      </c>
      <c r="O16" s="20"/>
      <c r="P16" s="20"/>
      <c r="Q16" s="20"/>
      <c r="R16" s="20"/>
    </row>
    <row r="17" spans="2:18" x14ac:dyDescent="0.25">
      <c r="B17" t="s">
        <v>583</v>
      </c>
      <c r="C17">
        <f>1/INDEX($H$4:$H$64,MATCH(tblXrate[[#This Row],[Currency]],$I$4:$I$64,0))</f>
        <v>0.12192177986291114</v>
      </c>
      <c r="G17" s="4" t="s">
        <v>3974</v>
      </c>
      <c r="H17" s="9">
        <v>0.78715400000000002</v>
      </c>
      <c r="I17" s="4" t="s">
        <v>21</v>
      </c>
      <c r="L17" t="s">
        <v>29</v>
      </c>
      <c r="M17" t="s">
        <v>29</v>
      </c>
      <c r="O17" s="20"/>
      <c r="P17" s="20"/>
      <c r="Q17" s="20"/>
      <c r="R17" s="20"/>
    </row>
    <row r="18" spans="2:18" x14ac:dyDescent="0.25">
      <c r="B18" t="s">
        <v>668</v>
      </c>
      <c r="C18">
        <f>1/INDEX($H$4:$H$64,MATCH(tblXrate[[#This Row],[Currency]],$I$4:$I$64,0))</f>
        <v>0.79758809360493876</v>
      </c>
      <c r="G18" s="4" t="s">
        <v>3975</v>
      </c>
      <c r="H18" s="9">
        <v>7.7588900000000001</v>
      </c>
      <c r="I18" s="4" t="s">
        <v>3899</v>
      </c>
      <c r="L18" t="s">
        <v>606</v>
      </c>
      <c r="M18" t="s">
        <v>606</v>
      </c>
      <c r="O18" s="20"/>
      <c r="P18" s="20"/>
      <c r="Q18" s="20"/>
      <c r="R18" s="20"/>
    </row>
    <row r="19" spans="2:18" x14ac:dyDescent="0.25">
      <c r="B19" t="s">
        <v>3896</v>
      </c>
      <c r="C19">
        <f>1/INDEX($H$4:$H$64,MATCH(tblXrate[[#This Row],[Currency]],$I$4:$I$64,0))</f>
        <v>0.15721021048875083</v>
      </c>
      <c r="G19" s="4" t="s">
        <v>3976</v>
      </c>
      <c r="H19" s="9">
        <v>225.874</v>
      </c>
      <c r="I19" s="4" t="s">
        <v>3900</v>
      </c>
      <c r="L19" t="s">
        <v>670</v>
      </c>
      <c r="M19" t="s">
        <v>670</v>
      </c>
    </row>
    <row r="20" spans="2:18" x14ac:dyDescent="0.25">
      <c r="B20" t="s">
        <v>842</v>
      </c>
      <c r="C20">
        <f>1/INDEX($H$4:$H$64,MATCH(tblXrate[[#This Row],[Currency]],$I$4:$I$64,0))</f>
        <v>0.16526194017517765</v>
      </c>
      <c r="G20" s="4" t="s">
        <v>3977</v>
      </c>
      <c r="H20" s="9">
        <v>124.697</v>
      </c>
      <c r="I20" s="4" t="s">
        <v>3901</v>
      </c>
      <c r="L20" t="s">
        <v>63</v>
      </c>
      <c r="M20" t="s">
        <v>63</v>
      </c>
    </row>
    <row r="21" spans="2:18" x14ac:dyDescent="0.25">
      <c r="B21" t="s">
        <v>3930</v>
      </c>
      <c r="C21">
        <f>1/INDEX($H$4:$H$64,MATCH(tblXrate[[#This Row],[Currency]],$I$4:$I$64,0))</f>
        <v>6.1633281972265025E-3</v>
      </c>
      <c r="G21" s="4" t="s">
        <v>3978</v>
      </c>
      <c r="H21" s="9">
        <v>56.154800000000002</v>
      </c>
      <c r="I21" s="4" t="s">
        <v>39</v>
      </c>
      <c r="L21" t="s">
        <v>131</v>
      </c>
      <c r="M21" t="s">
        <v>131</v>
      </c>
    </row>
    <row r="22" spans="2:18" x14ac:dyDescent="0.25">
      <c r="B22" t="s">
        <v>356</v>
      </c>
      <c r="C22">
        <f>1/INDEX($H$4:$H$64,MATCH(tblXrate[[#This Row],[Currency]],$I$4:$I$64,0))</f>
        <v>0.27221921268759308</v>
      </c>
      <c r="G22" s="4" t="s">
        <v>3979</v>
      </c>
      <c r="H22" s="9">
        <v>9443.81</v>
      </c>
      <c r="I22" s="4" t="s">
        <v>1389</v>
      </c>
      <c r="L22" t="s">
        <v>164</v>
      </c>
      <c r="M22" t="s">
        <v>164</v>
      </c>
    </row>
    <row r="23" spans="2:18" x14ac:dyDescent="0.25">
      <c r="B23" t="s">
        <v>3892</v>
      </c>
      <c r="C23">
        <f>1/INDEX($H$4:$H$64,MATCH(tblXrate[[#This Row],[Currency]],$I$4:$I$64,0))</f>
        <v>0.49428116689897877</v>
      </c>
      <c r="G23" s="4" t="s">
        <v>3980</v>
      </c>
      <c r="H23" s="9">
        <v>3.86721</v>
      </c>
      <c r="I23" s="4" t="s">
        <v>3902</v>
      </c>
      <c r="L23" t="s">
        <v>724</v>
      </c>
      <c r="M23" t="s">
        <v>724</v>
      </c>
    </row>
    <row r="24" spans="2:18" x14ac:dyDescent="0.25">
      <c r="B24" t="s">
        <v>955</v>
      </c>
      <c r="C24">
        <f>1/INDEX($H$4:$H$64,MATCH(tblXrate[[#This Row],[Currency]],$I$4:$I$64,0))</f>
        <v>0.28461323906942854</v>
      </c>
      <c r="G24" s="4" t="s">
        <v>3981</v>
      </c>
      <c r="H24" s="9">
        <v>78.904300000000006</v>
      </c>
      <c r="I24" s="4" t="s">
        <v>1527</v>
      </c>
      <c r="L24" t="s">
        <v>581</v>
      </c>
      <c r="M24" t="s">
        <v>581</v>
      </c>
    </row>
    <row r="25" spans="2:18" x14ac:dyDescent="0.25">
      <c r="B25" t="s">
        <v>5</v>
      </c>
      <c r="C25">
        <v>1</v>
      </c>
      <c r="G25" s="4" t="s">
        <v>3982</v>
      </c>
      <c r="H25" s="9">
        <v>148.88</v>
      </c>
      <c r="I25" s="4" t="s">
        <v>3903</v>
      </c>
      <c r="L25" t="s">
        <v>1127</v>
      </c>
      <c r="M25" t="s">
        <v>1127</v>
      </c>
    </row>
    <row r="26" spans="2:18" x14ac:dyDescent="0.25">
      <c r="B26" t="s">
        <v>3908</v>
      </c>
      <c r="C26">
        <f>1/INDEX($H$4:$H$64,MATCH(tblXrate[[#This Row],[Currency]],$I$4:$I$64,0))</f>
        <v>0.31680056770661735</v>
      </c>
      <c r="G26" s="4" t="s">
        <v>3983</v>
      </c>
      <c r="H26" s="9">
        <v>0.27939999999999998</v>
      </c>
      <c r="I26" s="4" t="s">
        <v>3904</v>
      </c>
      <c r="L26" t="s">
        <v>94</v>
      </c>
      <c r="M26" t="s">
        <v>626</v>
      </c>
    </row>
    <row r="27" spans="2:18" x14ac:dyDescent="0.25">
      <c r="B27" t="s">
        <v>1143</v>
      </c>
      <c r="C27">
        <f>1/INDEX($H$4:$H$64,MATCH(tblXrate[[#This Row],[Currency]],$I$4:$I$64,0))</f>
        <v>7.5240581760178168E-3</v>
      </c>
      <c r="G27" s="4" t="s">
        <v>3984</v>
      </c>
      <c r="H27" s="9">
        <v>0.548489</v>
      </c>
      <c r="I27" s="4" t="s">
        <v>3905</v>
      </c>
      <c r="L27" t="s">
        <v>71</v>
      </c>
      <c r="M27" t="s">
        <v>71</v>
      </c>
    </row>
    <row r="28" spans="2:18" x14ac:dyDescent="0.25">
      <c r="B28" t="s">
        <v>1155</v>
      </c>
      <c r="C28">
        <f>1/INDEX($H$4:$H$64,MATCH(tblXrate[[#This Row],[Currency]],$I$4:$I$64,0))</f>
        <v>0.78882394238429931</v>
      </c>
      <c r="G28" s="4" t="s">
        <v>3985</v>
      </c>
      <c r="H28" s="9">
        <v>1.9323999999999999</v>
      </c>
      <c r="I28" s="4" t="s">
        <v>3906</v>
      </c>
      <c r="L28" t="s">
        <v>73</v>
      </c>
      <c r="M28" t="s">
        <v>73</v>
      </c>
    </row>
    <row r="29" spans="2:18" x14ac:dyDescent="0.25">
      <c r="B29" t="s">
        <v>67</v>
      </c>
      <c r="C29">
        <f>1/INDEX($H$4:$H$64,MATCH(tblXrate[[#This Row],[Currency]],$I$4:$I$64,0))</f>
        <v>1.5761782720672841</v>
      </c>
      <c r="G29" s="4" t="s">
        <v>3986</v>
      </c>
      <c r="H29" s="9">
        <v>2.7178800000000001</v>
      </c>
      <c r="I29" s="4" t="s">
        <v>3907</v>
      </c>
      <c r="L29" t="s">
        <v>1347</v>
      </c>
      <c r="M29" t="s">
        <v>1347</v>
      </c>
    </row>
    <row r="30" spans="2:18" x14ac:dyDescent="0.25">
      <c r="B30" t="s">
        <v>3932</v>
      </c>
      <c r="C30">
        <f>1/INDEX($H$4:$H$64,MATCH(tblXrate[[#This Row],[Currency]],$I$4:$I$64,0))</f>
        <v>2.5673940949935813E-2</v>
      </c>
      <c r="G30" s="4" t="s">
        <v>3987</v>
      </c>
      <c r="H30" s="9">
        <v>3.1565599999999998</v>
      </c>
      <c r="I30" s="4" t="s">
        <v>3908</v>
      </c>
      <c r="L30" t="s">
        <v>37</v>
      </c>
      <c r="M30" t="s">
        <v>37</v>
      </c>
    </row>
    <row r="31" spans="2:18" x14ac:dyDescent="0.25">
      <c r="B31" t="s">
        <v>1333</v>
      </c>
      <c r="C31">
        <f>1/INDEX($H$4:$H$64,MATCH(tblXrate[[#This Row],[Currency]],$I$4:$I$64,0))</f>
        <v>0.30031472983686902</v>
      </c>
      <c r="G31" s="4" t="s">
        <v>3988</v>
      </c>
      <c r="H31" s="9">
        <v>30.715900000000001</v>
      </c>
      <c r="I31" s="4" t="s">
        <v>3909</v>
      </c>
      <c r="L31" t="s">
        <v>874</v>
      </c>
      <c r="M31" t="s">
        <v>874</v>
      </c>
    </row>
    <row r="32" spans="2:18" x14ac:dyDescent="0.25">
      <c r="B32" t="s">
        <v>1339</v>
      </c>
      <c r="C32">
        <f>1/INDEX($H$4:$H$64,MATCH(tblXrate[[#This Row],[Currency]],$I$4:$I$64,0))</f>
        <v>1.1976047904191617E-2</v>
      </c>
      <c r="G32" s="4" t="s">
        <v>3989</v>
      </c>
      <c r="H32" s="9">
        <v>13.6899</v>
      </c>
      <c r="I32" s="4" t="s">
        <v>389</v>
      </c>
      <c r="L32" t="s">
        <v>35</v>
      </c>
      <c r="M32" t="s">
        <v>35</v>
      </c>
    </row>
    <row r="33" spans="2:13" x14ac:dyDescent="0.25">
      <c r="B33" t="s">
        <v>1358</v>
      </c>
      <c r="C33">
        <f>1/INDEX($H$4:$H$64,MATCH(tblXrate[[#This Row],[Currency]],$I$4:$I$64,0))</f>
        <v>0.17090423722875361</v>
      </c>
      <c r="G33" s="4" t="s">
        <v>3990</v>
      </c>
      <c r="H33" s="9">
        <v>89.65</v>
      </c>
      <c r="I33" s="4" t="s">
        <v>3910</v>
      </c>
      <c r="L33" t="s">
        <v>414</v>
      </c>
      <c r="M33" t="s">
        <v>414</v>
      </c>
    </row>
    <row r="34" spans="2:13" x14ac:dyDescent="0.25">
      <c r="B34" t="s">
        <v>1389</v>
      </c>
      <c r="C34">
        <f>1/INDEX($H$4:$H$64,MATCH(tblXrate[[#This Row],[Currency]],$I$4:$I$64,0))</f>
        <v>1.0588946622178973E-4</v>
      </c>
      <c r="G34" s="4" t="s">
        <v>3991</v>
      </c>
      <c r="H34" s="9">
        <v>1.2537799999999999</v>
      </c>
      <c r="I34" s="4" t="s">
        <v>668</v>
      </c>
      <c r="L34" t="s">
        <v>104</v>
      </c>
      <c r="M34" t="s">
        <v>104</v>
      </c>
    </row>
    <row r="35" spans="2:13" x14ac:dyDescent="0.25">
      <c r="B35" t="s">
        <v>1406</v>
      </c>
      <c r="C35">
        <f>1/INDEX($H$4:$H$64,MATCH(tblXrate[[#This Row],[Currency]],$I$4:$I$64,0))</f>
        <v>7.5642965204236008E-4</v>
      </c>
      <c r="G35" s="4" t="s">
        <v>3992</v>
      </c>
      <c r="H35" s="9">
        <v>5.9083800000000002</v>
      </c>
      <c r="I35" s="4" t="s">
        <v>1825</v>
      </c>
      <c r="L35" t="s">
        <v>182</v>
      </c>
      <c r="M35" t="s">
        <v>182</v>
      </c>
    </row>
    <row r="36" spans="2:13" x14ac:dyDescent="0.25">
      <c r="B36" t="s">
        <v>1527</v>
      </c>
      <c r="C36">
        <f>1/INDEX($H$4:$H$64,MATCH(tblXrate[[#This Row],[Currency]],$I$4:$I$64,0))</f>
        <v>1.2673580527296991E-2</v>
      </c>
      <c r="G36" s="4" t="s">
        <v>3993</v>
      </c>
      <c r="H36" s="9">
        <v>0.38450000000000001</v>
      </c>
      <c r="I36" s="4" t="s">
        <v>3911</v>
      </c>
      <c r="L36" t="s">
        <v>45</v>
      </c>
      <c r="M36" t="s">
        <v>45</v>
      </c>
    </row>
    <row r="37" spans="2:13" x14ac:dyDescent="0.25">
      <c r="B37" t="s">
        <v>3915</v>
      </c>
      <c r="C37">
        <f>1/INDEX($H$4:$H$64,MATCH(tblXrate[[#This Row],[Currency]],$I$4:$I$64,0))</f>
        <v>0.26666666666666666</v>
      </c>
      <c r="G37" s="4" t="s">
        <v>3994</v>
      </c>
      <c r="H37" s="9">
        <v>94.214399999999998</v>
      </c>
      <c r="I37" s="4" t="s">
        <v>31</v>
      </c>
      <c r="L37" t="s">
        <v>714</v>
      </c>
      <c r="M37" t="s">
        <v>714</v>
      </c>
    </row>
    <row r="38" spans="2:13" x14ac:dyDescent="0.25">
      <c r="B38" t="s">
        <v>1725</v>
      </c>
      <c r="C38">
        <f>1/INDEX($H$4:$H$64,MATCH(tblXrate[[#This Row],[Currency]],$I$4:$I$64,0))</f>
        <v>0.11454753722794959</v>
      </c>
      <c r="G38" s="4" t="s">
        <v>3995</v>
      </c>
      <c r="H38" s="9">
        <v>42.185099999999998</v>
      </c>
      <c r="I38" s="4" t="s">
        <v>3912</v>
      </c>
      <c r="L38" t="s">
        <v>57</v>
      </c>
      <c r="M38" t="s">
        <v>57</v>
      </c>
    </row>
    <row r="39" spans="2:13" x14ac:dyDescent="0.25">
      <c r="B39" t="s">
        <v>3909</v>
      </c>
      <c r="C39">
        <f>1/INDEX($H$4:$H$64,MATCH(tblXrate[[#This Row],[Currency]],$I$4:$I$64,0))</f>
        <v>3.2556428429575561E-2</v>
      </c>
      <c r="G39" s="4" t="s">
        <v>3996</v>
      </c>
      <c r="H39" s="9">
        <v>3.64</v>
      </c>
      <c r="I39" s="4" t="s">
        <v>3913</v>
      </c>
      <c r="L39" t="s">
        <v>357</v>
      </c>
      <c r="M39" t="s">
        <v>357</v>
      </c>
    </row>
    <row r="40" spans="2:13" x14ac:dyDescent="0.25">
      <c r="B40" t="s">
        <v>1825</v>
      </c>
      <c r="C40">
        <f>1/INDEX($H$4:$H$64,MATCH(tblXrate[[#This Row],[Currency]],$I$4:$I$64,0))</f>
        <v>0.16925113144381371</v>
      </c>
      <c r="G40" s="4" t="s">
        <v>3997</v>
      </c>
      <c r="H40" s="9">
        <v>3.5135399999999999</v>
      </c>
      <c r="I40" s="4" t="s">
        <v>955</v>
      </c>
      <c r="L40" t="s">
        <v>26</v>
      </c>
      <c r="M40" t="s">
        <v>26</v>
      </c>
    </row>
    <row r="41" spans="2:13" x14ac:dyDescent="0.25">
      <c r="B41" t="s">
        <v>1877</v>
      </c>
      <c r="C41">
        <f>1/INDEX($H$4:$H$64,MATCH(tblXrate[[#This Row],[Currency]],$I$4:$I$64,0))</f>
        <v>1.0578730615798488</v>
      </c>
      <c r="G41" s="4" t="s">
        <v>3998</v>
      </c>
      <c r="H41" s="9">
        <v>32.5458</v>
      </c>
      <c r="I41" s="4" t="s">
        <v>3914</v>
      </c>
      <c r="L41" t="s">
        <v>1172</v>
      </c>
      <c r="M41" t="s">
        <v>1172</v>
      </c>
    </row>
    <row r="42" spans="2:13" x14ac:dyDescent="0.25">
      <c r="B42" t="s">
        <v>1985</v>
      </c>
      <c r="C42">
        <f>1/INDEX($H$4:$H$64,MATCH(tblXrate[[#This Row],[Currency]],$I$4:$I$64,0))</f>
        <v>5.6561085972850679E-2</v>
      </c>
      <c r="G42" s="4" t="s">
        <v>3999</v>
      </c>
      <c r="H42" s="9">
        <v>3.75</v>
      </c>
      <c r="I42" s="4" t="s">
        <v>3915</v>
      </c>
      <c r="L42" t="s">
        <v>1074</v>
      </c>
      <c r="M42" t="s">
        <v>1074</v>
      </c>
    </row>
    <row r="43" spans="2:13" x14ac:dyDescent="0.25">
      <c r="G43" s="4" t="s">
        <v>4000</v>
      </c>
      <c r="H43" s="9">
        <v>1.2677099999999999</v>
      </c>
      <c r="I43" s="4" t="s">
        <v>1155</v>
      </c>
      <c r="L43" t="s">
        <v>1007</v>
      </c>
      <c r="M43" t="s">
        <v>1007</v>
      </c>
    </row>
    <row r="44" spans="2:13" x14ac:dyDescent="0.25">
      <c r="G44" s="4" t="s">
        <v>4001</v>
      </c>
      <c r="H44" s="9">
        <v>8.2019800000000007</v>
      </c>
      <c r="I44" s="4" t="s">
        <v>583</v>
      </c>
      <c r="L44" t="s">
        <v>867</v>
      </c>
      <c r="M44" t="s">
        <v>867</v>
      </c>
    </row>
    <row r="45" spans="2:13" x14ac:dyDescent="0.25">
      <c r="G45" s="4" t="s">
        <v>4002</v>
      </c>
      <c r="H45" s="9">
        <v>1151.0899999999999</v>
      </c>
      <c r="I45" s="4" t="s">
        <v>3916</v>
      </c>
      <c r="L45" t="s">
        <v>513</v>
      </c>
      <c r="M45" t="s">
        <v>513</v>
      </c>
    </row>
    <row r="46" spans="2:13" x14ac:dyDescent="0.25">
      <c r="G46" s="4" t="s">
        <v>4003</v>
      </c>
      <c r="H46" s="9">
        <v>132.90700000000001</v>
      </c>
      <c r="I46" s="4" t="s">
        <v>1143</v>
      </c>
      <c r="L46" t="s">
        <v>979</v>
      </c>
      <c r="M46" t="s">
        <v>979</v>
      </c>
    </row>
    <row r="47" spans="2:13" x14ac:dyDescent="0.25">
      <c r="G47" s="4" t="s">
        <v>4004</v>
      </c>
      <c r="H47" s="9">
        <v>6.9611099999999997</v>
      </c>
      <c r="I47" s="4" t="s">
        <v>443</v>
      </c>
      <c r="L47" t="s">
        <v>652</v>
      </c>
      <c r="M47" t="s">
        <v>652</v>
      </c>
    </row>
    <row r="48" spans="2:13" x14ac:dyDescent="0.25">
      <c r="G48" s="4" t="s">
        <v>4005</v>
      </c>
      <c r="H48" s="9">
        <v>0.94529300000000005</v>
      </c>
      <c r="I48" s="4" t="s">
        <v>1877</v>
      </c>
      <c r="L48" t="s">
        <v>109</v>
      </c>
      <c r="M48" t="s">
        <v>109</v>
      </c>
    </row>
    <row r="49" spans="7:13" x14ac:dyDescent="0.25">
      <c r="G49" s="4" t="s">
        <v>4006</v>
      </c>
      <c r="H49" s="9">
        <v>29.859400000000001</v>
      </c>
      <c r="I49" s="4" t="s">
        <v>3917</v>
      </c>
      <c r="L49" t="s">
        <v>1093</v>
      </c>
      <c r="M49" t="s">
        <v>670</v>
      </c>
    </row>
    <row r="50" spans="7:13" x14ac:dyDescent="0.25">
      <c r="G50" s="4" t="s">
        <v>4007</v>
      </c>
      <c r="H50" s="9">
        <v>31.500299999999999</v>
      </c>
      <c r="I50" s="4" t="s">
        <v>3918</v>
      </c>
      <c r="L50" t="s">
        <v>167</v>
      </c>
      <c r="M50" t="s">
        <v>167</v>
      </c>
    </row>
    <row r="51" spans="7:13" x14ac:dyDescent="0.25">
      <c r="G51" s="4" t="s">
        <v>4008</v>
      </c>
      <c r="H51" s="9">
        <v>6.3912199999999997</v>
      </c>
      <c r="I51" s="4" t="s">
        <v>3919</v>
      </c>
      <c r="L51" t="s">
        <v>14</v>
      </c>
      <c r="M51" t="s">
        <v>14</v>
      </c>
    </row>
    <row r="52" spans="7:13" x14ac:dyDescent="0.25">
      <c r="G52" s="4" t="s">
        <v>4009</v>
      </c>
      <c r="H52" s="9">
        <v>1.79447</v>
      </c>
      <c r="I52" s="4" t="s">
        <v>3920</v>
      </c>
      <c r="L52" t="s">
        <v>134</v>
      </c>
      <c r="M52" t="s">
        <v>134</v>
      </c>
    </row>
    <row r="53" spans="7:13" x14ac:dyDescent="0.25">
      <c r="G53" s="4" t="s">
        <v>4010</v>
      </c>
      <c r="H53" s="9">
        <v>4.2940199999999997</v>
      </c>
      <c r="I53" s="4" t="s">
        <v>3921</v>
      </c>
      <c r="L53" t="s">
        <v>195</v>
      </c>
      <c r="M53" t="s">
        <v>195</v>
      </c>
    </row>
    <row r="54" spans="7:13" x14ac:dyDescent="0.25">
      <c r="G54" s="4" t="s">
        <v>3923</v>
      </c>
      <c r="H54" s="9">
        <v>3.6735099999999998</v>
      </c>
      <c r="I54" s="4" t="s">
        <v>356</v>
      </c>
      <c r="L54" t="s">
        <v>445</v>
      </c>
      <c r="M54" t="s">
        <v>445</v>
      </c>
    </row>
    <row r="55" spans="7:13" x14ac:dyDescent="0.25">
      <c r="G55" s="4" t="s">
        <v>3926</v>
      </c>
      <c r="H55" s="9">
        <v>81.827399999999997</v>
      </c>
      <c r="I55" s="4" t="s">
        <v>481</v>
      </c>
      <c r="L55" t="s">
        <v>1119</v>
      </c>
      <c r="M55" t="s">
        <v>1119</v>
      </c>
    </row>
    <row r="56" spans="7:13" x14ac:dyDescent="0.25">
      <c r="G56" s="4" t="s">
        <v>3927</v>
      </c>
      <c r="H56" s="9">
        <v>498.05</v>
      </c>
      <c r="I56" s="4" t="s">
        <v>3928</v>
      </c>
      <c r="L56" t="s">
        <v>423</v>
      </c>
      <c r="M56" t="s">
        <v>423</v>
      </c>
    </row>
    <row r="57" spans="7:13" x14ac:dyDescent="0.25">
      <c r="G57" s="4" t="s">
        <v>3929</v>
      </c>
      <c r="H57" s="9">
        <v>6.0510000000000002</v>
      </c>
      <c r="I57" s="4" t="s">
        <v>844</v>
      </c>
      <c r="L57" t="s">
        <v>931</v>
      </c>
      <c r="M57" t="s">
        <v>931</v>
      </c>
    </row>
    <row r="58" spans="7:13" x14ac:dyDescent="0.25">
      <c r="G58" s="4" t="s">
        <v>3931</v>
      </c>
      <c r="H58" s="9">
        <v>162.25</v>
      </c>
      <c r="I58" s="4" t="s">
        <v>3930</v>
      </c>
      <c r="L58" t="s">
        <v>124</v>
      </c>
      <c r="M58" t="s">
        <v>177</v>
      </c>
    </row>
    <row r="59" spans="7:13" x14ac:dyDescent="0.25">
      <c r="G59" s="4" t="s">
        <v>3933</v>
      </c>
      <c r="H59" s="9">
        <v>38.950000000000003</v>
      </c>
      <c r="I59" s="4" t="s">
        <v>3932</v>
      </c>
      <c r="L59" t="s">
        <v>1027</v>
      </c>
      <c r="M59" t="s">
        <v>164</v>
      </c>
    </row>
    <row r="60" spans="7:13" x14ac:dyDescent="0.25">
      <c r="G60" s="4" t="s">
        <v>3934</v>
      </c>
      <c r="H60" s="9">
        <v>3.3298399999999999</v>
      </c>
      <c r="I60" s="4" t="s">
        <v>1333</v>
      </c>
      <c r="L60" t="s">
        <v>1082</v>
      </c>
      <c r="M60" t="s">
        <v>1082</v>
      </c>
    </row>
    <row r="61" spans="7:13" x14ac:dyDescent="0.25">
      <c r="G61" s="4" t="s">
        <v>3935</v>
      </c>
      <c r="H61" s="9">
        <v>83.5</v>
      </c>
      <c r="I61" s="4" t="s">
        <v>1340</v>
      </c>
      <c r="L61" t="s">
        <v>1805</v>
      </c>
      <c r="M61" t="s">
        <v>1805</v>
      </c>
    </row>
    <row r="62" spans="7:13" x14ac:dyDescent="0.25">
      <c r="G62" s="4" t="s">
        <v>3936</v>
      </c>
      <c r="H62" s="9">
        <v>1322</v>
      </c>
      <c r="I62" s="4" t="s">
        <v>3937</v>
      </c>
      <c r="L62" t="s">
        <v>771</v>
      </c>
      <c r="M62" t="s">
        <v>131</v>
      </c>
    </row>
    <row r="63" spans="7:13" x14ac:dyDescent="0.25">
      <c r="G63" s="4" t="s">
        <v>3938</v>
      </c>
      <c r="H63" s="9">
        <v>8.73</v>
      </c>
      <c r="I63" s="4" t="s">
        <v>1725</v>
      </c>
      <c r="L63" t="s">
        <v>1987</v>
      </c>
      <c r="M63" t="s">
        <v>1987</v>
      </c>
    </row>
    <row r="64" spans="7:13" x14ac:dyDescent="0.25">
      <c r="G64" s="4" t="s">
        <v>3939</v>
      </c>
      <c r="H64" s="9">
        <v>17.68</v>
      </c>
      <c r="I64" s="4" t="s">
        <v>1985</v>
      </c>
      <c r="L64" t="s">
        <v>1493</v>
      </c>
      <c r="M64" t="s">
        <v>1493</v>
      </c>
    </row>
    <row r="65" spans="12:13" x14ac:dyDescent="0.25">
      <c r="L65" t="s">
        <v>1603</v>
      </c>
      <c r="M65" t="s">
        <v>47</v>
      </c>
    </row>
    <row r="66" spans="12:13" x14ac:dyDescent="0.25">
      <c r="L66" t="s">
        <v>637</v>
      </c>
      <c r="M66" t="s">
        <v>637</v>
      </c>
    </row>
    <row r="67" spans="12:13" x14ac:dyDescent="0.25">
      <c r="L67" t="s">
        <v>985</v>
      </c>
      <c r="M67" t="s">
        <v>985</v>
      </c>
    </row>
    <row r="68" spans="12:13" x14ac:dyDescent="0.25">
      <c r="L68" t="s">
        <v>1340</v>
      </c>
      <c r="M68" t="s">
        <v>1340</v>
      </c>
    </row>
    <row r="69" spans="12:13" x14ac:dyDescent="0.25">
      <c r="L69" t="s">
        <v>1302</v>
      </c>
      <c r="M69" t="s">
        <v>1302</v>
      </c>
    </row>
    <row r="70" spans="12:13" x14ac:dyDescent="0.25">
      <c r="L70" t="s">
        <v>1490</v>
      </c>
      <c r="M70" t="s">
        <v>131</v>
      </c>
    </row>
    <row r="71" spans="12:13" x14ac:dyDescent="0.25">
      <c r="L71" t="s">
        <v>1800</v>
      </c>
      <c r="M71" t="s">
        <v>1800</v>
      </c>
    </row>
    <row r="72" spans="12:13" x14ac:dyDescent="0.25">
      <c r="L72" t="s">
        <v>1515</v>
      </c>
      <c r="M72" t="s">
        <v>1515</v>
      </c>
    </row>
    <row r="73" spans="12:13" x14ac:dyDescent="0.25">
      <c r="L73" t="s">
        <v>678</v>
      </c>
      <c r="M73" t="s">
        <v>678</v>
      </c>
    </row>
    <row r="74" spans="12:13" x14ac:dyDescent="0.25">
      <c r="L74" t="s">
        <v>1769</v>
      </c>
      <c r="M74" t="s">
        <v>1769</v>
      </c>
    </row>
    <row r="75" spans="12:13" x14ac:dyDescent="0.25">
      <c r="L75" t="s">
        <v>1703</v>
      </c>
      <c r="M75" t="s">
        <v>1703</v>
      </c>
    </row>
    <row r="76" spans="12:13" x14ac:dyDescent="0.25">
      <c r="L76" t="s">
        <v>1039</v>
      </c>
      <c r="M76" t="s">
        <v>1039</v>
      </c>
    </row>
    <row r="77" spans="12:13" x14ac:dyDescent="0.25">
      <c r="L77" t="s">
        <v>1718</v>
      </c>
      <c r="M77" t="s">
        <v>1718</v>
      </c>
    </row>
    <row r="78" spans="12:13" x14ac:dyDescent="0.25">
      <c r="L78" t="s">
        <v>1672</v>
      </c>
      <c r="M78" t="s">
        <v>1672</v>
      </c>
    </row>
    <row r="79" spans="12:13" x14ac:dyDescent="0.25">
      <c r="L79" t="s">
        <v>1856</v>
      </c>
      <c r="M79" t="s">
        <v>1856</v>
      </c>
    </row>
    <row r="80" spans="12:13" x14ac:dyDescent="0.25">
      <c r="L80" t="s">
        <v>1051</v>
      </c>
      <c r="M80" t="s">
        <v>1051</v>
      </c>
    </row>
    <row r="81" spans="12:13" x14ac:dyDescent="0.25">
      <c r="L81" t="s">
        <v>118</v>
      </c>
      <c r="M81" t="s">
        <v>47</v>
      </c>
    </row>
    <row r="82" spans="12:13" x14ac:dyDescent="0.25">
      <c r="L82" t="s">
        <v>1696</v>
      </c>
      <c r="M82" t="s">
        <v>1696</v>
      </c>
    </row>
    <row r="83" spans="12:13" x14ac:dyDescent="0.25">
      <c r="L83" t="s">
        <v>3960</v>
      </c>
      <c r="M83" t="s">
        <v>3960</v>
      </c>
    </row>
    <row r="84" spans="12:13" x14ac:dyDescent="0.25">
      <c r="L84" t="s">
        <v>816</v>
      </c>
      <c r="M84" t="s">
        <v>816</v>
      </c>
    </row>
    <row r="85" spans="12:13" x14ac:dyDescent="0.25">
      <c r="L85" t="s">
        <v>546</v>
      </c>
      <c r="M85" t="s">
        <v>546</v>
      </c>
    </row>
    <row r="86" spans="12:13" x14ac:dyDescent="0.25">
      <c r="L86" t="s">
        <v>967</v>
      </c>
      <c r="M86" t="s">
        <v>182</v>
      </c>
    </row>
    <row r="87" spans="12:13" x14ac:dyDescent="0.25">
      <c r="L87" t="s">
        <v>660</v>
      </c>
      <c r="M87" t="s">
        <v>141</v>
      </c>
    </row>
    <row r="88" spans="12:13" x14ac:dyDescent="0.25">
      <c r="L88" t="s">
        <v>3959</v>
      </c>
      <c r="M88" t="s">
        <v>979</v>
      </c>
    </row>
    <row r="89" spans="12:13" x14ac:dyDescent="0.25">
      <c r="L89" t="s">
        <v>297</v>
      </c>
      <c r="M89" t="s">
        <v>297</v>
      </c>
    </row>
    <row r="90" spans="12:13" x14ac:dyDescent="0.25">
      <c r="L90" t="s">
        <v>1278</v>
      </c>
      <c r="M90" t="s">
        <v>1493</v>
      </c>
    </row>
    <row r="91" spans="12:13" x14ac:dyDescent="0.25">
      <c r="L91" t="s">
        <v>1122</v>
      </c>
      <c r="M91" t="s">
        <v>1122</v>
      </c>
    </row>
    <row r="92" spans="12:13" x14ac:dyDescent="0.25">
      <c r="L92" t="s">
        <v>1767</v>
      </c>
      <c r="M92" t="s">
        <v>1767</v>
      </c>
    </row>
    <row r="93" spans="12:13" x14ac:dyDescent="0.25">
      <c r="L93" t="s">
        <v>797</v>
      </c>
      <c r="M93" t="s">
        <v>797</v>
      </c>
    </row>
    <row r="94" spans="12:13" x14ac:dyDescent="0.25">
      <c r="L94" t="s">
        <v>497</v>
      </c>
      <c r="M94" t="s">
        <v>497</v>
      </c>
    </row>
    <row r="95" spans="12:13" x14ac:dyDescent="0.25">
      <c r="L95" t="s">
        <v>1023</v>
      </c>
      <c r="M95" t="s">
        <v>1023</v>
      </c>
    </row>
    <row r="96" spans="12:13" x14ac:dyDescent="0.25">
      <c r="L96" t="s">
        <v>1407</v>
      </c>
      <c r="M96" t="s">
        <v>1407</v>
      </c>
    </row>
    <row r="97" spans="12:13" x14ac:dyDescent="0.25">
      <c r="L97" t="s">
        <v>572</v>
      </c>
      <c r="M97" t="s">
        <v>572</v>
      </c>
    </row>
    <row r="98" spans="12:13" x14ac:dyDescent="0.25">
      <c r="L98" t="s">
        <v>1287</v>
      </c>
      <c r="M98" t="s">
        <v>1287</v>
      </c>
    </row>
    <row r="99" spans="12:13" x14ac:dyDescent="0.25">
      <c r="L99" t="s">
        <v>1619</v>
      </c>
      <c r="M99" t="s">
        <v>979</v>
      </c>
    </row>
    <row r="100" spans="12:13" x14ac:dyDescent="0.25">
      <c r="L100" t="s">
        <v>1727</v>
      </c>
      <c r="M100" t="s">
        <v>1727</v>
      </c>
    </row>
    <row r="101" spans="12:13" x14ac:dyDescent="0.25">
      <c r="L101" t="s">
        <v>565</v>
      </c>
      <c r="M101" t="s">
        <v>565</v>
      </c>
    </row>
    <row r="102" spans="12:13" x14ac:dyDescent="0.25">
      <c r="L102" t="s">
        <v>3954</v>
      </c>
      <c r="M102" t="s">
        <v>3954</v>
      </c>
    </row>
    <row r="103" spans="12:13" x14ac:dyDescent="0.25">
      <c r="L103" t="s">
        <v>3953</v>
      </c>
      <c r="M103" t="s">
        <v>931</v>
      </c>
    </row>
    <row r="104" spans="12:13" x14ac:dyDescent="0.25">
      <c r="L104" t="s">
        <v>1440</v>
      </c>
      <c r="M104" t="s">
        <v>1440</v>
      </c>
    </row>
    <row r="105" spans="12:13" x14ac:dyDescent="0.25">
      <c r="L105" t="s">
        <v>290</v>
      </c>
      <c r="M105" t="s">
        <v>290</v>
      </c>
    </row>
    <row r="106" spans="12:13" x14ac:dyDescent="0.25">
      <c r="L106" t="s">
        <v>1616</v>
      </c>
      <c r="M106" t="s">
        <v>1440</v>
      </c>
    </row>
    <row r="107" spans="12:13" x14ac:dyDescent="0.25">
      <c r="L107" t="s">
        <v>111</v>
      </c>
      <c r="M107" t="s">
        <v>104</v>
      </c>
    </row>
    <row r="108" spans="12:13" x14ac:dyDescent="0.25">
      <c r="L108" t="s">
        <v>1675</v>
      </c>
      <c r="M108" t="s">
        <v>1675</v>
      </c>
    </row>
    <row r="109" spans="12:13" x14ac:dyDescent="0.25">
      <c r="L109" t="s">
        <v>848</v>
      </c>
      <c r="M109" t="s">
        <v>848</v>
      </c>
    </row>
    <row r="110" spans="12:13" x14ac:dyDescent="0.25">
      <c r="L110" t="s">
        <v>1947</v>
      </c>
      <c r="M110" t="s">
        <v>1947</v>
      </c>
    </row>
    <row r="111" spans="12:13" x14ac:dyDescent="0.25">
      <c r="L111" t="s">
        <v>1062</v>
      </c>
      <c r="M111" t="s">
        <v>1062</v>
      </c>
    </row>
    <row r="112" spans="12:13" x14ac:dyDescent="0.25">
      <c r="L112" t="s">
        <v>1095</v>
      </c>
      <c r="M112" t="s">
        <v>670</v>
      </c>
    </row>
    <row r="113" spans="12:13" x14ac:dyDescent="0.25">
      <c r="L113" t="s">
        <v>1667</v>
      </c>
      <c r="M113" t="s">
        <v>1667</v>
      </c>
    </row>
    <row r="114" spans="12:13" x14ac:dyDescent="0.25">
      <c r="L114" t="s">
        <v>1048</v>
      </c>
      <c r="M114" t="s">
        <v>1048</v>
      </c>
    </row>
    <row r="115" spans="12:13" x14ac:dyDescent="0.25">
      <c r="L115" t="s">
        <v>1499</v>
      </c>
      <c r="M115" t="s">
        <v>1499</v>
      </c>
    </row>
    <row r="116" spans="12:13" x14ac:dyDescent="0.25">
      <c r="L116" t="s">
        <v>3955</v>
      </c>
      <c r="M116" t="s">
        <v>297</v>
      </c>
    </row>
    <row r="117" spans="12:13" x14ac:dyDescent="0.25">
      <c r="L117" t="s">
        <v>3956</v>
      </c>
      <c r="M117" t="s">
        <v>714</v>
      </c>
    </row>
    <row r="118" spans="12:13" x14ac:dyDescent="0.25">
      <c r="L118" t="s">
        <v>1686</v>
      </c>
      <c r="M118" t="s">
        <v>626</v>
      </c>
    </row>
    <row r="119" spans="12:13" x14ac:dyDescent="0.25">
      <c r="L119" t="s">
        <v>1929</v>
      </c>
      <c r="M119" t="s">
        <v>1929</v>
      </c>
    </row>
    <row r="120" spans="12:13" x14ac:dyDescent="0.25">
      <c r="L120" t="s">
        <v>3958</v>
      </c>
      <c r="M120" t="s">
        <v>670</v>
      </c>
    </row>
    <row r="121" spans="12:13" x14ac:dyDescent="0.25">
      <c r="L121" t="s">
        <v>988</v>
      </c>
      <c r="M121" t="s">
        <v>988</v>
      </c>
    </row>
    <row r="122" spans="12:13" x14ac:dyDescent="0.25">
      <c r="L122" t="s">
        <v>1974</v>
      </c>
      <c r="M122" t="s">
        <v>874</v>
      </c>
    </row>
    <row r="123" spans="12:13" x14ac:dyDescent="0.25">
      <c r="L123" t="s">
        <v>20</v>
      </c>
      <c r="M123" t="s">
        <v>20</v>
      </c>
    </row>
    <row r="124" spans="12:13" x14ac:dyDescent="0.25">
      <c r="L124" t="s">
        <v>524</v>
      </c>
      <c r="M124" t="s">
        <v>524</v>
      </c>
    </row>
    <row r="125" spans="12:13" x14ac:dyDescent="0.25">
      <c r="L125" t="s">
        <v>1454</v>
      </c>
      <c r="M125" t="s">
        <v>1454</v>
      </c>
    </row>
    <row r="126" spans="12:13" x14ac:dyDescent="0.25">
      <c r="L126" t="s">
        <v>2000</v>
      </c>
      <c r="M126" t="s">
        <v>2000</v>
      </c>
    </row>
    <row r="127" spans="12:13" x14ac:dyDescent="0.25">
      <c r="L127" t="s">
        <v>950</v>
      </c>
      <c r="M127" t="s">
        <v>724</v>
      </c>
    </row>
    <row r="128" spans="12:13" x14ac:dyDescent="0.25">
      <c r="L128" t="s">
        <v>1327</v>
      </c>
      <c r="M128" t="s">
        <v>1327</v>
      </c>
    </row>
    <row r="129" spans="12:13" x14ac:dyDescent="0.25">
      <c r="L129" t="s">
        <v>490</v>
      </c>
      <c r="M129" t="s">
        <v>490</v>
      </c>
    </row>
    <row r="130" spans="12:13" x14ac:dyDescent="0.25">
      <c r="L130" t="s">
        <v>1377</v>
      </c>
      <c r="M130" t="s">
        <v>16</v>
      </c>
    </row>
    <row r="131" spans="12:13" x14ac:dyDescent="0.25">
      <c r="L131" t="s">
        <v>539</v>
      </c>
      <c r="M131" t="s">
        <v>86</v>
      </c>
    </row>
    <row r="132" spans="12:13" x14ac:dyDescent="0.25">
      <c r="L132" t="s">
        <v>844</v>
      </c>
      <c r="M132" t="s">
        <v>844</v>
      </c>
    </row>
    <row r="133" spans="12:13" x14ac:dyDescent="0.25">
      <c r="L133" t="s">
        <v>3957</v>
      </c>
      <c r="M133" t="s">
        <v>3957</v>
      </c>
    </row>
    <row r="134" spans="12:13" x14ac:dyDescent="0.25">
      <c r="L134" t="s">
        <v>1152</v>
      </c>
      <c r="M134" t="s">
        <v>1152</v>
      </c>
    </row>
    <row r="135" spans="12:13" x14ac:dyDescent="0.25">
      <c r="L135" t="s">
        <v>1367</v>
      </c>
      <c r="M135" t="s">
        <v>1367</v>
      </c>
    </row>
    <row r="136" spans="12:13" x14ac:dyDescent="0.25">
      <c r="L136" t="s">
        <v>1070</v>
      </c>
      <c r="M136" t="s">
        <v>1070</v>
      </c>
    </row>
    <row r="137" spans="12:13" x14ac:dyDescent="0.25">
      <c r="L137" t="s">
        <v>1741</v>
      </c>
      <c r="M137" t="s">
        <v>1741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H1893"/>
  <sheetViews>
    <sheetView showGridLines="0" workbookViewId="0">
      <pane ySplit="5" topLeftCell="A36" activePane="bottomLeft" state="frozenSplit"/>
      <selection activeCell="K1" sqref="K1"/>
      <selection pane="bottomLeft" activeCell="U1" sqref="U1"/>
    </sheetView>
  </sheetViews>
  <sheetFormatPr baseColWidth="10" defaultColWidth="9.140625" defaultRowHeight="15" x14ac:dyDescent="0.25"/>
  <cols>
    <col min="1" max="1" width="4.42578125" customWidth="1"/>
    <col min="2" max="2" width="12" customWidth="1"/>
    <col min="3" max="3" width="20.5703125" style="10" bestFit="1" customWidth="1"/>
    <col min="4" max="4" width="13.7109375" customWidth="1"/>
    <col min="5" max="5" width="29.7109375" style="10" customWidth="1"/>
    <col min="6" max="6" width="16.7109375" style="10" bestFit="1" customWidth="1"/>
    <col min="7" max="7" width="14.7109375" customWidth="1"/>
    <col min="8" max="8" width="12.7109375" style="18" customWidth="1"/>
    <col min="9" max="9" width="59.5703125" bestFit="1" customWidth="1"/>
    <col min="10" max="10" width="18.85546875" customWidth="1"/>
    <col min="11" max="11" width="23.5703125" hidden="1" customWidth="1"/>
    <col min="12" max="12" width="23.5703125" customWidth="1"/>
    <col min="13" max="13" width="16" customWidth="1"/>
    <col min="14" max="14" width="28" customWidth="1"/>
    <col min="15" max="15" width="13.7109375" customWidth="1"/>
    <col min="16" max="16" width="10.5703125" customWidth="1"/>
    <col min="17" max="17" width="20.5703125" customWidth="1"/>
    <col min="18" max="18" width="13.28515625" style="84" customWidth="1"/>
    <col min="19" max="19" width="24.28515625" style="84" customWidth="1"/>
    <col min="20" max="20" width="17.28515625" style="84" customWidth="1"/>
    <col min="21" max="22" width="14.85546875" style="84" customWidth="1"/>
    <col min="23" max="23" width="8.7109375" style="84" customWidth="1"/>
    <col min="24" max="24" width="11" style="84" customWidth="1"/>
    <col min="25" max="25" width="4.7109375" style="84" customWidth="1"/>
    <col min="26" max="26" width="23.140625" style="84" customWidth="1"/>
    <col min="27" max="27" width="9.7109375" style="84" customWidth="1"/>
    <col min="28" max="28" width="2.85546875" style="84" customWidth="1"/>
    <col min="29" max="29" width="16" style="84" customWidth="1"/>
    <col min="30" max="30" width="15.42578125" style="84" customWidth="1"/>
    <col min="31" max="31" width="13.5703125" style="84" customWidth="1"/>
    <col min="32" max="32" width="16.5703125" style="84" customWidth="1"/>
    <col min="33" max="34" width="9.140625" style="84"/>
  </cols>
  <sheetData>
    <row r="1" spans="2:33" ht="23.25" x14ac:dyDescent="0.35">
      <c r="B1" s="48" t="s">
        <v>3940</v>
      </c>
      <c r="C1" s="48"/>
      <c r="D1" s="48"/>
      <c r="E1" s="48"/>
    </row>
    <row r="2" spans="2:33" x14ac:dyDescent="0.25">
      <c r="G2" s="20"/>
    </row>
    <row r="3" spans="2:33" x14ac:dyDescent="0.25">
      <c r="B3" s="2" t="s">
        <v>3941</v>
      </c>
      <c r="D3" s="2"/>
      <c r="G3" s="20"/>
      <c r="I3" s="2"/>
      <c r="J3" s="2"/>
      <c r="K3" s="2"/>
      <c r="L3" s="2"/>
      <c r="M3" s="2"/>
      <c r="N3" s="2"/>
      <c r="O3" s="2"/>
      <c r="P3" s="2"/>
      <c r="Q3" s="2"/>
    </row>
    <row r="4" spans="2:33" x14ac:dyDescent="0.25">
      <c r="G4" s="20"/>
    </row>
    <row r="5" spans="2:33" x14ac:dyDescent="0.25">
      <c r="B5" s="81" t="s">
        <v>2004</v>
      </c>
      <c r="C5" s="81" t="s">
        <v>0</v>
      </c>
      <c r="D5" s="81" t="s">
        <v>1</v>
      </c>
      <c r="E5" s="81" t="s">
        <v>3924</v>
      </c>
      <c r="F5" s="81" t="s">
        <v>2</v>
      </c>
      <c r="G5" s="81" t="s">
        <v>3925</v>
      </c>
      <c r="H5" s="82" t="s">
        <v>4028</v>
      </c>
      <c r="I5" s="81" t="s">
        <v>3</v>
      </c>
      <c r="J5" s="81" t="s">
        <v>3944</v>
      </c>
      <c r="K5" s="81" t="s">
        <v>4</v>
      </c>
      <c r="L5" s="83" t="s">
        <v>4011</v>
      </c>
      <c r="M5" s="81" t="s">
        <v>4046</v>
      </c>
      <c r="N5" s="83" t="s">
        <v>4012</v>
      </c>
      <c r="O5" s="81" t="s">
        <v>4015</v>
      </c>
      <c r="P5" s="81" t="s">
        <v>4044</v>
      </c>
      <c r="Q5" s="81" t="s">
        <v>3942</v>
      </c>
      <c r="S5" s="81" t="s">
        <v>4011</v>
      </c>
      <c r="T5" s="81" t="s">
        <v>4046</v>
      </c>
      <c r="U5" s="81"/>
      <c r="V5" s="81" t="s">
        <v>4015</v>
      </c>
      <c r="W5" s="81" t="s">
        <v>4014</v>
      </c>
      <c r="X5" s="81" t="s">
        <v>4015</v>
      </c>
      <c r="Z5" s="81" t="s">
        <v>4012</v>
      </c>
      <c r="AA5" s="81" t="s">
        <v>4013</v>
      </c>
      <c r="AC5" s="81" t="s">
        <v>3944</v>
      </c>
      <c r="AD5" s="81" t="s">
        <v>4011</v>
      </c>
      <c r="AE5" s="81" t="s">
        <v>4046</v>
      </c>
      <c r="AF5" s="81" t="s">
        <v>4046</v>
      </c>
      <c r="AG5" s="81" t="s">
        <v>3942</v>
      </c>
    </row>
    <row r="6" spans="2:33" ht="15" customHeight="1" x14ac:dyDescent="0.25">
      <c r="B6" s="70" t="s">
        <v>2005</v>
      </c>
      <c r="C6" s="64">
        <v>41054.133009259262</v>
      </c>
      <c r="D6" s="65">
        <v>5846</v>
      </c>
      <c r="E6" s="66">
        <v>5846</v>
      </c>
      <c r="F6" s="67" t="s">
        <v>5</v>
      </c>
      <c r="G6" s="68">
        <v>5846</v>
      </c>
      <c r="H6" s="69">
        <v>1</v>
      </c>
      <c r="I6" s="67" t="s">
        <v>6</v>
      </c>
      <c r="J6" s="70" t="s">
        <v>19</v>
      </c>
      <c r="K6" s="67" t="s">
        <v>7</v>
      </c>
      <c r="L6" s="63" t="s">
        <v>7</v>
      </c>
      <c r="M6" s="70" t="s">
        <v>1122</v>
      </c>
      <c r="N6" s="63" t="s">
        <v>8</v>
      </c>
      <c r="O6" s="70">
        <v>6</v>
      </c>
      <c r="P6" s="70">
        <v>6</v>
      </c>
      <c r="Q6" s="70">
        <v>4</v>
      </c>
      <c r="V6" s="84">
        <v>2</v>
      </c>
      <c r="W6" s="84">
        <v>4</v>
      </c>
      <c r="X6" s="84">
        <v>6</v>
      </c>
      <c r="Z6" s="84" t="s">
        <v>8</v>
      </c>
      <c r="AA6" s="84">
        <v>4</v>
      </c>
      <c r="AC6" s="84" t="s">
        <v>308</v>
      </c>
      <c r="AD6" s="84" t="s">
        <v>844</v>
      </c>
      <c r="AE6" s="84" t="s">
        <v>4016</v>
      </c>
      <c r="AF6" s="84" t="s">
        <v>1122</v>
      </c>
      <c r="AG6" s="84">
        <v>0</v>
      </c>
    </row>
    <row r="7" spans="2:33" ht="15" customHeight="1" x14ac:dyDescent="0.25">
      <c r="B7" s="70" t="s">
        <v>2006</v>
      </c>
      <c r="C7" s="64">
        <v>41054.13417824074</v>
      </c>
      <c r="D7" s="65" t="s">
        <v>9</v>
      </c>
      <c r="E7" s="66">
        <v>15000</v>
      </c>
      <c r="F7" s="67" t="s">
        <v>5</v>
      </c>
      <c r="G7" s="68">
        <v>15000</v>
      </c>
      <c r="H7" s="69">
        <v>2</v>
      </c>
      <c r="I7" s="67" t="s">
        <v>10</v>
      </c>
      <c r="J7" s="70" t="s">
        <v>486</v>
      </c>
      <c r="K7" s="67" t="s">
        <v>11</v>
      </c>
      <c r="L7" s="63" t="s">
        <v>931</v>
      </c>
      <c r="M7" s="70" t="s">
        <v>979</v>
      </c>
      <c r="N7" s="63" t="s">
        <v>12</v>
      </c>
      <c r="O7" s="70">
        <v>8</v>
      </c>
      <c r="P7" s="70">
        <v>8</v>
      </c>
      <c r="Q7" s="70">
        <v>30</v>
      </c>
      <c r="S7" s="81" t="s">
        <v>4011</v>
      </c>
      <c r="T7" s="81" t="s">
        <v>4046</v>
      </c>
      <c r="V7" s="84">
        <v>3</v>
      </c>
      <c r="W7" s="84">
        <v>8</v>
      </c>
      <c r="X7" s="84">
        <v>8</v>
      </c>
      <c r="Z7" s="84" t="s">
        <v>12</v>
      </c>
      <c r="AA7" s="84">
        <v>8</v>
      </c>
      <c r="AC7" s="84" t="s">
        <v>19</v>
      </c>
      <c r="AD7" s="84" t="s">
        <v>1987</v>
      </c>
      <c r="AE7" s="84" t="s">
        <v>4016</v>
      </c>
      <c r="AF7" s="84" t="s">
        <v>979</v>
      </c>
      <c r="AG7" s="84">
        <v>0.1</v>
      </c>
    </row>
    <row r="8" spans="2:33" ht="15" customHeight="1" x14ac:dyDescent="0.25">
      <c r="B8" s="70" t="s">
        <v>2007</v>
      </c>
      <c r="C8" s="64">
        <v>41054.136412037034</v>
      </c>
      <c r="D8" s="65">
        <v>58000</v>
      </c>
      <c r="E8" s="66">
        <v>58000</v>
      </c>
      <c r="F8" s="67" t="s">
        <v>5</v>
      </c>
      <c r="G8" s="68">
        <v>58000</v>
      </c>
      <c r="H8" s="69">
        <v>6</v>
      </c>
      <c r="I8" s="67" t="s">
        <v>13</v>
      </c>
      <c r="J8" s="70" t="s">
        <v>19</v>
      </c>
      <c r="K8" s="67" t="s">
        <v>14</v>
      </c>
      <c r="L8" s="63" t="s">
        <v>14</v>
      </c>
      <c r="M8" s="70" t="s">
        <v>4019</v>
      </c>
      <c r="N8" s="63" t="s">
        <v>12</v>
      </c>
      <c r="O8" s="70">
        <v>8</v>
      </c>
      <c r="P8" s="70">
        <v>8</v>
      </c>
      <c r="Q8" s="70">
        <v>5</v>
      </c>
      <c r="S8" s="84" t="s">
        <v>47</v>
      </c>
      <c r="T8" s="84" t="s">
        <v>4016</v>
      </c>
      <c r="U8" s="84">
        <v>1</v>
      </c>
      <c r="V8" s="84">
        <v>6</v>
      </c>
      <c r="W8" s="84">
        <v>8</v>
      </c>
      <c r="X8" s="84">
        <v>8</v>
      </c>
      <c r="Z8" s="84" t="s">
        <v>17</v>
      </c>
      <c r="AA8" s="84">
        <v>2</v>
      </c>
      <c r="AC8" s="84" t="s">
        <v>354</v>
      </c>
      <c r="AD8" s="84" t="s">
        <v>1499</v>
      </c>
      <c r="AE8" s="84" t="s">
        <v>4016</v>
      </c>
      <c r="AF8" s="84" t="s">
        <v>4018</v>
      </c>
      <c r="AG8" s="84">
        <v>0.3</v>
      </c>
    </row>
    <row r="9" spans="2:33" ht="15" customHeight="1" x14ac:dyDescent="0.25">
      <c r="B9" s="70" t="s">
        <v>2008</v>
      </c>
      <c r="C9" s="64">
        <v>41054.141458333332</v>
      </c>
      <c r="D9" s="65">
        <v>48000</v>
      </c>
      <c r="E9" s="66">
        <v>48000</v>
      </c>
      <c r="F9" s="67" t="s">
        <v>5</v>
      </c>
      <c r="G9" s="68">
        <v>48000</v>
      </c>
      <c r="H9" s="69">
        <v>5</v>
      </c>
      <c r="I9" s="67" t="s">
        <v>15</v>
      </c>
      <c r="J9" s="70" t="s">
        <v>486</v>
      </c>
      <c r="K9" s="67" t="s">
        <v>16</v>
      </c>
      <c r="L9" s="63" t="s">
        <v>16</v>
      </c>
      <c r="M9" s="70" t="s">
        <v>1122</v>
      </c>
      <c r="N9" s="63" t="s">
        <v>17</v>
      </c>
      <c r="O9" s="70">
        <v>3</v>
      </c>
      <c r="P9" s="70">
        <v>2</v>
      </c>
      <c r="Q9" s="70">
        <v>3</v>
      </c>
      <c r="S9" s="84" t="s">
        <v>546</v>
      </c>
      <c r="T9" s="84" t="s">
        <v>4016</v>
      </c>
      <c r="U9" s="84">
        <v>2</v>
      </c>
      <c r="V9" s="84">
        <v>8</v>
      </c>
      <c r="W9" s="84">
        <v>2</v>
      </c>
      <c r="X9" s="84">
        <v>3</v>
      </c>
      <c r="Z9" s="84" t="s">
        <v>24</v>
      </c>
      <c r="AA9" s="84">
        <v>1</v>
      </c>
      <c r="AC9" s="84" t="s">
        <v>486</v>
      </c>
      <c r="AD9" s="84" t="s">
        <v>1340</v>
      </c>
      <c r="AE9" s="84" t="s">
        <v>4016</v>
      </c>
      <c r="AF9" s="84" t="s">
        <v>4016</v>
      </c>
      <c r="AG9" s="84">
        <v>0.5</v>
      </c>
    </row>
    <row r="10" spans="2:33" ht="15" customHeight="1" x14ac:dyDescent="0.25">
      <c r="B10" s="70" t="s">
        <v>2009</v>
      </c>
      <c r="C10" s="64">
        <v>41054.143796296295</v>
      </c>
      <c r="D10" s="65">
        <v>54000</v>
      </c>
      <c r="E10" s="66">
        <v>54000</v>
      </c>
      <c r="F10" s="67" t="s">
        <v>5</v>
      </c>
      <c r="G10" s="68">
        <v>54000</v>
      </c>
      <c r="H10" s="69">
        <v>6</v>
      </c>
      <c r="I10" s="67" t="s">
        <v>18</v>
      </c>
      <c r="J10" s="70" t="s">
        <v>277</v>
      </c>
      <c r="K10" s="67" t="s">
        <v>14</v>
      </c>
      <c r="L10" s="63" t="s">
        <v>14</v>
      </c>
      <c r="M10" s="70" t="s">
        <v>4019</v>
      </c>
      <c r="N10" s="63" t="s">
        <v>12</v>
      </c>
      <c r="O10" s="70">
        <v>8</v>
      </c>
      <c r="P10" s="70">
        <v>8</v>
      </c>
      <c r="Q10" s="70">
        <v>5.5</v>
      </c>
      <c r="S10" s="84" t="s">
        <v>3954</v>
      </c>
      <c r="T10" s="84" t="s">
        <v>4016</v>
      </c>
      <c r="U10" s="84">
        <v>3</v>
      </c>
      <c r="W10" s="84">
        <v>8</v>
      </c>
      <c r="X10" s="84">
        <v>8</v>
      </c>
      <c r="Z10" s="84" t="s">
        <v>184</v>
      </c>
      <c r="AC10" s="84" t="s">
        <v>3947</v>
      </c>
      <c r="AD10" s="84" t="s">
        <v>1741</v>
      </c>
      <c r="AE10" s="84" t="s">
        <v>4016</v>
      </c>
      <c r="AF10" s="84" t="s">
        <v>4083</v>
      </c>
      <c r="AG10" s="84">
        <v>0.6</v>
      </c>
    </row>
    <row r="11" spans="2:33" ht="15" customHeight="1" x14ac:dyDescent="0.25">
      <c r="B11" s="70" t="s">
        <v>2010</v>
      </c>
      <c r="C11" s="64">
        <v>41054.144768518519</v>
      </c>
      <c r="D11" s="65">
        <v>41731</v>
      </c>
      <c r="E11" s="66">
        <v>41731</v>
      </c>
      <c r="F11" s="67" t="s">
        <v>5</v>
      </c>
      <c r="G11" s="68">
        <v>41731</v>
      </c>
      <c r="H11" s="69">
        <v>5</v>
      </c>
      <c r="I11" s="67" t="s">
        <v>19</v>
      </c>
      <c r="J11" s="70" t="s">
        <v>19</v>
      </c>
      <c r="K11" s="67" t="s">
        <v>20</v>
      </c>
      <c r="L11" s="63" t="s">
        <v>20</v>
      </c>
      <c r="M11" s="70" t="s">
        <v>979</v>
      </c>
      <c r="N11" s="63" t="s">
        <v>12</v>
      </c>
      <c r="O11" s="70">
        <v>8</v>
      </c>
      <c r="P11" s="70">
        <v>8</v>
      </c>
      <c r="Q11" s="70">
        <v>8.5</v>
      </c>
      <c r="S11" s="84" t="s">
        <v>844</v>
      </c>
      <c r="T11" s="84" t="s">
        <v>4016</v>
      </c>
      <c r="U11" s="84">
        <v>4</v>
      </c>
      <c r="W11" s="84">
        <v>8</v>
      </c>
      <c r="X11" s="84">
        <v>8</v>
      </c>
      <c r="AC11" s="84" t="s">
        <v>277</v>
      </c>
      <c r="AD11" s="84" t="s">
        <v>1696</v>
      </c>
      <c r="AE11" s="84" t="s">
        <v>4016</v>
      </c>
      <c r="AF11" s="84" t="s">
        <v>4019</v>
      </c>
      <c r="AG11" s="84">
        <v>0.8</v>
      </c>
    </row>
    <row r="12" spans="2:33" ht="15" customHeight="1" x14ac:dyDescent="0.25">
      <c r="B12" s="70" t="s">
        <v>2011</v>
      </c>
      <c r="C12" s="64">
        <v>41054.148506944446</v>
      </c>
      <c r="D12" s="65">
        <v>145000</v>
      </c>
      <c r="E12" s="66">
        <v>145000</v>
      </c>
      <c r="F12" s="67" t="s">
        <v>21</v>
      </c>
      <c r="G12" s="68">
        <v>184207.91865378313</v>
      </c>
      <c r="H12" s="69">
        <v>11</v>
      </c>
      <c r="I12" s="67" t="s">
        <v>22</v>
      </c>
      <c r="J12" s="70" t="s">
        <v>51</v>
      </c>
      <c r="K12" s="67" t="s">
        <v>23</v>
      </c>
      <c r="L12" s="63" t="s">
        <v>23</v>
      </c>
      <c r="M12" s="70" t="s">
        <v>979</v>
      </c>
      <c r="N12" s="63" t="s">
        <v>24</v>
      </c>
      <c r="O12" s="70">
        <v>2</v>
      </c>
      <c r="P12" s="70">
        <v>2</v>
      </c>
      <c r="Q12" s="70">
        <v>10</v>
      </c>
      <c r="S12" s="84" t="s">
        <v>867</v>
      </c>
      <c r="T12" s="84" t="s">
        <v>4016</v>
      </c>
      <c r="U12" s="84">
        <v>5</v>
      </c>
      <c r="W12" s="84">
        <v>1</v>
      </c>
      <c r="X12" s="84">
        <v>2</v>
      </c>
      <c r="AC12" s="84" t="s">
        <v>51</v>
      </c>
      <c r="AD12" s="84" t="s">
        <v>1767</v>
      </c>
      <c r="AE12" s="84" t="s">
        <v>4016</v>
      </c>
      <c r="AF12" s="84" t="s">
        <v>637</v>
      </c>
      <c r="AG12" s="84">
        <v>1</v>
      </c>
    </row>
    <row r="13" spans="2:33" ht="15" customHeight="1" x14ac:dyDescent="0.25">
      <c r="B13" s="70" t="s">
        <v>2012</v>
      </c>
      <c r="C13" s="64">
        <v>41054.15042824074</v>
      </c>
      <c r="D13" s="65">
        <v>12000</v>
      </c>
      <c r="E13" s="66">
        <v>12000</v>
      </c>
      <c r="F13" s="67" t="s">
        <v>5</v>
      </c>
      <c r="G13" s="68">
        <v>12000</v>
      </c>
      <c r="H13" s="69">
        <v>2</v>
      </c>
      <c r="I13" s="67" t="s">
        <v>25</v>
      </c>
      <c r="J13" s="70" t="s">
        <v>19</v>
      </c>
      <c r="K13" s="67" t="s">
        <v>26</v>
      </c>
      <c r="L13" s="63" t="s">
        <v>26</v>
      </c>
      <c r="M13" s="70" t="s">
        <v>979</v>
      </c>
      <c r="N13" s="63" t="s">
        <v>12</v>
      </c>
      <c r="O13" s="70">
        <v>8</v>
      </c>
      <c r="P13" s="70">
        <v>8</v>
      </c>
      <c r="Q13" s="70">
        <v>3</v>
      </c>
      <c r="S13" s="84" t="s">
        <v>1051</v>
      </c>
      <c r="T13" s="84" t="s">
        <v>4016</v>
      </c>
      <c r="U13" s="84">
        <v>6</v>
      </c>
      <c r="W13" s="84">
        <v>8</v>
      </c>
      <c r="X13" s="84">
        <v>8</v>
      </c>
      <c r="AC13" s="84" t="s">
        <v>3946</v>
      </c>
      <c r="AD13" s="84" t="s">
        <v>1727</v>
      </c>
      <c r="AE13" s="84" t="s">
        <v>4016</v>
      </c>
      <c r="AF13" s="84" t="s">
        <v>4017</v>
      </c>
      <c r="AG13" s="84">
        <v>1.1000000000000001</v>
      </c>
    </row>
    <row r="14" spans="2:33" ht="15" customHeight="1" x14ac:dyDescent="0.25">
      <c r="B14" s="70" t="s">
        <v>2013</v>
      </c>
      <c r="C14" s="64">
        <v>41054.150891203702</v>
      </c>
      <c r="D14" s="65" t="s">
        <v>27</v>
      </c>
      <c r="E14" s="66">
        <v>44000</v>
      </c>
      <c r="F14" s="67" t="s">
        <v>5</v>
      </c>
      <c r="G14" s="68">
        <v>44000</v>
      </c>
      <c r="H14" s="69">
        <v>5</v>
      </c>
      <c r="I14" s="67" t="s">
        <v>28</v>
      </c>
      <c r="J14" s="70" t="s">
        <v>3947</v>
      </c>
      <c r="K14" s="67" t="s">
        <v>29</v>
      </c>
      <c r="L14" s="63" t="s">
        <v>29</v>
      </c>
      <c r="M14" s="70" t="s">
        <v>979</v>
      </c>
      <c r="N14" s="63" t="s">
        <v>24</v>
      </c>
      <c r="O14" s="70">
        <v>2</v>
      </c>
      <c r="P14" s="70">
        <v>2</v>
      </c>
      <c r="Q14" s="79">
        <v>9.5</v>
      </c>
      <c r="S14" s="84" t="s">
        <v>1082</v>
      </c>
      <c r="T14" s="84" t="s">
        <v>4016</v>
      </c>
      <c r="U14" s="84">
        <v>7</v>
      </c>
      <c r="W14" s="84">
        <v>1</v>
      </c>
      <c r="X14" s="84">
        <v>2</v>
      </c>
      <c r="AC14" s="84" t="s">
        <v>3945</v>
      </c>
      <c r="AD14" s="84" t="s">
        <v>3954</v>
      </c>
      <c r="AE14" s="84" t="s">
        <v>4016</v>
      </c>
      <c r="AG14" s="84">
        <v>1.5</v>
      </c>
    </row>
    <row r="15" spans="2:33" ht="15" customHeight="1" x14ac:dyDescent="0.25">
      <c r="B15" s="70" t="s">
        <v>2014</v>
      </c>
      <c r="C15" s="64">
        <v>41054.152048611111</v>
      </c>
      <c r="D15" s="65" t="s">
        <v>30</v>
      </c>
      <c r="E15" s="66">
        <v>1152000</v>
      </c>
      <c r="F15" s="67" t="s">
        <v>31</v>
      </c>
      <c r="G15" s="68">
        <v>12227.430201752599</v>
      </c>
      <c r="H15" s="69">
        <v>2</v>
      </c>
      <c r="I15" s="67" t="s">
        <v>32</v>
      </c>
      <c r="J15" s="70" t="s">
        <v>308</v>
      </c>
      <c r="K15" s="67" t="s">
        <v>16</v>
      </c>
      <c r="L15" s="63" t="s">
        <v>16</v>
      </c>
      <c r="M15" s="70" t="s">
        <v>1122</v>
      </c>
      <c r="N15" s="63" t="s">
        <v>12</v>
      </c>
      <c r="O15" s="70">
        <v>8</v>
      </c>
      <c r="P15" s="70">
        <v>8</v>
      </c>
      <c r="Q15" s="70">
        <v>10</v>
      </c>
      <c r="S15" s="84" t="s">
        <v>1340</v>
      </c>
      <c r="T15" s="84" t="s">
        <v>4016</v>
      </c>
      <c r="U15" s="84">
        <v>8</v>
      </c>
      <c r="W15" s="84">
        <v>8</v>
      </c>
      <c r="X15" s="84">
        <v>8</v>
      </c>
      <c r="Z15" s="84" t="s">
        <v>1122</v>
      </c>
      <c r="AA15" s="84">
        <v>28</v>
      </c>
      <c r="AC15" s="84" t="s">
        <v>65</v>
      </c>
      <c r="AD15" s="84" t="s">
        <v>867</v>
      </c>
      <c r="AE15" s="84" t="s">
        <v>4016</v>
      </c>
      <c r="AG15" s="84">
        <v>1.6</v>
      </c>
    </row>
    <row r="16" spans="2:33" ht="15" customHeight="1" x14ac:dyDescent="0.25">
      <c r="B16" s="70" t="s">
        <v>2015</v>
      </c>
      <c r="C16" s="64">
        <v>41054.155381944445</v>
      </c>
      <c r="D16" s="65" t="s">
        <v>33</v>
      </c>
      <c r="E16" s="66">
        <v>51650</v>
      </c>
      <c r="F16" s="67" t="s">
        <v>21</v>
      </c>
      <c r="G16" s="68">
        <v>65616.131023916547</v>
      </c>
      <c r="H16" s="69">
        <v>7</v>
      </c>
      <c r="I16" s="67" t="s">
        <v>34</v>
      </c>
      <c r="J16" s="70" t="s">
        <v>65</v>
      </c>
      <c r="K16" s="67" t="s">
        <v>35</v>
      </c>
      <c r="L16" s="63" t="s">
        <v>35</v>
      </c>
      <c r="M16" s="70" t="s">
        <v>979</v>
      </c>
      <c r="N16" s="63" t="s">
        <v>17</v>
      </c>
      <c r="O16" s="70">
        <v>3</v>
      </c>
      <c r="P16" s="70">
        <v>2</v>
      </c>
      <c r="Q16" s="70">
        <v>20</v>
      </c>
      <c r="S16" s="84" t="s">
        <v>1454</v>
      </c>
      <c r="T16" s="84" t="s">
        <v>4016</v>
      </c>
      <c r="U16" s="84">
        <v>9</v>
      </c>
      <c r="W16" s="84">
        <v>2</v>
      </c>
      <c r="X16" s="84">
        <v>3</v>
      </c>
      <c r="Z16" s="84" t="s">
        <v>979</v>
      </c>
      <c r="AA16" s="84">
        <v>34</v>
      </c>
      <c r="AD16" s="84" t="s">
        <v>546</v>
      </c>
      <c r="AE16" s="84" t="s">
        <v>4016</v>
      </c>
      <c r="AG16" s="84">
        <v>2</v>
      </c>
    </row>
    <row r="17" spans="2:33" ht="15" customHeight="1" x14ac:dyDescent="0.25">
      <c r="B17" s="70" t="s">
        <v>2016</v>
      </c>
      <c r="C17" s="64">
        <v>41054.155509259261</v>
      </c>
      <c r="D17" s="65">
        <v>14000</v>
      </c>
      <c r="E17" s="66">
        <v>14000</v>
      </c>
      <c r="F17" s="67" t="s">
        <v>5</v>
      </c>
      <c r="G17" s="68">
        <v>14000</v>
      </c>
      <c r="H17" s="69">
        <v>2</v>
      </c>
      <c r="I17" s="67" t="s">
        <v>36</v>
      </c>
      <c r="J17" s="70" t="s">
        <v>277</v>
      </c>
      <c r="K17" s="67" t="s">
        <v>37</v>
      </c>
      <c r="L17" s="63" t="s">
        <v>37</v>
      </c>
      <c r="M17" s="70" t="s">
        <v>979</v>
      </c>
      <c r="N17" s="63" t="s">
        <v>8</v>
      </c>
      <c r="O17" s="70">
        <v>6</v>
      </c>
      <c r="P17" s="70">
        <v>6</v>
      </c>
      <c r="Q17" s="70">
        <v>20</v>
      </c>
      <c r="S17" s="84" t="s">
        <v>1499</v>
      </c>
      <c r="T17" s="84" t="s">
        <v>4016</v>
      </c>
      <c r="U17" s="84">
        <v>10</v>
      </c>
      <c r="W17" s="84">
        <v>4</v>
      </c>
      <c r="X17" s="84">
        <v>6</v>
      </c>
      <c r="Z17" s="84" t="s">
        <v>4018</v>
      </c>
      <c r="AA17" s="84">
        <v>10</v>
      </c>
      <c r="AD17" s="84" t="s">
        <v>47</v>
      </c>
      <c r="AE17" s="84" t="s">
        <v>4016</v>
      </c>
      <c r="AG17" s="84">
        <v>2.4</v>
      </c>
    </row>
    <row r="18" spans="2:33" ht="15" customHeight="1" x14ac:dyDescent="0.25">
      <c r="B18" s="70" t="s">
        <v>2017</v>
      </c>
      <c r="C18" s="64">
        <v>41054.158946759257</v>
      </c>
      <c r="D18" s="65" t="s">
        <v>38</v>
      </c>
      <c r="E18" s="66">
        <v>749000</v>
      </c>
      <c r="F18" s="67" t="s">
        <v>39</v>
      </c>
      <c r="G18" s="68">
        <v>13338.129598894484</v>
      </c>
      <c r="H18" s="69">
        <v>2</v>
      </c>
      <c r="I18" s="67" t="s">
        <v>40</v>
      </c>
      <c r="J18" s="70" t="s">
        <v>19</v>
      </c>
      <c r="K18" s="67" t="s">
        <v>7</v>
      </c>
      <c r="L18" s="63" t="s">
        <v>7</v>
      </c>
      <c r="M18" s="70" t="s">
        <v>1122</v>
      </c>
      <c r="N18" s="63" t="s">
        <v>12</v>
      </c>
      <c r="O18" s="70">
        <v>8</v>
      </c>
      <c r="P18" s="70">
        <v>8</v>
      </c>
      <c r="Q18" s="70">
        <v>10</v>
      </c>
      <c r="S18" s="84" t="s">
        <v>1696</v>
      </c>
      <c r="T18" s="84" t="s">
        <v>4016</v>
      </c>
      <c r="U18" s="84">
        <v>11</v>
      </c>
      <c r="W18" s="84">
        <v>8</v>
      </c>
      <c r="X18" s="84">
        <v>8</v>
      </c>
      <c r="Z18" s="84" t="s">
        <v>4016</v>
      </c>
      <c r="AA18" s="84">
        <v>16</v>
      </c>
      <c r="AD18" s="84" t="s">
        <v>1805</v>
      </c>
      <c r="AE18" s="84" t="s">
        <v>4016</v>
      </c>
      <c r="AG18" s="84">
        <v>2.5</v>
      </c>
    </row>
    <row r="19" spans="2:33" ht="15" customHeight="1" x14ac:dyDescent="0.25">
      <c r="B19" s="70" t="s">
        <v>2018</v>
      </c>
      <c r="C19" s="64">
        <v>41054.160393518519</v>
      </c>
      <c r="D19" s="65">
        <v>49000</v>
      </c>
      <c r="E19" s="66">
        <v>49000</v>
      </c>
      <c r="F19" s="67" t="s">
        <v>5</v>
      </c>
      <c r="G19" s="68">
        <v>49000</v>
      </c>
      <c r="H19" s="69">
        <v>5</v>
      </c>
      <c r="I19" s="67" t="s">
        <v>41</v>
      </c>
      <c r="J19" s="70" t="s">
        <v>19</v>
      </c>
      <c r="K19" s="67" t="s">
        <v>14</v>
      </c>
      <c r="L19" s="63" t="s">
        <v>14</v>
      </c>
      <c r="M19" s="70" t="s">
        <v>4019</v>
      </c>
      <c r="N19" s="63" t="s">
        <v>12</v>
      </c>
      <c r="O19" s="70">
        <v>8</v>
      </c>
      <c r="P19" s="70">
        <v>8</v>
      </c>
      <c r="Q19" s="70">
        <v>7</v>
      </c>
      <c r="S19" s="84" t="s">
        <v>1727</v>
      </c>
      <c r="T19" s="84" t="s">
        <v>4016</v>
      </c>
      <c r="U19" s="84">
        <v>12</v>
      </c>
      <c r="W19" s="84">
        <v>8</v>
      </c>
      <c r="X19" s="84">
        <v>8</v>
      </c>
      <c r="Z19" s="84" t="s">
        <v>82</v>
      </c>
      <c r="AA19" s="84">
        <v>2</v>
      </c>
      <c r="AD19" s="84" t="s">
        <v>1454</v>
      </c>
      <c r="AE19" s="84" t="s">
        <v>4016</v>
      </c>
      <c r="AG19" s="84">
        <v>3</v>
      </c>
    </row>
    <row r="20" spans="2:33" ht="15" customHeight="1" x14ac:dyDescent="0.25">
      <c r="B20" s="70" t="s">
        <v>2019</v>
      </c>
      <c r="C20" s="64">
        <v>41054.162060185183</v>
      </c>
      <c r="D20" s="65">
        <v>85000</v>
      </c>
      <c r="E20" s="66">
        <v>85000</v>
      </c>
      <c r="F20" s="67" t="s">
        <v>5</v>
      </c>
      <c r="G20" s="68">
        <v>85000</v>
      </c>
      <c r="H20" s="69">
        <v>9</v>
      </c>
      <c r="I20" s="67" t="s">
        <v>42</v>
      </c>
      <c r="J20" s="70" t="s">
        <v>277</v>
      </c>
      <c r="K20" s="67" t="s">
        <v>14</v>
      </c>
      <c r="L20" s="63" t="s">
        <v>14</v>
      </c>
      <c r="M20" s="70" t="s">
        <v>4019</v>
      </c>
      <c r="N20" s="63" t="s">
        <v>24</v>
      </c>
      <c r="O20" s="70">
        <v>2</v>
      </c>
      <c r="P20" s="70">
        <v>2</v>
      </c>
      <c r="Q20" s="70">
        <v>9.5</v>
      </c>
      <c r="S20" s="84" t="s">
        <v>1741</v>
      </c>
      <c r="T20" s="84" t="s">
        <v>4016</v>
      </c>
      <c r="U20" s="84">
        <v>13</v>
      </c>
      <c r="W20" s="84">
        <v>1</v>
      </c>
      <c r="X20" s="84">
        <v>2</v>
      </c>
      <c r="Z20" s="84" t="s">
        <v>4019</v>
      </c>
      <c r="AA20" s="84">
        <v>1</v>
      </c>
      <c r="AD20" s="84" t="s">
        <v>1082</v>
      </c>
      <c r="AE20" s="84" t="s">
        <v>4016</v>
      </c>
      <c r="AG20" s="84">
        <v>3.5</v>
      </c>
    </row>
    <row r="21" spans="2:33" ht="15" customHeight="1" x14ac:dyDescent="0.25">
      <c r="B21" s="70" t="s">
        <v>2020</v>
      </c>
      <c r="C21" s="64">
        <v>41054.164351851854</v>
      </c>
      <c r="D21" s="65">
        <v>75000</v>
      </c>
      <c r="E21" s="66">
        <v>75000</v>
      </c>
      <c r="F21" s="67" t="s">
        <v>5</v>
      </c>
      <c r="G21" s="68">
        <v>75000</v>
      </c>
      <c r="H21" s="69">
        <v>8</v>
      </c>
      <c r="I21" s="67" t="s">
        <v>43</v>
      </c>
      <c r="J21" s="70" t="s">
        <v>277</v>
      </c>
      <c r="K21" s="67" t="s">
        <v>14</v>
      </c>
      <c r="L21" s="63" t="s">
        <v>14</v>
      </c>
      <c r="M21" s="70" t="s">
        <v>4019</v>
      </c>
      <c r="N21" s="63" t="s">
        <v>12</v>
      </c>
      <c r="O21" s="70">
        <v>8</v>
      </c>
      <c r="P21" s="70">
        <v>8</v>
      </c>
      <c r="Q21" s="70">
        <v>8.5</v>
      </c>
      <c r="S21" s="84" t="s">
        <v>1767</v>
      </c>
      <c r="T21" s="84" t="s">
        <v>4016</v>
      </c>
      <c r="U21" s="84">
        <v>14</v>
      </c>
      <c r="W21" s="84">
        <v>8</v>
      </c>
      <c r="X21" s="84">
        <v>8</v>
      </c>
      <c r="Z21" s="84" t="s">
        <v>637</v>
      </c>
      <c r="AA21" s="84">
        <v>5</v>
      </c>
      <c r="AD21" s="84" t="s">
        <v>1051</v>
      </c>
      <c r="AE21" s="84" t="s">
        <v>4016</v>
      </c>
      <c r="AG21" s="84">
        <v>4</v>
      </c>
    </row>
    <row r="22" spans="2:33" ht="15" customHeight="1" x14ac:dyDescent="0.25">
      <c r="B22" s="70" t="s">
        <v>2021</v>
      </c>
      <c r="C22" s="64">
        <v>41054.173738425925</v>
      </c>
      <c r="D22" s="65">
        <v>107000</v>
      </c>
      <c r="E22" s="66">
        <v>107000</v>
      </c>
      <c r="F22" s="67" t="s">
        <v>5</v>
      </c>
      <c r="G22" s="68">
        <v>107000</v>
      </c>
      <c r="H22" s="69">
        <v>11</v>
      </c>
      <c r="I22" s="67" t="s">
        <v>44</v>
      </c>
      <c r="J22" s="70" t="s">
        <v>51</v>
      </c>
      <c r="K22" s="67" t="s">
        <v>45</v>
      </c>
      <c r="L22" s="63" t="s">
        <v>45</v>
      </c>
      <c r="M22" s="70" t="s">
        <v>979</v>
      </c>
      <c r="N22" s="63" t="s">
        <v>8</v>
      </c>
      <c r="O22" s="70">
        <v>6</v>
      </c>
      <c r="P22" s="70">
        <v>6</v>
      </c>
      <c r="Q22" s="70">
        <v>5.5</v>
      </c>
      <c r="S22" s="84" t="s">
        <v>1805</v>
      </c>
      <c r="T22" s="84" t="s">
        <v>4016</v>
      </c>
      <c r="U22" s="84">
        <v>15</v>
      </c>
      <c r="W22" s="84">
        <v>4</v>
      </c>
      <c r="X22" s="84">
        <v>6</v>
      </c>
      <c r="Z22" s="84" t="s">
        <v>4017</v>
      </c>
      <c r="AA22" s="84">
        <v>7</v>
      </c>
      <c r="AD22" s="84" t="s">
        <v>3957</v>
      </c>
      <c r="AE22" s="84" t="s">
        <v>4017</v>
      </c>
      <c r="AG22" s="84">
        <v>4.5</v>
      </c>
    </row>
    <row r="23" spans="2:33" ht="15" customHeight="1" x14ac:dyDescent="0.25">
      <c r="B23" s="70" t="s">
        <v>2022</v>
      </c>
      <c r="C23" s="64">
        <v>41054.174120370371</v>
      </c>
      <c r="D23" s="65">
        <v>45000</v>
      </c>
      <c r="E23" s="66">
        <v>45000</v>
      </c>
      <c r="F23" s="67" t="s">
        <v>5</v>
      </c>
      <c r="G23" s="68">
        <v>45000</v>
      </c>
      <c r="H23" s="69">
        <v>5</v>
      </c>
      <c r="I23" s="67" t="s">
        <v>46</v>
      </c>
      <c r="J23" s="70" t="s">
        <v>3945</v>
      </c>
      <c r="K23" s="67" t="s">
        <v>47</v>
      </c>
      <c r="L23" s="63" t="s">
        <v>47</v>
      </c>
      <c r="M23" s="70" t="s">
        <v>4016</v>
      </c>
      <c r="N23" s="63" t="s">
        <v>12</v>
      </c>
      <c r="O23" s="70">
        <v>8</v>
      </c>
      <c r="P23" s="70">
        <v>8</v>
      </c>
      <c r="Q23" s="70">
        <v>4.5</v>
      </c>
      <c r="S23" s="84" t="s">
        <v>1987</v>
      </c>
      <c r="T23" s="84" t="s">
        <v>4016</v>
      </c>
      <c r="U23" s="84">
        <v>16</v>
      </c>
      <c r="W23" s="84">
        <v>8</v>
      </c>
      <c r="X23" s="84">
        <v>8</v>
      </c>
      <c r="AA23" s="84">
        <f>SUM(AA15:AA22)</f>
        <v>103</v>
      </c>
      <c r="AD23" s="84" t="s">
        <v>1122</v>
      </c>
      <c r="AE23" s="84" t="s">
        <v>4017</v>
      </c>
      <c r="AG23" s="84">
        <v>4.5999999999999996</v>
      </c>
    </row>
    <row r="24" spans="2:33" ht="15" customHeight="1" x14ac:dyDescent="0.25">
      <c r="B24" s="70" t="s">
        <v>2023</v>
      </c>
      <c r="C24" s="64">
        <v>41054.178148148145</v>
      </c>
      <c r="D24" s="65">
        <v>550000</v>
      </c>
      <c r="E24" s="66">
        <v>550000</v>
      </c>
      <c r="F24" s="67" t="s">
        <v>39</v>
      </c>
      <c r="G24" s="68">
        <v>9794.354178093412</v>
      </c>
      <c r="H24" s="69">
        <v>1</v>
      </c>
      <c r="I24" s="67" t="s">
        <v>48</v>
      </c>
      <c r="J24" s="70" t="s">
        <v>51</v>
      </c>
      <c r="K24" s="67" t="s">
        <v>7</v>
      </c>
      <c r="L24" s="63" t="s">
        <v>7</v>
      </c>
      <c r="M24" s="70" t="s">
        <v>1122</v>
      </c>
      <c r="N24" s="63" t="s">
        <v>17</v>
      </c>
      <c r="O24" s="70">
        <v>3</v>
      </c>
      <c r="P24" s="70">
        <v>2</v>
      </c>
      <c r="Q24" s="70">
        <v>10</v>
      </c>
      <c r="S24" s="84" t="s">
        <v>7</v>
      </c>
      <c r="T24" s="84" t="s">
        <v>1122</v>
      </c>
      <c r="U24" s="84">
        <v>1</v>
      </c>
      <c r="W24" s="84">
        <v>2</v>
      </c>
      <c r="X24" s="84">
        <v>3</v>
      </c>
      <c r="AD24" s="84" t="s">
        <v>423</v>
      </c>
      <c r="AE24" s="84" t="s">
        <v>1122</v>
      </c>
      <c r="AG24" s="84">
        <v>5</v>
      </c>
    </row>
    <row r="25" spans="2:33" ht="15" customHeight="1" x14ac:dyDescent="0.25">
      <c r="B25" s="70" t="s">
        <v>2024</v>
      </c>
      <c r="C25" s="64">
        <v>41054.180115740739</v>
      </c>
      <c r="D25" s="65">
        <v>50000</v>
      </c>
      <c r="E25" s="66">
        <v>50000</v>
      </c>
      <c r="F25" s="67" t="s">
        <v>5</v>
      </c>
      <c r="G25" s="68">
        <v>50000</v>
      </c>
      <c r="H25" s="69">
        <v>6</v>
      </c>
      <c r="I25" s="67" t="s">
        <v>49</v>
      </c>
      <c r="J25" s="70" t="s">
        <v>51</v>
      </c>
      <c r="K25" s="67" t="s">
        <v>7</v>
      </c>
      <c r="L25" s="63" t="s">
        <v>7</v>
      </c>
      <c r="M25" s="70" t="s">
        <v>1122</v>
      </c>
      <c r="N25" s="63" t="s">
        <v>24</v>
      </c>
      <c r="O25" s="70">
        <v>2</v>
      </c>
      <c r="P25" s="70">
        <v>2</v>
      </c>
      <c r="Q25" s="70">
        <v>10</v>
      </c>
      <c r="S25" s="84" t="s">
        <v>16</v>
      </c>
      <c r="T25" s="84" t="s">
        <v>1122</v>
      </c>
      <c r="U25" s="84">
        <v>2</v>
      </c>
      <c r="W25" s="84">
        <v>1</v>
      </c>
      <c r="X25" s="84">
        <v>2</v>
      </c>
      <c r="AD25" s="84" t="s">
        <v>848</v>
      </c>
      <c r="AE25" s="84" t="s">
        <v>1122</v>
      </c>
      <c r="AG25" s="84">
        <v>5.5</v>
      </c>
    </row>
    <row r="26" spans="2:33" ht="15" customHeight="1" x14ac:dyDescent="0.25">
      <c r="B26" s="70" t="s">
        <v>2025</v>
      </c>
      <c r="C26" s="64">
        <v>41054.183344907404</v>
      </c>
      <c r="D26" s="65">
        <v>13500</v>
      </c>
      <c r="E26" s="66">
        <v>13500</v>
      </c>
      <c r="F26" s="67" t="s">
        <v>5</v>
      </c>
      <c r="G26" s="68">
        <v>13500</v>
      </c>
      <c r="H26" s="69">
        <v>2</v>
      </c>
      <c r="I26" s="67" t="s">
        <v>50</v>
      </c>
      <c r="J26" s="70" t="s">
        <v>51</v>
      </c>
      <c r="K26" s="67" t="s">
        <v>7</v>
      </c>
      <c r="L26" s="63" t="s">
        <v>7</v>
      </c>
      <c r="M26" s="70" t="s">
        <v>1122</v>
      </c>
      <c r="N26" s="63" t="s">
        <v>8</v>
      </c>
      <c r="O26" s="70">
        <v>6</v>
      </c>
      <c r="P26" s="70">
        <v>6</v>
      </c>
      <c r="Q26" s="70">
        <v>8.5</v>
      </c>
      <c r="S26" s="84" t="s">
        <v>63</v>
      </c>
      <c r="T26" s="84" t="s">
        <v>1122</v>
      </c>
      <c r="U26" s="84">
        <v>3</v>
      </c>
      <c r="W26" s="84">
        <v>4</v>
      </c>
      <c r="X26" s="84">
        <v>6</v>
      </c>
      <c r="AD26" s="84" t="s">
        <v>797</v>
      </c>
      <c r="AE26" s="84" t="s">
        <v>1122</v>
      </c>
      <c r="AG26" s="84">
        <v>5.6</v>
      </c>
    </row>
    <row r="27" spans="2:33" ht="15" customHeight="1" x14ac:dyDescent="0.25">
      <c r="B27" s="70" t="s">
        <v>2026</v>
      </c>
      <c r="C27" s="64">
        <v>41054.183472222219</v>
      </c>
      <c r="D27" s="65">
        <v>96000</v>
      </c>
      <c r="E27" s="66">
        <v>96000</v>
      </c>
      <c r="F27" s="67" t="s">
        <v>5</v>
      </c>
      <c r="G27" s="68">
        <v>96000</v>
      </c>
      <c r="H27" s="69">
        <v>10</v>
      </c>
      <c r="I27" s="67" t="s">
        <v>19</v>
      </c>
      <c r="J27" s="70" t="s">
        <v>19</v>
      </c>
      <c r="K27" s="67" t="s">
        <v>14</v>
      </c>
      <c r="L27" s="63" t="s">
        <v>14</v>
      </c>
      <c r="M27" s="70" t="s">
        <v>4019</v>
      </c>
      <c r="N27" s="63" t="s">
        <v>17</v>
      </c>
      <c r="O27" s="70">
        <v>3</v>
      </c>
      <c r="P27" s="70">
        <v>2</v>
      </c>
      <c r="Q27" s="70">
        <v>30</v>
      </c>
      <c r="S27" s="84" t="s">
        <v>124</v>
      </c>
      <c r="T27" s="84" t="s">
        <v>1122</v>
      </c>
      <c r="U27" s="84">
        <v>4</v>
      </c>
      <c r="W27" s="84">
        <v>2</v>
      </c>
      <c r="X27" s="84">
        <v>3</v>
      </c>
      <c r="AD27" s="84" t="s">
        <v>1119</v>
      </c>
      <c r="AE27" s="84" t="s">
        <v>1122</v>
      </c>
      <c r="AG27" s="84">
        <v>6</v>
      </c>
    </row>
    <row r="28" spans="2:33" ht="15" customHeight="1" x14ac:dyDescent="0.25">
      <c r="B28" s="70" t="s">
        <v>2027</v>
      </c>
      <c r="C28" s="64">
        <v>41054.188668981478</v>
      </c>
      <c r="D28" s="65">
        <v>1000000</v>
      </c>
      <c r="E28" s="66">
        <v>1000000</v>
      </c>
      <c r="F28" s="67" t="s">
        <v>39</v>
      </c>
      <c r="G28" s="68">
        <v>17807.916687442568</v>
      </c>
      <c r="H28" s="69">
        <v>2</v>
      </c>
      <c r="I28" s="67" t="s">
        <v>51</v>
      </c>
      <c r="J28" s="70" t="s">
        <v>51</v>
      </c>
      <c r="K28" s="67" t="s">
        <v>7</v>
      </c>
      <c r="L28" s="63" t="s">
        <v>7</v>
      </c>
      <c r="M28" s="70" t="s">
        <v>1122</v>
      </c>
      <c r="N28" s="63" t="s">
        <v>8</v>
      </c>
      <c r="O28" s="70">
        <v>6</v>
      </c>
      <c r="P28" s="70">
        <v>6</v>
      </c>
      <c r="Q28" s="70">
        <v>9.5</v>
      </c>
      <c r="S28" s="84" t="s">
        <v>131</v>
      </c>
      <c r="T28" s="84" t="s">
        <v>1122</v>
      </c>
      <c r="U28" s="84">
        <v>5</v>
      </c>
      <c r="W28" s="84">
        <v>4</v>
      </c>
      <c r="X28" s="84">
        <v>6</v>
      </c>
      <c r="AD28" s="84" t="s">
        <v>357</v>
      </c>
      <c r="AE28" s="84" t="s">
        <v>1122</v>
      </c>
      <c r="AG28" s="84">
        <v>6.4</v>
      </c>
    </row>
    <row r="29" spans="2:33" ht="15" customHeight="1" x14ac:dyDescent="0.25">
      <c r="B29" s="70" t="s">
        <v>2028</v>
      </c>
      <c r="C29" s="64">
        <v>41054.189456018517</v>
      </c>
      <c r="D29" s="65">
        <v>75000</v>
      </c>
      <c r="E29" s="66">
        <v>75000</v>
      </c>
      <c r="F29" s="67" t="s">
        <v>5</v>
      </c>
      <c r="G29" s="68">
        <v>75000</v>
      </c>
      <c r="H29" s="69">
        <v>8</v>
      </c>
      <c r="I29" s="67" t="s">
        <v>52</v>
      </c>
      <c r="J29" s="70" t="s">
        <v>3947</v>
      </c>
      <c r="K29" s="67" t="s">
        <v>14</v>
      </c>
      <c r="L29" s="63" t="s">
        <v>14</v>
      </c>
      <c r="M29" s="70" t="s">
        <v>4019</v>
      </c>
      <c r="N29" s="63" t="s">
        <v>8</v>
      </c>
      <c r="O29" s="70">
        <v>6</v>
      </c>
      <c r="P29" s="70">
        <v>6</v>
      </c>
      <c r="Q29" s="70">
        <v>7</v>
      </c>
      <c r="S29" s="84" t="s">
        <v>195</v>
      </c>
      <c r="T29" s="84" t="s">
        <v>1122</v>
      </c>
      <c r="U29" s="84">
        <v>6</v>
      </c>
      <c r="W29" s="84">
        <v>4</v>
      </c>
      <c r="X29" s="84">
        <v>6</v>
      </c>
      <c r="AD29" s="84" t="s">
        <v>1929</v>
      </c>
      <c r="AE29" s="84" t="s">
        <v>1122</v>
      </c>
      <c r="AG29" s="84">
        <v>6.5</v>
      </c>
    </row>
    <row r="30" spans="2:33" ht="15" customHeight="1" x14ac:dyDescent="0.25">
      <c r="B30" s="70" t="s">
        <v>2029</v>
      </c>
      <c r="C30" s="64">
        <v>41054.197118055556</v>
      </c>
      <c r="D30" s="65" t="s">
        <v>53</v>
      </c>
      <c r="E30" s="66">
        <v>40000</v>
      </c>
      <c r="F30" s="67" t="s">
        <v>5</v>
      </c>
      <c r="G30" s="68">
        <v>40000</v>
      </c>
      <c r="H30" s="69">
        <v>5</v>
      </c>
      <c r="I30" s="67" t="s">
        <v>54</v>
      </c>
      <c r="J30" s="70" t="s">
        <v>51</v>
      </c>
      <c r="K30" s="67" t="s">
        <v>14</v>
      </c>
      <c r="L30" s="63" t="s">
        <v>14</v>
      </c>
      <c r="M30" s="70" t="s">
        <v>4019</v>
      </c>
      <c r="N30" s="63" t="s">
        <v>17</v>
      </c>
      <c r="O30" s="70">
        <v>3</v>
      </c>
      <c r="P30" s="70">
        <v>2</v>
      </c>
      <c r="Q30" s="70">
        <v>5.5</v>
      </c>
      <c r="S30" s="84" t="s">
        <v>169</v>
      </c>
      <c r="T30" s="84" t="s">
        <v>1122</v>
      </c>
      <c r="U30" s="84">
        <v>7</v>
      </c>
      <c r="W30" s="84">
        <v>2</v>
      </c>
      <c r="X30" s="84">
        <v>3</v>
      </c>
      <c r="AD30" s="84" t="s">
        <v>7</v>
      </c>
      <c r="AE30" s="84" t="s">
        <v>1122</v>
      </c>
      <c r="AG30" s="84">
        <v>7</v>
      </c>
    </row>
    <row r="31" spans="2:33" ht="15" customHeight="1" x14ac:dyDescent="0.25">
      <c r="B31" s="70" t="s">
        <v>2030</v>
      </c>
      <c r="C31" s="64">
        <v>41054.197928240741</v>
      </c>
      <c r="D31" s="65">
        <v>60000</v>
      </c>
      <c r="E31" s="66">
        <v>60000</v>
      </c>
      <c r="F31" s="67" t="s">
        <v>5</v>
      </c>
      <c r="G31" s="68">
        <v>60000</v>
      </c>
      <c r="H31" s="69">
        <v>7</v>
      </c>
      <c r="I31" s="67" t="s">
        <v>55</v>
      </c>
      <c r="J31" s="70" t="s">
        <v>19</v>
      </c>
      <c r="K31" s="67" t="s">
        <v>14</v>
      </c>
      <c r="L31" s="63" t="s">
        <v>14</v>
      </c>
      <c r="M31" s="70" t="s">
        <v>4019</v>
      </c>
      <c r="N31" s="63" t="s">
        <v>12</v>
      </c>
      <c r="O31" s="70">
        <v>8</v>
      </c>
      <c r="P31" s="70">
        <v>8</v>
      </c>
      <c r="Q31" s="70">
        <v>4</v>
      </c>
      <c r="S31" s="84" t="s">
        <v>297</v>
      </c>
      <c r="T31" s="84" t="s">
        <v>1122</v>
      </c>
      <c r="U31" s="84">
        <v>8</v>
      </c>
      <c r="W31" s="84">
        <v>8</v>
      </c>
      <c r="X31" s="84">
        <v>8</v>
      </c>
      <c r="AD31" s="84" t="s">
        <v>724</v>
      </c>
      <c r="AE31" s="84" t="s">
        <v>1122</v>
      </c>
      <c r="AG31" s="84">
        <v>7.3</v>
      </c>
    </row>
    <row r="32" spans="2:33" ht="15" customHeight="1" x14ac:dyDescent="0.25">
      <c r="B32" s="70" t="s">
        <v>2031</v>
      </c>
      <c r="C32" s="64">
        <v>41054.200381944444</v>
      </c>
      <c r="D32" s="65">
        <v>2700</v>
      </c>
      <c r="E32" s="66">
        <v>32400</v>
      </c>
      <c r="F32" s="67" t="s">
        <v>21</v>
      </c>
      <c r="G32" s="68">
        <v>41160.941823328096</v>
      </c>
      <c r="H32" s="69">
        <v>5</v>
      </c>
      <c r="I32" s="67" t="s">
        <v>56</v>
      </c>
      <c r="J32" s="70" t="s">
        <v>51</v>
      </c>
      <c r="K32" s="67" t="s">
        <v>57</v>
      </c>
      <c r="L32" s="63" t="s">
        <v>57</v>
      </c>
      <c r="M32" s="70" t="s">
        <v>979</v>
      </c>
      <c r="N32" s="63" t="s">
        <v>8</v>
      </c>
      <c r="O32" s="70">
        <v>6</v>
      </c>
      <c r="P32" s="70">
        <v>6</v>
      </c>
      <c r="Q32" s="70">
        <v>2.5</v>
      </c>
      <c r="S32" s="84" t="s">
        <v>345</v>
      </c>
      <c r="T32" s="84" t="s">
        <v>1122</v>
      </c>
      <c r="U32" s="84">
        <v>9</v>
      </c>
      <c r="W32" s="84">
        <v>4</v>
      </c>
      <c r="X32" s="84">
        <v>6</v>
      </c>
      <c r="AD32" s="84" t="s">
        <v>1074</v>
      </c>
      <c r="AE32" s="84" t="s">
        <v>1122</v>
      </c>
      <c r="AG32" s="84">
        <v>7.9</v>
      </c>
    </row>
    <row r="33" spans="2:33" ht="15" customHeight="1" x14ac:dyDescent="0.25">
      <c r="B33" s="70" t="s">
        <v>2032</v>
      </c>
      <c r="C33" s="64">
        <v>41054.203043981484</v>
      </c>
      <c r="D33" s="65" t="s">
        <v>58</v>
      </c>
      <c r="E33" s="66">
        <v>900000</v>
      </c>
      <c r="F33" s="67" t="s">
        <v>39</v>
      </c>
      <c r="G33" s="68">
        <v>16027.125018698311</v>
      </c>
      <c r="H33" s="69">
        <v>2</v>
      </c>
      <c r="I33" s="67" t="s">
        <v>59</v>
      </c>
      <c r="J33" s="70" t="s">
        <v>277</v>
      </c>
      <c r="K33" s="67" t="s">
        <v>7</v>
      </c>
      <c r="L33" s="63" t="s">
        <v>7</v>
      </c>
      <c r="M33" s="70" t="s">
        <v>1122</v>
      </c>
      <c r="N33" s="63" t="s">
        <v>24</v>
      </c>
      <c r="O33" s="70">
        <v>2</v>
      </c>
      <c r="P33" s="70">
        <v>2</v>
      </c>
      <c r="Q33" s="70">
        <v>2</v>
      </c>
      <c r="S33" s="84" t="s">
        <v>357</v>
      </c>
      <c r="T33" s="84" t="s">
        <v>1122</v>
      </c>
      <c r="U33" s="84">
        <v>10</v>
      </c>
      <c r="W33" s="84">
        <v>1</v>
      </c>
      <c r="X33" s="84">
        <v>2</v>
      </c>
      <c r="AD33" s="84" t="s">
        <v>414</v>
      </c>
      <c r="AE33" s="84" t="s">
        <v>1122</v>
      </c>
      <c r="AG33" s="84">
        <v>8</v>
      </c>
    </row>
    <row r="34" spans="2:33" ht="15" customHeight="1" x14ac:dyDescent="0.25">
      <c r="B34" s="70" t="s">
        <v>2033</v>
      </c>
      <c r="C34" s="64">
        <v>41054.205266203702</v>
      </c>
      <c r="D34" s="65" t="s">
        <v>60</v>
      </c>
      <c r="E34" s="66">
        <v>600000</v>
      </c>
      <c r="F34" s="67" t="s">
        <v>39</v>
      </c>
      <c r="G34" s="68">
        <v>10684.750012465542</v>
      </c>
      <c r="H34" s="69">
        <v>2</v>
      </c>
      <c r="I34" s="67" t="s">
        <v>61</v>
      </c>
      <c r="J34" s="70" t="s">
        <v>51</v>
      </c>
      <c r="K34" s="67" t="s">
        <v>7</v>
      </c>
      <c r="L34" s="63" t="s">
        <v>7</v>
      </c>
      <c r="M34" s="70" t="s">
        <v>1122</v>
      </c>
      <c r="N34" s="63" t="s">
        <v>8</v>
      </c>
      <c r="O34" s="70">
        <v>6</v>
      </c>
      <c r="P34" s="70">
        <v>6</v>
      </c>
      <c r="Q34" s="70">
        <v>2</v>
      </c>
      <c r="S34" s="84" t="s">
        <v>414</v>
      </c>
      <c r="T34" s="84" t="s">
        <v>1122</v>
      </c>
      <c r="U34" s="84">
        <v>11</v>
      </c>
      <c r="W34" s="84">
        <v>4</v>
      </c>
      <c r="X34" s="84">
        <v>6</v>
      </c>
      <c r="AD34" s="84" t="s">
        <v>652</v>
      </c>
      <c r="AE34" s="84" t="s">
        <v>1122</v>
      </c>
      <c r="AG34" s="84">
        <v>8.5</v>
      </c>
    </row>
    <row r="35" spans="2:33" ht="15" customHeight="1" x14ac:dyDescent="0.25">
      <c r="B35" s="70" t="s">
        <v>2034</v>
      </c>
      <c r="C35" s="64">
        <v>41054.205416666664</v>
      </c>
      <c r="D35" s="65">
        <v>41000</v>
      </c>
      <c r="E35" s="66">
        <v>41000</v>
      </c>
      <c r="F35" s="67" t="s">
        <v>5</v>
      </c>
      <c r="G35" s="68">
        <v>41000</v>
      </c>
      <c r="H35" s="69">
        <v>5</v>
      </c>
      <c r="I35" s="67" t="s">
        <v>62</v>
      </c>
      <c r="J35" s="70" t="s">
        <v>51</v>
      </c>
      <c r="K35" s="67" t="s">
        <v>63</v>
      </c>
      <c r="L35" s="63" t="s">
        <v>63</v>
      </c>
      <c r="M35" s="70" t="s">
        <v>1122</v>
      </c>
      <c r="N35" s="63" t="s">
        <v>12</v>
      </c>
      <c r="O35" s="70">
        <v>8</v>
      </c>
      <c r="P35" s="70">
        <v>8</v>
      </c>
      <c r="Q35" s="70">
        <v>8</v>
      </c>
      <c r="S35" s="84" t="s">
        <v>423</v>
      </c>
      <c r="T35" s="84" t="s">
        <v>1122</v>
      </c>
      <c r="U35" s="84">
        <v>12</v>
      </c>
      <c r="W35" s="84">
        <v>8</v>
      </c>
      <c r="X35" s="84">
        <v>8</v>
      </c>
      <c r="AD35" s="84" t="s">
        <v>1172</v>
      </c>
      <c r="AE35" s="84" t="s">
        <v>1122</v>
      </c>
      <c r="AG35" s="84">
        <v>9</v>
      </c>
    </row>
    <row r="36" spans="2:33" ht="15" customHeight="1" x14ac:dyDescent="0.25">
      <c r="B36" s="70" t="s">
        <v>2035</v>
      </c>
      <c r="C36" s="64">
        <v>41054.206319444442</v>
      </c>
      <c r="D36" s="65" t="s">
        <v>64</v>
      </c>
      <c r="E36" s="66">
        <v>360000</v>
      </c>
      <c r="F36" s="67" t="s">
        <v>39</v>
      </c>
      <c r="G36" s="68">
        <v>6410.8500074793246</v>
      </c>
      <c r="H36" s="69">
        <v>1</v>
      </c>
      <c r="I36" s="67" t="s">
        <v>65</v>
      </c>
      <c r="J36" s="70" t="s">
        <v>65</v>
      </c>
      <c r="K36" s="67" t="s">
        <v>7</v>
      </c>
      <c r="L36" s="63" t="s">
        <v>7</v>
      </c>
      <c r="M36" s="70" t="s">
        <v>1122</v>
      </c>
      <c r="N36" s="63" t="s">
        <v>8</v>
      </c>
      <c r="O36" s="70">
        <v>6</v>
      </c>
      <c r="P36" s="70">
        <v>6</v>
      </c>
      <c r="Q36" s="70">
        <v>2</v>
      </c>
      <c r="S36" s="84" t="s">
        <v>1074</v>
      </c>
      <c r="T36" s="84" t="s">
        <v>1122</v>
      </c>
      <c r="U36" s="84">
        <v>13</v>
      </c>
      <c r="W36" s="84">
        <v>4</v>
      </c>
      <c r="X36" s="84">
        <v>6</v>
      </c>
      <c r="AD36" s="84" t="s">
        <v>1039</v>
      </c>
      <c r="AE36" s="84" t="s">
        <v>1122</v>
      </c>
      <c r="AG36" s="84">
        <v>10</v>
      </c>
    </row>
    <row r="37" spans="2:33" ht="15" customHeight="1" x14ac:dyDescent="0.25">
      <c r="B37" s="70" t="s">
        <v>2036</v>
      </c>
      <c r="C37" s="64">
        <v>41054.207465277781</v>
      </c>
      <c r="D37" s="65" t="s">
        <v>66</v>
      </c>
      <c r="E37" s="66">
        <v>35000</v>
      </c>
      <c r="F37" s="67" t="s">
        <v>67</v>
      </c>
      <c r="G37" s="68">
        <v>55166.239522354947</v>
      </c>
      <c r="H37" s="69">
        <v>6</v>
      </c>
      <c r="I37" s="67" t="s">
        <v>68</v>
      </c>
      <c r="J37" s="70" t="s">
        <v>19</v>
      </c>
      <c r="K37" s="67" t="s">
        <v>69</v>
      </c>
      <c r="L37" s="63" t="s">
        <v>69</v>
      </c>
      <c r="M37" s="70" t="s">
        <v>979</v>
      </c>
      <c r="N37" s="63" t="s">
        <v>12</v>
      </c>
      <c r="O37" s="70">
        <v>8</v>
      </c>
      <c r="P37" s="70">
        <v>8</v>
      </c>
      <c r="Q37" s="70">
        <v>5</v>
      </c>
      <c r="S37" s="84" t="s">
        <v>652</v>
      </c>
      <c r="T37" s="84" t="s">
        <v>1122</v>
      </c>
      <c r="U37" s="84">
        <v>14</v>
      </c>
      <c r="W37" s="84">
        <v>8</v>
      </c>
      <c r="X37" s="84">
        <v>8</v>
      </c>
      <c r="AD37" s="84" t="s">
        <v>1127</v>
      </c>
      <c r="AE37" s="84" t="s">
        <v>1122</v>
      </c>
      <c r="AG37" s="84">
        <v>11</v>
      </c>
    </row>
    <row r="38" spans="2:33" ht="15" customHeight="1" x14ac:dyDescent="0.25">
      <c r="B38" s="70" t="s">
        <v>2037</v>
      </c>
      <c r="C38" s="64">
        <v>41054.209131944444</v>
      </c>
      <c r="D38" s="65" t="s">
        <v>72</v>
      </c>
      <c r="E38" s="66">
        <v>19200</v>
      </c>
      <c r="F38" s="67" t="s">
        <v>5</v>
      </c>
      <c r="G38" s="68">
        <v>19200</v>
      </c>
      <c r="H38" s="69">
        <v>2</v>
      </c>
      <c r="I38" s="67" t="s">
        <v>19</v>
      </c>
      <c r="J38" s="70" t="s">
        <v>19</v>
      </c>
      <c r="K38" s="67" t="s">
        <v>73</v>
      </c>
      <c r="L38" s="63" t="s">
        <v>73</v>
      </c>
      <c r="M38" s="70" t="s">
        <v>979</v>
      </c>
      <c r="N38" s="63" t="s">
        <v>17</v>
      </c>
      <c r="O38" s="70">
        <v>3</v>
      </c>
      <c r="P38" s="70">
        <v>2</v>
      </c>
      <c r="Q38" s="70">
        <v>6</v>
      </c>
      <c r="S38" s="84" t="s">
        <v>1119</v>
      </c>
      <c r="T38" s="84" t="s">
        <v>1122</v>
      </c>
      <c r="U38" s="84">
        <v>15</v>
      </c>
      <c r="W38" s="84">
        <v>2</v>
      </c>
      <c r="X38" s="84">
        <v>3</v>
      </c>
      <c r="AD38" s="84" t="s">
        <v>1407</v>
      </c>
      <c r="AE38" s="84" t="s">
        <v>1122</v>
      </c>
      <c r="AG38" s="84">
        <v>12</v>
      </c>
    </row>
    <row r="39" spans="2:33" ht="15" customHeight="1" x14ac:dyDescent="0.25">
      <c r="B39" s="70" t="s">
        <v>2038</v>
      </c>
      <c r="C39" s="64">
        <v>41054.21125</v>
      </c>
      <c r="D39" s="65">
        <v>500000</v>
      </c>
      <c r="E39" s="66">
        <v>500000</v>
      </c>
      <c r="F39" s="67" t="s">
        <v>39</v>
      </c>
      <c r="G39" s="68">
        <v>8903.9583437212841</v>
      </c>
      <c r="H39" s="69">
        <v>1</v>
      </c>
      <c r="I39" s="67" t="s">
        <v>74</v>
      </c>
      <c r="J39" s="70" t="s">
        <v>354</v>
      </c>
      <c r="K39" s="67" t="s">
        <v>7</v>
      </c>
      <c r="L39" s="63" t="s">
        <v>7</v>
      </c>
      <c r="M39" s="70" t="s">
        <v>1122</v>
      </c>
      <c r="N39" s="63" t="s">
        <v>12</v>
      </c>
      <c r="O39" s="70">
        <v>8</v>
      </c>
      <c r="P39" s="70">
        <v>8</v>
      </c>
      <c r="Q39" s="70">
        <v>2</v>
      </c>
      <c r="S39" s="84" t="s">
        <v>714</v>
      </c>
      <c r="T39" s="84" t="s">
        <v>1122</v>
      </c>
      <c r="U39" s="84">
        <v>16</v>
      </c>
      <c r="W39" s="84">
        <v>8</v>
      </c>
      <c r="X39" s="84">
        <v>8</v>
      </c>
      <c r="AD39" s="84" t="s">
        <v>1440</v>
      </c>
      <c r="AE39" s="84" t="s">
        <v>1122</v>
      </c>
      <c r="AG39" s="84">
        <v>13</v>
      </c>
    </row>
    <row r="40" spans="2:33" ht="15" customHeight="1" x14ac:dyDescent="0.25">
      <c r="B40" s="70" t="s">
        <v>2039</v>
      </c>
      <c r="C40" s="64">
        <v>41054.213553240741</v>
      </c>
      <c r="D40" s="65">
        <v>150000</v>
      </c>
      <c r="E40" s="66">
        <v>150000</v>
      </c>
      <c r="F40" s="67" t="s">
        <v>5</v>
      </c>
      <c r="G40" s="68">
        <v>150000</v>
      </c>
      <c r="H40" s="69">
        <v>11</v>
      </c>
      <c r="I40" s="67" t="s">
        <v>75</v>
      </c>
      <c r="J40" s="70" t="s">
        <v>51</v>
      </c>
      <c r="K40" s="67" t="s">
        <v>14</v>
      </c>
      <c r="L40" s="63" t="s">
        <v>14</v>
      </c>
      <c r="M40" s="70" t="s">
        <v>4019</v>
      </c>
      <c r="N40" s="63" t="s">
        <v>17</v>
      </c>
      <c r="O40" s="70">
        <v>3</v>
      </c>
      <c r="P40" s="70">
        <v>2</v>
      </c>
      <c r="Q40" s="70">
        <v>3</v>
      </c>
      <c r="S40" s="84" t="s">
        <v>724</v>
      </c>
      <c r="T40" s="84" t="s">
        <v>1122</v>
      </c>
      <c r="U40" s="84">
        <v>17</v>
      </c>
      <c r="W40" s="84">
        <v>2</v>
      </c>
      <c r="X40" s="84">
        <v>3</v>
      </c>
      <c r="AD40" s="84" t="s">
        <v>2000</v>
      </c>
      <c r="AE40" s="84" t="s">
        <v>1122</v>
      </c>
      <c r="AG40" s="84">
        <v>14</v>
      </c>
    </row>
    <row r="41" spans="2:33" ht="15" customHeight="1" x14ac:dyDescent="0.25">
      <c r="B41" s="70" t="s">
        <v>2040</v>
      </c>
      <c r="C41" s="64">
        <v>41054.215613425928</v>
      </c>
      <c r="D41" s="65">
        <v>69000</v>
      </c>
      <c r="E41" s="66">
        <v>69000</v>
      </c>
      <c r="F41" s="67" t="s">
        <v>5</v>
      </c>
      <c r="G41" s="68">
        <v>69000</v>
      </c>
      <c r="H41" s="69">
        <v>7</v>
      </c>
      <c r="I41" s="67" t="s">
        <v>76</v>
      </c>
      <c r="J41" s="70" t="s">
        <v>277</v>
      </c>
      <c r="K41" s="67" t="s">
        <v>14</v>
      </c>
      <c r="L41" s="63" t="s">
        <v>14</v>
      </c>
      <c r="M41" s="70" t="s">
        <v>4019</v>
      </c>
      <c r="N41" s="63" t="s">
        <v>8</v>
      </c>
      <c r="O41" s="70">
        <v>6</v>
      </c>
      <c r="P41" s="70">
        <v>6</v>
      </c>
      <c r="Q41" s="70">
        <v>1</v>
      </c>
      <c r="S41" s="84" t="s">
        <v>797</v>
      </c>
      <c r="T41" s="84" t="s">
        <v>1122</v>
      </c>
      <c r="U41" s="84">
        <v>18</v>
      </c>
      <c r="W41" s="84">
        <v>4</v>
      </c>
      <c r="X41" s="84">
        <v>6</v>
      </c>
      <c r="AD41" s="84" t="s">
        <v>16</v>
      </c>
      <c r="AE41" s="84" t="s">
        <v>1122</v>
      </c>
      <c r="AG41" s="84">
        <v>15</v>
      </c>
    </row>
    <row r="42" spans="2:33" ht="15" customHeight="1" x14ac:dyDescent="0.25">
      <c r="B42" s="70" t="s">
        <v>2041</v>
      </c>
      <c r="C42" s="64">
        <v>41054.216400462959</v>
      </c>
      <c r="D42" s="65">
        <v>30000</v>
      </c>
      <c r="E42" s="66">
        <v>30000</v>
      </c>
      <c r="F42" s="67" t="s">
        <v>5</v>
      </c>
      <c r="G42" s="68">
        <v>30000</v>
      </c>
      <c r="H42" s="69">
        <v>4</v>
      </c>
      <c r="I42" s="67" t="s">
        <v>77</v>
      </c>
      <c r="J42" s="70" t="s">
        <v>354</v>
      </c>
      <c r="K42" s="67" t="s">
        <v>14</v>
      </c>
      <c r="L42" s="63" t="s">
        <v>14</v>
      </c>
      <c r="M42" s="70" t="s">
        <v>4019</v>
      </c>
      <c r="N42" s="63" t="s">
        <v>17</v>
      </c>
      <c r="O42" s="70">
        <v>3</v>
      </c>
      <c r="P42" s="70">
        <v>2</v>
      </c>
      <c r="Q42" s="70">
        <v>5</v>
      </c>
      <c r="S42" s="84" t="s">
        <v>848</v>
      </c>
      <c r="T42" s="84" t="s">
        <v>1122</v>
      </c>
      <c r="U42" s="84">
        <v>19</v>
      </c>
      <c r="W42" s="84">
        <v>2</v>
      </c>
      <c r="X42" s="84">
        <v>3</v>
      </c>
      <c r="AD42" s="84" t="s">
        <v>345</v>
      </c>
      <c r="AE42" s="84" t="s">
        <v>1122</v>
      </c>
      <c r="AG42" s="84">
        <v>16</v>
      </c>
    </row>
    <row r="43" spans="2:33" ht="15" customHeight="1" x14ac:dyDescent="0.25">
      <c r="B43" s="70" t="s">
        <v>2042</v>
      </c>
      <c r="C43" s="64">
        <v>41054.217939814815</v>
      </c>
      <c r="D43" s="65" t="s">
        <v>78</v>
      </c>
      <c r="E43" s="66">
        <v>400000</v>
      </c>
      <c r="F43" s="67" t="s">
        <v>39</v>
      </c>
      <c r="G43" s="68">
        <v>7123.1666749770275</v>
      </c>
      <c r="H43" s="69">
        <v>1</v>
      </c>
      <c r="I43" s="67" t="s">
        <v>79</v>
      </c>
      <c r="J43" s="70" t="s">
        <v>51</v>
      </c>
      <c r="K43" s="67" t="s">
        <v>7</v>
      </c>
      <c r="L43" s="63" t="s">
        <v>7</v>
      </c>
      <c r="M43" s="70" t="s">
        <v>1122</v>
      </c>
      <c r="N43" s="63" t="s">
        <v>8</v>
      </c>
      <c r="O43" s="70">
        <v>6</v>
      </c>
      <c r="P43" s="70">
        <v>6</v>
      </c>
      <c r="Q43" s="70">
        <v>20</v>
      </c>
      <c r="S43" s="84" t="s">
        <v>1007</v>
      </c>
      <c r="T43" s="84" t="s">
        <v>1122</v>
      </c>
      <c r="U43" s="84">
        <v>20</v>
      </c>
      <c r="W43" s="84">
        <v>4</v>
      </c>
      <c r="X43" s="84">
        <v>6</v>
      </c>
      <c r="AD43" s="84" t="s">
        <v>1007</v>
      </c>
      <c r="AE43" s="84" t="s">
        <v>1122</v>
      </c>
      <c r="AG43" s="84">
        <v>17</v>
      </c>
    </row>
    <row r="44" spans="2:33" ht="15" customHeight="1" x14ac:dyDescent="0.25">
      <c r="B44" s="70" t="s">
        <v>2043</v>
      </c>
      <c r="C44" s="64">
        <v>41054.221388888887</v>
      </c>
      <c r="D44" s="65">
        <v>70000</v>
      </c>
      <c r="E44" s="66">
        <v>70000</v>
      </c>
      <c r="F44" s="67" t="s">
        <v>80</v>
      </c>
      <c r="G44" s="68">
        <v>71393.675948184507</v>
      </c>
      <c r="H44" s="69">
        <v>8</v>
      </c>
      <c r="I44" s="67" t="s">
        <v>81</v>
      </c>
      <c r="J44" s="70" t="s">
        <v>354</v>
      </c>
      <c r="K44" s="67" t="s">
        <v>82</v>
      </c>
      <c r="L44" s="63" t="s">
        <v>82</v>
      </c>
      <c r="M44" s="70" t="s">
        <v>4083</v>
      </c>
      <c r="N44" s="63" t="s">
        <v>17</v>
      </c>
      <c r="O44" s="70">
        <v>3</v>
      </c>
      <c r="P44" s="70">
        <v>2</v>
      </c>
      <c r="Q44" s="70">
        <v>4.5</v>
      </c>
      <c r="S44" s="84" t="s">
        <v>1672</v>
      </c>
      <c r="T44" s="84" t="s">
        <v>1122</v>
      </c>
      <c r="U44" s="84">
        <v>21</v>
      </c>
      <c r="W44" s="84">
        <v>2</v>
      </c>
      <c r="X44" s="84">
        <v>3</v>
      </c>
      <c r="AD44" s="84" t="s">
        <v>63</v>
      </c>
      <c r="AE44" s="84" t="s">
        <v>1122</v>
      </c>
      <c r="AG44" s="84">
        <v>18</v>
      </c>
    </row>
    <row r="45" spans="2:33" ht="15" customHeight="1" x14ac:dyDescent="0.25">
      <c r="B45" s="70" t="s">
        <v>2044</v>
      </c>
      <c r="C45" s="64">
        <v>41054.222337962965</v>
      </c>
      <c r="D45" s="65">
        <v>14500</v>
      </c>
      <c r="E45" s="66">
        <v>14500</v>
      </c>
      <c r="F45" s="67" t="s">
        <v>5</v>
      </c>
      <c r="G45" s="68">
        <v>14500</v>
      </c>
      <c r="H45" s="69">
        <v>2</v>
      </c>
      <c r="I45" s="67" t="s">
        <v>83</v>
      </c>
      <c r="J45" s="70" t="s">
        <v>19</v>
      </c>
      <c r="K45" s="67" t="s">
        <v>7</v>
      </c>
      <c r="L45" s="63" t="s">
        <v>7</v>
      </c>
      <c r="M45" s="70" t="s">
        <v>1122</v>
      </c>
      <c r="N45" s="63" t="s">
        <v>8</v>
      </c>
      <c r="O45" s="70">
        <v>6</v>
      </c>
      <c r="P45" s="70">
        <v>6</v>
      </c>
      <c r="Q45" s="70">
        <v>9</v>
      </c>
      <c r="S45" s="84" t="s">
        <v>1039</v>
      </c>
      <c r="T45" s="84" t="s">
        <v>1122</v>
      </c>
      <c r="U45" s="84">
        <v>22</v>
      </c>
      <c r="W45" s="84">
        <v>4</v>
      </c>
      <c r="X45" s="84">
        <v>6</v>
      </c>
      <c r="AD45" s="84" t="s">
        <v>131</v>
      </c>
      <c r="AE45" s="84" t="s">
        <v>1122</v>
      </c>
      <c r="AG45" s="84">
        <v>19</v>
      </c>
    </row>
    <row r="46" spans="2:33" ht="15" customHeight="1" x14ac:dyDescent="0.25">
      <c r="B46" s="70" t="s">
        <v>2045</v>
      </c>
      <c r="C46" s="64">
        <v>41054.229618055557</v>
      </c>
      <c r="D46" s="65">
        <v>70000</v>
      </c>
      <c r="E46" s="66">
        <v>70000</v>
      </c>
      <c r="F46" s="67" t="s">
        <v>84</v>
      </c>
      <c r="G46" s="68">
        <v>68835.306612122877</v>
      </c>
      <c r="H46" s="69">
        <v>7</v>
      </c>
      <c r="I46" s="67" t="s">
        <v>85</v>
      </c>
      <c r="J46" s="70" t="s">
        <v>277</v>
      </c>
      <c r="K46" s="67" t="s">
        <v>86</v>
      </c>
      <c r="L46" s="63" t="s">
        <v>86</v>
      </c>
      <c r="M46" s="70" t="s">
        <v>4019</v>
      </c>
      <c r="N46" s="63" t="s">
        <v>17</v>
      </c>
      <c r="O46" s="70">
        <v>3</v>
      </c>
      <c r="P46" s="70">
        <v>2</v>
      </c>
      <c r="Q46" s="70">
        <v>6</v>
      </c>
      <c r="S46" s="84" t="s">
        <v>1127</v>
      </c>
      <c r="T46" s="84" t="s">
        <v>1122</v>
      </c>
      <c r="U46" s="84">
        <v>23</v>
      </c>
      <c r="W46" s="84">
        <v>2</v>
      </c>
      <c r="X46" s="84">
        <v>3</v>
      </c>
      <c r="AD46" s="84" t="s">
        <v>169</v>
      </c>
      <c r="AE46" s="84" t="s">
        <v>1122</v>
      </c>
      <c r="AG46" s="84">
        <v>20</v>
      </c>
    </row>
    <row r="47" spans="2:33" ht="15" customHeight="1" x14ac:dyDescent="0.25">
      <c r="B47" s="70" t="s">
        <v>2046</v>
      </c>
      <c r="C47" s="64">
        <v>41054.23296296296</v>
      </c>
      <c r="D47" s="65">
        <v>58000</v>
      </c>
      <c r="E47" s="66">
        <v>58000</v>
      </c>
      <c r="F47" s="67" t="s">
        <v>5</v>
      </c>
      <c r="G47" s="68">
        <v>58000</v>
      </c>
      <c r="H47" s="69">
        <v>6</v>
      </c>
      <c r="I47" s="67" t="s">
        <v>87</v>
      </c>
      <c r="J47" s="70" t="s">
        <v>308</v>
      </c>
      <c r="K47" s="67" t="s">
        <v>14</v>
      </c>
      <c r="L47" s="63" t="s">
        <v>14</v>
      </c>
      <c r="M47" s="70" t="s">
        <v>4019</v>
      </c>
      <c r="N47" s="63" t="s">
        <v>8</v>
      </c>
      <c r="O47" s="70">
        <v>6</v>
      </c>
      <c r="P47" s="70">
        <v>6</v>
      </c>
      <c r="Q47" s="70">
        <v>10</v>
      </c>
      <c r="S47" s="84" t="s">
        <v>1172</v>
      </c>
      <c r="T47" s="84" t="s">
        <v>1122</v>
      </c>
      <c r="U47" s="84">
        <v>24</v>
      </c>
      <c r="W47" s="84">
        <v>4</v>
      </c>
      <c r="X47" s="84">
        <v>6</v>
      </c>
      <c r="AD47" s="84" t="s">
        <v>714</v>
      </c>
      <c r="AE47" s="84" t="s">
        <v>1122</v>
      </c>
      <c r="AG47" s="84">
        <v>21</v>
      </c>
    </row>
    <row r="48" spans="2:33" ht="15" customHeight="1" x14ac:dyDescent="0.25">
      <c r="B48" s="70" t="s">
        <v>2047</v>
      </c>
      <c r="C48" s="64">
        <v>41054.239594907405</v>
      </c>
      <c r="D48" s="65">
        <v>90000</v>
      </c>
      <c r="E48" s="66">
        <v>90000</v>
      </c>
      <c r="F48" s="67" t="s">
        <v>5</v>
      </c>
      <c r="G48" s="68">
        <v>90000</v>
      </c>
      <c r="H48" s="69">
        <v>10</v>
      </c>
      <c r="I48" s="67" t="s">
        <v>88</v>
      </c>
      <c r="J48" s="70" t="s">
        <v>3946</v>
      </c>
      <c r="K48" s="67" t="s">
        <v>14</v>
      </c>
      <c r="L48" s="63" t="s">
        <v>14</v>
      </c>
      <c r="M48" s="70" t="s">
        <v>4019</v>
      </c>
      <c r="N48" s="63" t="s">
        <v>24</v>
      </c>
      <c r="O48" s="70">
        <v>2</v>
      </c>
      <c r="P48" s="70">
        <v>2</v>
      </c>
      <c r="Q48" s="70">
        <v>4.5</v>
      </c>
      <c r="S48" s="84" t="s">
        <v>1407</v>
      </c>
      <c r="T48" s="84" t="s">
        <v>1122</v>
      </c>
      <c r="U48" s="84">
        <v>25</v>
      </c>
      <c r="W48" s="84">
        <v>1</v>
      </c>
      <c r="X48" s="84">
        <v>2</v>
      </c>
      <c r="AD48" s="84" t="s">
        <v>297</v>
      </c>
      <c r="AE48" s="84" t="s">
        <v>1122</v>
      </c>
      <c r="AG48" s="84">
        <v>22</v>
      </c>
    </row>
    <row r="49" spans="2:33" ht="15" customHeight="1" x14ac:dyDescent="0.25">
      <c r="B49" s="70" t="s">
        <v>2048</v>
      </c>
      <c r="C49" s="64">
        <v>41054.24082175926</v>
      </c>
      <c r="D49" s="65">
        <v>800000</v>
      </c>
      <c r="E49" s="66">
        <v>800000</v>
      </c>
      <c r="F49" s="67" t="s">
        <v>39</v>
      </c>
      <c r="G49" s="68">
        <v>14246.333349954055</v>
      </c>
      <c r="H49" s="69">
        <v>2</v>
      </c>
      <c r="I49" s="67" t="s">
        <v>89</v>
      </c>
      <c r="J49" s="70" t="s">
        <v>51</v>
      </c>
      <c r="K49" s="67" t="s">
        <v>7</v>
      </c>
      <c r="L49" s="63" t="s">
        <v>7</v>
      </c>
      <c r="M49" s="70" t="s">
        <v>1122</v>
      </c>
      <c r="N49" s="63" t="s">
        <v>17</v>
      </c>
      <c r="O49" s="70">
        <v>3</v>
      </c>
      <c r="P49" s="70">
        <v>2</v>
      </c>
      <c r="Q49" s="70">
        <v>2</v>
      </c>
      <c r="S49" s="84" t="s">
        <v>1440</v>
      </c>
      <c r="T49" s="84" t="s">
        <v>1122</v>
      </c>
      <c r="U49" s="84">
        <v>26</v>
      </c>
      <c r="W49" s="84">
        <v>2</v>
      </c>
      <c r="X49" s="84">
        <v>3</v>
      </c>
      <c r="AD49" s="84" t="s">
        <v>195</v>
      </c>
      <c r="AE49" s="84" t="s">
        <v>1122</v>
      </c>
      <c r="AG49" s="84">
        <v>23</v>
      </c>
    </row>
    <row r="50" spans="2:33" ht="15" customHeight="1" x14ac:dyDescent="0.25">
      <c r="B50" s="70" t="s">
        <v>2049</v>
      </c>
      <c r="C50" s="64">
        <v>41054.241087962961</v>
      </c>
      <c r="D50" s="65">
        <v>32000</v>
      </c>
      <c r="E50" s="66">
        <v>32000</v>
      </c>
      <c r="F50" s="67" t="s">
        <v>67</v>
      </c>
      <c r="G50" s="68">
        <v>50437.70470615309</v>
      </c>
      <c r="H50" s="69">
        <v>6</v>
      </c>
      <c r="I50" s="67" t="s">
        <v>90</v>
      </c>
      <c r="J50" s="70" t="s">
        <v>19</v>
      </c>
      <c r="K50" s="67" t="s">
        <v>69</v>
      </c>
      <c r="L50" s="63" t="s">
        <v>69</v>
      </c>
      <c r="M50" s="70" t="s">
        <v>979</v>
      </c>
      <c r="N50" s="63" t="s">
        <v>8</v>
      </c>
      <c r="O50" s="70">
        <v>6</v>
      </c>
      <c r="P50" s="70">
        <v>6</v>
      </c>
      <c r="Q50" s="70">
        <v>9.5</v>
      </c>
      <c r="S50" s="84" t="s">
        <v>1929</v>
      </c>
      <c r="T50" s="84" t="s">
        <v>1122</v>
      </c>
      <c r="U50" s="84">
        <v>27</v>
      </c>
      <c r="W50" s="84">
        <v>4</v>
      </c>
      <c r="X50" s="84">
        <v>6</v>
      </c>
      <c r="AD50" s="84" t="s">
        <v>4047</v>
      </c>
      <c r="AE50" s="84" t="s">
        <v>1122</v>
      </c>
      <c r="AG50" s="84">
        <v>25</v>
      </c>
    </row>
    <row r="51" spans="2:33" ht="15" customHeight="1" x14ac:dyDescent="0.25">
      <c r="B51" s="70" t="s">
        <v>2050</v>
      </c>
      <c r="C51" s="64">
        <v>41054.241574074076</v>
      </c>
      <c r="D51" s="65">
        <v>1000</v>
      </c>
      <c r="E51" s="66">
        <v>12000</v>
      </c>
      <c r="F51" s="67" t="s">
        <v>5</v>
      </c>
      <c r="G51" s="68">
        <v>12000</v>
      </c>
      <c r="H51" s="69">
        <v>2</v>
      </c>
      <c r="I51" s="67" t="s">
        <v>91</v>
      </c>
      <c r="J51" s="70" t="s">
        <v>354</v>
      </c>
      <c r="K51" s="67" t="s">
        <v>14</v>
      </c>
      <c r="L51" s="63" t="s">
        <v>14</v>
      </c>
      <c r="M51" s="70" t="s">
        <v>4019</v>
      </c>
      <c r="N51" s="63" t="s">
        <v>24</v>
      </c>
      <c r="O51" s="70">
        <v>2</v>
      </c>
      <c r="P51" s="70">
        <v>2</v>
      </c>
      <c r="Q51" s="70">
        <v>1.5</v>
      </c>
      <c r="S51" s="84" t="s">
        <v>2000</v>
      </c>
      <c r="T51" s="84" t="s">
        <v>1122</v>
      </c>
      <c r="U51" s="84">
        <v>28</v>
      </c>
      <c r="W51" s="84">
        <v>1</v>
      </c>
      <c r="X51" s="84">
        <v>2</v>
      </c>
      <c r="AD51" s="84" t="s">
        <v>1672</v>
      </c>
      <c r="AE51" s="84" t="s">
        <v>1122</v>
      </c>
      <c r="AG51" s="84">
        <v>26</v>
      </c>
    </row>
    <row r="52" spans="2:33" ht="15" customHeight="1" x14ac:dyDescent="0.25">
      <c r="B52" s="70" t="s">
        <v>2051</v>
      </c>
      <c r="C52" s="64">
        <v>41054.253263888888</v>
      </c>
      <c r="D52" s="65" t="s">
        <v>92</v>
      </c>
      <c r="E52" s="66">
        <v>45000</v>
      </c>
      <c r="F52" s="67" t="s">
        <v>21</v>
      </c>
      <c r="G52" s="68">
        <v>57167.974754622352</v>
      </c>
      <c r="H52" s="69">
        <v>6</v>
      </c>
      <c r="I52" s="67" t="s">
        <v>93</v>
      </c>
      <c r="J52" s="70" t="s">
        <v>51</v>
      </c>
      <c r="K52" s="67" t="s">
        <v>94</v>
      </c>
      <c r="L52" s="63" t="s">
        <v>626</v>
      </c>
      <c r="M52" s="70" t="s">
        <v>979</v>
      </c>
      <c r="N52" s="63" t="s">
        <v>8</v>
      </c>
      <c r="O52" s="70">
        <v>6</v>
      </c>
      <c r="P52" s="70">
        <v>6</v>
      </c>
      <c r="Q52" s="70">
        <v>7</v>
      </c>
      <c r="S52" s="84" t="s">
        <v>82</v>
      </c>
      <c r="T52" s="84" t="s">
        <v>4083</v>
      </c>
      <c r="U52" s="84">
        <v>1</v>
      </c>
      <c r="W52" s="84">
        <v>4</v>
      </c>
      <c r="X52" s="84">
        <v>6</v>
      </c>
      <c r="AD52" s="84" t="s">
        <v>1672</v>
      </c>
      <c r="AE52" s="84" t="s">
        <v>1122</v>
      </c>
      <c r="AG52" s="84">
        <v>27</v>
      </c>
    </row>
    <row r="53" spans="2:33" ht="15" customHeight="1" x14ac:dyDescent="0.25">
      <c r="B53" s="70" t="s">
        <v>2052</v>
      </c>
      <c r="C53" s="64">
        <v>41054.253437500003</v>
      </c>
      <c r="D53" s="65" t="s">
        <v>95</v>
      </c>
      <c r="E53" s="66">
        <v>100000</v>
      </c>
      <c r="F53" s="67" t="s">
        <v>5</v>
      </c>
      <c r="G53" s="68">
        <v>100000</v>
      </c>
      <c r="H53" s="69">
        <v>11</v>
      </c>
      <c r="I53" s="67" t="s">
        <v>96</v>
      </c>
      <c r="J53" s="70" t="s">
        <v>19</v>
      </c>
      <c r="K53" s="67" t="s">
        <v>23</v>
      </c>
      <c r="L53" s="63" t="s">
        <v>23</v>
      </c>
      <c r="M53" s="70" t="s">
        <v>979</v>
      </c>
      <c r="N53" s="63" t="s">
        <v>12</v>
      </c>
      <c r="O53" s="70">
        <v>8</v>
      </c>
      <c r="P53" s="70">
        <v>8</v>
      </c>
      <c r="Q53" s="70">
        <v>10</v>
      </c>
      <c r="S53" s="84" t="s">
        <v>670</v>
      </c>
      <c r="T53" s="84" t="s">
        <v>4083</v>
      </c>
      <c r="U53" s="84">
        <v>2</v>
      </c>
      <c r="W53" s="84">
        <v>8</v>
      </c>
      <c r="X53" s="84">
        <v>8</v>
      </c>
      <c r="AD53" s="84" t="s">
        <v>82</v>
      </c>
      <c r="AE53" s="84" t="s">
        <v>82</v>
      </c>
      <c r="AG53" s="84">
        <v>28</v>
      </c>
    </row>
    <row r="54" spans="2:33" ht="15" customHeight="1" x14ac:dyDescent="0.25">
      <c r="B54" s="70" t="s">
        <v>2053</v>
      </c>
      <c r="C54" s="64">
        <v>41054.253668981481</v>
      </c>
      <c r="D54" s="65">
        <v>57000</v>
      </c>
      <c r="E54" s="66">
        <v>57000</v>
      </c>
      <c r="F54" s="67" t="s">
        <v>5</v>
      </c>
      <c r="G54" s="68">
        <v>57000</v>
      </c>
      <c r="H54" s="69">
        <v>6</v>
      </c>
      <c r="I54" s="67" t="s">
        <v>97</v>
      </c>
      <c r="J54" s="70" t="s">
        <v>308</v>
      </c>
      <c r="K54" s="67" t="s">
        <v>14</v>
      </c>
      <c r="L54" s="63" t="s">
        <v>14</v>
      </c>
      <c r="M54" s="70" t="s">
        <v>4019</v>
      </c>
      <c r="N54" s="63" t="s">
        <v>17</v>
      </c>
      <c r="O54" s="70">
        <v>3</v>
      </c>
      <c r="P54" s="70">
        <v>2</v>
      </c>
      <c r="Q54" s="70">
        <v>4</v>
      </c>
      <c r="S54" s="84" t="s">
        <v>134</v>
      </c>
      <c r="T54" s="84" t="s">
        <v>637</v>
      </c>
      <c r="U54" s="84">
        <v>1</v>
      </c>
      <c r="W54" s="84">
        <v>2</v>
      </c>
      <c r="X54" s="84">
        <v>3</v>
      </c>
      <c r="AD54" s="84" t="s">
        <v>670</v>
      </c>
      <c r="AE54" s="84" t="s">
        <v>82</v>
      </c>
      <c r="AG54" s="84">
        <v>29</v>
      </c>
    </row>
    <row r="55" spans="2:33" ht="15" customHeight="1" x14ac:dyDescent="0.25">
      <c r="B55" s="70" t="s">
        <v>2054</v>
      </c>
      <c r="C55" s="64">
        <v>41054.25503472222</v>
      </c>
      <c r="D55" s="65">
        <v>40000</v>
      </c>
      <c r="E55" s="66">
        <v>40000</v>
      </c>
      <c r="F55" s="67" t="s">
        <v>67</v>
      </c>
      <c r="G55" s="68">
        <v>63047.130882691366</v>
      </c>
      <c r="H55" s="69">
        <v>7</v>
      </c>
      <c r="I55" s="67" t="s">
        <v>87</v>
      </c>
      <c r="J55" s="70" t="s">
        <v>308</v>
      </c>
      <c r="K55" s="67" t="s">
        <v>69</v>
      </c>
      <c r="L55" s="63" t="s">
        <v>69</v>
      </c>
      <c r="M55" s="70" t="s">
        <v>979</v>
      </c>
      <c r="N55" s="63" t="s">
        <v>8</v>
      </c>
      <c r="O55" s="70">
        <v>6</v>
      </c>
      <c r="P55" s="70">
        <v>6</v>
      </c>
      <c r="Q55" s="70">
        <v>1.5</v>
      </c>
      <c r="S55" s="84" t="s">
        <v>164</v>
      </c>
      <c r="T55" s="84" t="s">
        <v>637</v>
      </c>
      <c r="U55" s="84">
        <v>2</v>
      </c>
      <c r="W55" s="84">
        <v>4</v>
      </c>
      <c r="X55" s="84">
        <v>6</v>
      </c>
      <c r="AD55" s="84" t="s">
        <v>637</v>
      </c>
      <c r="AE55" s="84" t="s">
        <v>4017</v>
      </c>
      <c r="AG55" s="84">
        <v>30</v>
      </c>
    </row>
    <row r="56" spans="2:33" ht="15" customHeight="1" x14ac:dyDescent="0.25">
      <c r="B56" s="70" t="s">
        <v>2055</v>
      </c>
      <c r="C56" s="64">
        <v>41054.25675925926</v>
      </c>
      <c r="D56" s="65" t="s">
        <v>98</v>
      </c>
      <c r="E56" s="66">
        <v>24000</v>
      </c>
      <c r="F56" s="67" t="s">
        <v>21</v>
      </c>
      <c r="G56" s="68">
        <v>30489.586535798586</v>
      </c>
      <c r="H56" s="69">
        <v>4</v>
      </c>
      <c r="I56" s="67" t="s">
        <v>99</v>
      </c>
      <c r="J56" s="70" t="s">
        <v>51</v>
      </c>
      <c r="K56" s="67" t="s">
        <v>23</v>
      </c>
      <c r="L56" s="63" t="s">
        <v>23</v>
      </c>
      <c r="M56" s="70" t="s">
        <v>979</v>
      </c>
      <c r="N56" s="63" t="s">
        <v>12</v>
      </c>
      <c r="O56" s="70">
        <v>8</v>
      </c>
      <c r="P56" s="70">
        <v>8</v>
      </c>
      <c r="Q56" s="70">
        <v>1</v>
      </c>
      <c r="S56" s="84" t="s">
        <v>497</v>
      </c>
      <c r="T56" s="84" t="s">
        <v>637</v>
      </c>
      <c r="U56" s="84">
        <v>3</v>
      </c>
      <c r="W56" s="84">
        <v>8</v>
      </c>
      <c r="X56" s="84">
        <v>8</v>
      </c>
      <c r="AD56" s="84" t="s">
        <v>497</v>
      </c>
      <c r="AE56" s="84" t="s">
        <v>637</v>
      </c>
      <c r="AG56" s="84">
        <v>32</v>
      </c>
    </row>
    <row r="57" spans="2:33" ht="15" customHeight="1" x14ac:dyDescent="0.25">
      <c r="B57" s="70" t="s">
        <v>2056</v>
      </c>
      <c r="C57" s="64">
        <v>41054.257152777776</v>
      </c>
      <c r="D57" s="65">
        <v>4320</v>
      </c>
      <c r="E57" s="66">
        <v>4320</v>
      </c>
      <c r="F57" s="67" t="s">
        <v>5</v>
      </c>
      <c r="G57" s="68">
        <v>4320</v>
      </c>
      <c r="H57" s="69">
        <v>1</v>
      </c>
      <c r="I57" s="67" t="s">
        <v>100</v>
      </c>
      <c r="J57" s="70" t="s">
        <v>308</v>
      </c>
      <c r="K57" s="67" t="s">
        <v>7</v>
      </c>
      <c r="L57" s="63" t="s">
        <v>7</v>
      </c>
      <c r="M57" s="70" t="s">
        <v>1122</v>
      </c>
      <c r="N57" s="63" t="s">
        <v>17</v>
      </c>
      <c r="O57" s="70">
        <v>3</v>
      </c>
      <c r="P57" s="70">
        <v>2</v>
      </c>
      <c r="Q57" s="70">
        <v>3.5</v>
      </c>
      <c r="S57" s="84" t="s">
        <v>524</v>
      </c>
      <c r="T57" s="84" t="s">
        <v>637</v>
      </c>
      <c r="U57" s="84">
        <v>4</v>
      </c>
      <c r="W57" s="84">
        <v>2</v>
      </c>
      <c r="X57" s="84">
        <v>3</v>
      </c>
      <c r="AD57" s="84" t="s">
        <v>524</v>
      </c>
      <c r="AE57" s="84" t="s">
        <v>637</v>
      </c>
      <c r="AG57" s="84">
        <v>33</v>
      </c>
    </row>
    <row r="58" spans="2:33" ht="15" customHeight="1" x14ac:dyDescent="0.25">
      <c r="B58" s="70" t="s">
        <v>2057</v>
      </c>
      <c r="C58" s="64">
        <v>41054.26090277778</v>
      </c>
      <c r="D58" s="65">
        <v>62000</v>
      </c>
      <c r="E58" s="66">
        <v>62000</v>
      </c>
      <c r="F58" s="67" t="s">
        <v>5</v>
      </c>
      <c r="G58" s="68">
        <v>62000</v>
      </c>
      <c r="H58" s="69">
        <v>7</v>
      </c>
      <c r="I58" s="67" t="s">
        <v>19</v>
      </c>
      <c r="J58" s="70" t="s">
        <v>19</v>
      </c>
      <c r="K58" s="67" t="s">
        <v>14</v>
      </c>
      <c r="L58" s="63" t="s">
        <v>14</v>
      </c>
      <c r="M58" s="70" t="s">
        <v>4019</v>
      </c>
      <c r="N58" s="63" t="s">
        <v>8</v>
      </c>
      <c r="O58" s="70">
        <v>6</v>
      </c>
      <c r="P58" s="70">
        <v>6</v>
      </c>
      <c r="Q58" s="70">
        <v>8</v>
      </c>
      <c r="S58" s="84" t="s">
        <v>931</v>
      </c>
      <c r="T58" s="84" t="s">
        <v>979</v>
      </c>
      <c r="U58" s="84">
        <v>1</v>
      </c>
      <c r="W58" s="84">
        <v>4</v>
      </c>
      <c r="X58" s="84">
        <v>6</v>
      </c>
      <c r="AD58" s="84" t="s">
        <v>164</v>
      </c>
      <c r="AE58" s="84" t="s">
        <v>637</v>
      </c>
      <c r="AG58" s="84">
        <v>34</v>
      </c>
    </row>
    <row r="59" spans="2:33" ht="15" customHeight="1" x14ac:dyDescent="0.25">
      <c r="B59" s="70" t="s">
        <v>2058</v>
      </c>
      <c r="C59" s="64">
        <v>41054.268564814818</v>
      </c>
      <c r="D59" s="65">
        <v>7500</v>
      </c>
      <c r="E59" s="66">
        <v>7500</v>
      </c>
      <c r="F59" s="67" t="s">
        <v>5</v>
      </c>
      <c r="G59" s="68">
        <v>7500</v>
      </c>
      <c r="H59" s="69">
        <v>1</v>
      </c>
      <c r="I59" s="67" t="s">
        <v>19</v>
      </c>
      <c r="J59" s="70" t="s">
        <v>19</v>
      </c>
      <c r="K59" s="67" t="s">
        <v>7</v>
      </c>
      <c r="L59" s="63" t="s">
        <v>7</v>
      </c>
      <c r="M59" s="70" t="s">
        <v>1122</v>
      </c>
      <c r="N59" s="63" t="s">
        <v>8</v>
      </c>
      <c r="O59" s="70">
        <v>6</v>
      </c>
      <c r="P59" s="70">
        <v>6</v>
      </c>
      <c r="Q59" s="70">
        <v>20</v>
      </c>
      <c r="S59" s="84" t="s">
        <v>20</v>
      </c>
      <c r="T59" s="84" t="s">
        <v>979</v>
      </c>
      <c r="U59" s="84">
        <v>2</v>
      </c>
      <c r="W59" s="84">
        <v>4</v>
      </c>
      <c r="X59" s="84">
        <v>6</v>
      </c>
      <c r="AD59" s="84" t="s">
        <v>134</v>
      </c>
      <c r="AE59" s="84" t="s">
        <v>637</v>
      </c>
      <c r="AG59" s="84">
        <v>35</v>
      </c>
    </row>
    <row r="60" spans="2:33" ht="15" customHeight="1" x14ac:dyDescent="0.25">
      <c r="B60" s="70" t="s">
        <v>2059</v>
      </c>
      <c r="C60" s="64">
        <v>41054.269085648149</v>
      </c>
      <c r="D60" s="65" t="s">
        <v>101</v>
      </c>
      <c r="E60" s="66">
        <v>18000</v>
      </c>
      <c r="F60" s="67" t="s">
        <v>67</v>
      </c>
      <c r="G60" s="68">
        <v>28371.208897211112</v>
      </c>
      <c r="H60" s="69">
        <v>3</v>
      </c>
      <c r="I60" s="67" t="s">
        <v>102</v>
      </c>
      <c r="J60" s="70" t="s">
        <v>51</v>
      </c>
      <c r="K60" s="67" t="s">
        <v>69</v>
      </c>
      <c r="L60" s="63" t="s">
        <v>69</v>
      </c>
      <c r="M60" s="70" t="s">
        <v>979</v>
      </c>
      <c r="N60" s="63" t="s">
        <v>24</v>
      </c>
      <c r="O60" s="70">
        <v>2</v>
      </c>
      <c r="P60" s="70">
        <v>2</v>
      </c>
      <c r="Q60" s="70">
        <v>6</v>
      </c>
      <c r="S60" s="84" t="s">
        <v>23</v>
      </c>
      <c r="T60" s="84" t="s">
        <v>979</v>
      </c>
      <c r="U60" s="84">
        <v>3</v>
      </c>
      <c r="W60" s="84">
        <v>1</v>
      </c>
      <c r="X60" s="84">
        <v>2</v>
      </c>
      <c r="AD60" s="84" t="s">
        <v>524</v>
      </c>
      <c r="AE60" s="84" t="s">
        <v>637</v>
      </c>
      <c r="AG60" s="84">
        <v>36</v>
      </c>
    </row>
    <row r="61" spans="2:33" ht="15" customHeight="1" x14ac:dyDescent="0.25">
      <c r="B61" s="70" t="s">
        <v>2060</v>
      </c>
      <c r="C61" s="64">
        <v>41054.284317129626</v>
      </c>
      <c r="D61" s="65">
        <v>49000</v>
      </c>
      <c r="E61" s="66">
        <v>49000</v>
      </c>
      <c r="F61" s="67" t="s">
        <v>21</v>
      </c>
      <c r="G61" s="68">
        <v>62249.572510588783</v>
      </c>
      <c r="H61" s="69">
        <v>7</v>
      </c>
      <c r="I61" s="67" t="s">
        <v>103</v>
      </c>
      <c r="J61" s="70" t="s">
        <v>51</v>
      </c>
      <c r="K61" s="67" t="s">
        <v>104</v>
      </c>
      <c r="L61" s="63" t="s">
        <v>104</v>
      </c>
      <c r="M61" s="70" t="s">
        <v>979</v>
      </c>
      <c r="N61" s="63" t="s">
        <v>17</v>
      </c>
      <c r="O61" s="70">
        <v>3</v>
      </c>
      <c r="P61" s="70">
        <v>2</v>
      </c>
      <c r="Q61" s="70">
        <v>30</v>
      </c>
      <c r="S61" s="84" t="s">
        <v>26</v>
      </c>
      <c r="T61" s="84" t="s">
        <v>979</v>
      </c>
      <c r="U61" s="84">
        <v>4</v>
      </c>
      <c r="W61" s="84">
        <v>2</v>
      </c>
      <c r="X61" s="84">
        <v>3</v>
      </c>
      <c r="AD61" s="84" t="s">
        <v>1070</v>
      </c>
      <c r="AE61" s="84" t="s">
        <v>979</v>
      </c>
      <c r="AG61" s="84">
        <v>40</v>
      </c>
    </row>
    <row r="62" spans="2:33" ht="15" customHeight="1" x14ac:dyDescent="0.25">
      <c r="B62" s="70" t="s">
        <v>2061</v>
      </c>
      <c r="C62" s="64">
        <v>41054.290185185186</v>
      </c>
      <c r="D62" s="65">
        <v>38000</v>
      </c>
      <c r="E62" s="66">
        <v>38000</v>
      </c>
      <c r="F62" s="67" t="s">
        <v>5</v>
      </c>
      <c r="G62" s="68">
        <v>38000</v>
      </c>
      <c r="H62" s="69">
        <v>4</v>
      </c>
      <c r="I62" s="67" t="s">
        <v>70</v>
      </c>
      <c r="J62" s="70" t="s">
        <v>19</v>
      </c>
      <c r="K62" s="67" t="s">
        <v>14</v>
      </c>
      <c r="L62" s="63" t="s">
        <v>14</v>
      </c>
      <c r="M62" s="70" t="s">
        <v>4019</v>
      </c>
      <c r="N62" s="63" t="s">
        <v>8</v>
      </c>
      <c r="O62" s="70">
        <v>6</v>
      </c>
      <c r="P62" s="70">
        <v>6</v>
      </c>
      <c r="Q62" s="70">
        <v>6.5</v>
      </c>
      <c r="S62" s="84" t="s">
        <v>29</v>
      </c>
      <c r="T62" s="84" t="s">
        <v>979</v>
      </c>
      <c r="U62" s="84">
        <v>5</v>
      </c>
      <c r="W62" s="84">
        <v>4</v>
      </c>
      <c r="X62" s="84">
        <v>6</v>
      </c>
      <c r="AD62" s="84" t="s">
        <v>1856</v>
      </c>
      <c r="AE62" s="84" t="s">
        <v>979</v>
      </c>
    </row>
    <row r="63" spans="2:33" ht="15" customHeight="1" x14ac:dyDescent="0.25">
      <c r="B63" s="70" t="s">
        <v>2062</v>
      </c>
      <c r="C63" s="64">
        <v>41054.292268518519</v>
      </c>
      <c r="D63" s="65">
        <v>41000</v>
      </c>
      <c r="E63" s="66">
        <v>41000</v>
      </c>
      <c r="F63" s="67" t="s">
        <v>5</v>
      </c>
      <c r="G63" s="68">
        <v>41000</v>
      </c>
      <c r="H63" s="69">
        <v>5</v>
      </c>
      <c r="I63" s="67" t="s">
        <v>65</v>
      </c>
      <c r="J63" s="70" t="s">
        <v>65</v>
      </c>
      <c r="K63" s="67" t="s">
        <v>14</v>
      </c>
      <c r="L63" s="63" t="s">
        <v>14</v>
      </c>
      <c r="M63" s="70" t="s">
        <v>4019</v>
      </c>
      <c r="N63" s="63" t="s">
        <v>8</v>
      </c>
      <c r="O63" s="70">
        <v>6</v>
      </c>
      <c r="P63" s="70">
        <v>6</v>
      </c>
      <c r="Q63" s="70">
        <v>8.5</v>
      </c>
      <c r="S63" s="84" t="s">
        <v>35</v>
      </c>
      <c r="T63" s="84" t="s">
        <v>979</v>
      </c>
      <c r="U63" s="84">
        <v>6</v>
      </c>
      <c r="W63" s="84">
        <v>4</v>
      </c>
      <c r="X63" s="84">
        <v>6</v>
      </c>
      <c r="AD63" s="84" t="s">
        <v>1515</v>
      </c>
      <c r="AE63" s="84" t="s">
        <v>979</v>
      </c>
    </row>
    <row r="64" spans="2:33" ht="15" customHeight="1" x14ac:dyDescent="0.25">
      <c r="B64" s="70" t="s">
        <v>2063</v>
      </c>
      <c r="C64" s="64">
        <v>41054.299409722225</v>
      </c>
      <c r="D64" s="65">
        <v>68000</v>
      </c>
      <c r="E64" s="66">
        <v>68000</v>
      </c>
      <c r="F64" s="67" t="s">
        <v>5</v>
      </c>
      <c r="G64" s="68">
        <v>68000</v>
      </c>
      <c r="H64" s="69">
        <v>7</v>
      </c>
      <c r="I64" s="67" t="s">
        <v>105</v>
      </c>
      <c r="J64" s="70" t="s">
        <v>19</v>
      </c>
      <c r="K64" s="67" t="s">
        <v>14</v>
      </c>
      <c r="L64" s="63" t="s">
        <v>14</v>
      </c>
      <c r="M64" s="70" t="s">
        <v>4019</v>
      </c>
      <c r="N64" s="63" t="s">
        <v>12</v>
      </c>
      <c r="O64" s="70">
        <v>8</v>
      </c>
      <c r="P64" s="70">
        <v>8</v>
      </c>
      <c r="Q64" s="70">
        <v>1.5</v>
      </c>
      <c r="S64" s="84" t="s">
        <v>37</v>
      </c>
      <c r="T64" s="84" t="s">
        <v>979</v>
      </c>
      <c r="U64" s="84">
        <v>7</v>
      </c>
      <c r="W64" s="84">
        <v>8</v>
      </c>
      <c r="X64" s="84">
        <v>8</v>
      </c>
      <c r="AD64" s="84" t="s">
        <v>1769</v>
      </c>
      <c r="AE64" s="84" t="s">
        <v>979</v>
      </c>
    </row>
    <row r="65" spans="2:31" ht="15" customHeight="1" x14ac:dyDescent="0.25">
      <c r="B65" s="70" t="s">
        <v>2064</v>
      </c>
      <c r="C65" s="64">
        <v>41054.301053240742</v>
      </c>
      <c r="D65" s="65">
        <v>56000</v>
      </c>
      <c r="E65" s="66">
        <v>56000</v>
      </c>
      <c r="F65" s="67" t="s">
        <v>84</v>
      </c>
      <c r="G65" s="68">
        <v>55068.245289698301</v>
      </c>
      <c r="H65" s="69">
        <v>6</v>
      </c>
      <c r="I65" s="67" t="s">
        <v>106</v>
      </c>
      <c r="J65" s="70" t="s">
        <v>19</v>
      </c>
      <c r="K65" s="67" t="s">
        <v>107</v>
      </c>
      <c r="L65" s="63" t="s">
        <v>86</v>
      </c>
      <c r="M65" s="70" t="s">
        <v>4019</v>
      </c>
      <c r="N65" s="63" t="s">
        <v>12</v>
      </c>
      <c r="O65" s="70">
        <v>8</v>
      </c>
      <c r="P65" s="70">
        <v>8</v>
      </c>
      <c r="Q65" s="70">
        <v>1.5</v>
      </c>
      <c r="S65" s="84" t="s">
        <v>45</v>
      </c>
      <c r="T65" s="84" t="s">
        <v>979</v>
      </c>
      <c r="U65" s="84">
        <v>8</v>
      </c>
      <c r="W65" s="84">
        <v>8</v>
      </c>
      <c r="X65" s="84">
        <v>8</v>
      </c>
      <c r="AD65" s="84" t="s">
        <v>1947</v>
      </c>
      <c r="AE65" s="84" t="s">
        <v>979</v>
      </c>
    </row>
    <row r="66" spans="2:31" ht="15" customHeight="1" x14ac:dyDescent="0.25">
      <c r="B66" s="70" t="s">
        <v>2065</v>
      </c>
      <c r="C66" s="64">
        <v>41054.302222222221</v>
      </c>
      <c r="D66" s="65">
        <v>61000</v>
      </c>
      <c r="E66" s="66">
        <v>61000</v>
      </c>
      <c r="F66" s="67" t="s">
        <v>5</v>
      </c>
      <c r="G66" s="68">
        <v>61000</v>
      </c>
      <c r="H66" s="69">
        <v>7</v>
      </c>
      <c r="I66" s="67" t="s">
        <v>108</v>
      </c>
      <c r="J66" s="70" t="s">
        <v>51</v>
      </c>
      <c r="K66" s="67" t="s">
        <v>141</v>
      </c>
      <c r="L66" s="63" t="s">
        <v>141</v>
      </c>
      <c r="M66" s="70" t="s">
        <v>4018</v>
      </c>
      <c r="N66" s="63" t="s">
        <v>12</v>
      </c>
      <c r="O66" s="70">
        <v>8</v>
      </c>
      <c r="P66" s="70">
        <v>8</v>
      </c>
      <c r="Q66" s="70">
        <v>9.5</v>
      </c>
      <c r="S66" s="84" t="s">
        <v>57</v>
      </c>
      <c r="T66" s="84" t="s">
        <v>979</v>
      </c>
      <c r="U66" s="84">
        <v>9</v>
      </c>
      <c r="W66" s="84">
        <v>8</v>
      </c>
      <c r="X66" s="84">
        <v>8</v>
      </c>
      <c r="AD66" s="84" t="s">
        <v>57</v>
      </c>
      <c r="AE66" s="84" t="s">
        <v>979</v>
      </c>
    </row>
    <row r="67" spans="2:31" ht="15" customHeight="1" x14ac:dyDescent="0.25">
      <c r="B67" s="70" t="s">
        <v>2066</v>
      </c>
      <c r="C67" s="64">
        <v>41054.304780092592</v>
      </c>
      <c r="D67" s="65">
        <v>43000</v>
      </c>
      <c r="E67" s="66">
        <v>43000</v>
      </c>
      <c r="F67" s="67" t="s">
        <v>21</v>
      </c>
      <c r="G67" s="68">
        <v>54627.175876639136</v>
      </c>
      <c r="H67" s="69">
        <v>6</v>
      </c>
      <c r="I67" s="67" t="s">
        <v>110</v>
      </c>
      <c r="J67" s="70" t="s">
        <v>354</v>
      </c>
      <c r="K67" s="67" t="s">
        <v>111</v>
      </c>
      <c r="L67" s="63" t="s">
        <v>104</v>
      </c>
      <c r="M67" s="70" t="s">
        <v>979</v>
      </c>
      <c r="N67" s="63" t="s">
        <v>8</v>
      </c>
      <c r="O67" s="70">
        <v>6</v>
      </c>
      <c r="P67" s="70">
        <v>6</v>
      </c>
      <c r="Q67" s="70">
        <v>2.5</v>
      </c>
      <c r="S67" s="84" t="s">
        <v>69</v>
      </c>
      <c r="T67" s="84" t="s">
        <v>979</v>
      </c>
      <c r="U67" s="84">
        <v>10</v>
      </c>
      <c r="W67" s="84">
        <v>4</v>
      </c>
      <c r="X67" s="84">
        <v>6</v>
      </c>
      <c r="AD67" s="84" t="s">
        <v>1703</v>
      </c>
      <c r="AE67" s="84" t="s">
        <v>979</v>
      </c>
    </row>
    <row r="68" spans="2:31" ht="15" customHeight="1" x14ac:dyDescent="0.25">
      <c r="B68" s="70" t="s">
        <v>2067</v>
      </c>
      <c r="C68" s="64">
        <v>41054.305648148147</v>
      </c>
      <c r="D68" s="65">
        <v>85000</v>
      </c>
      <c r="E68" s="66">
        <v>85000</v>
      </c>
      <c r="F68" s="67" t="s">
        <v>5</v>
      </c>
      <c r="G68" s="68">
        <v>85000</v>
      </c>
      <c r="H68" s="69">
        <v>9</v>
      </c>
      <c r="I68" s="67" t="s">
        <v>51</v>
      </c>
      <c r="J68" s="70" t="s">
        <v>51</v>
      </c>
      <c r="K68" s="67" t="s">
        <v>14</v>
      </c>
      <c r="L68" s="63" t="s">
        <v>14</v>
      </c>
      <c r="M68" s="70" t="s">
        <v>4019</v>
      </c>
      <c r="N68" s="63" t="s">
        <v>8</v>
      </c>
      <c r="O68" s="70">
        <v>6</v>
      </c>
      <c r="P68" s="70">
        <v>6</v>
      </c>
      <c r="Q68" s="70">
        <v>1</v>
      </c>
      <c r="S68" s="84" t="s">
        <v>73</v>
      </c>
      <c r="T68" s="84" t="s">
        <v>979</v>
      </c>
      <c r="U68" s="84">
        <v>11</v>
      </c>
      <c r="W68" s="84">
        <v>4</v>
      </c>
      <c r="X68" s="84">
        <v>6</v>
      </c>
      <c r="AD68" s="84" t="s">
        <v>1278</v>
      </c>
      <c r="AE68" s="84" t="s">
        <v>4017</v>
      </c>
    </row>
    <row r="69" spans="2:31" ht="15" customHeight="1" x14ac:dyDescent="0.25">
      <c r="B69" s="70" t="s">
        <v>2068</v>
      </c>
      <c r="C69" s="64">
        <v>41054.306458333333</v>
      </c>
      <c r="D69" s="65" t="s">
        <v>112</v>
      </c>
      <c r="E69" s="66">
        <v>38000</v>
      </c>
      <c r="F69" s="67" t="s">
        <v>21</v>
      </c>
      <c r="G69" s="68">
        <v>48275.178681681093</v>
      </c>
      <c r="H69" s="69">
        <v>5</v>
      </c>
      <c r="I69" s="67" t="s">
        <v>113</v>
      </c>
      <c r="J69" s="70" t="s">
        <v>19</v>
      </c>
      <c r="K69" s="67" t="s">
        <v>94</v>
      </c>
      <c r="L69" s="63" t="s">
        <v>626</v>
      </c>
      <c r="M69" s="70" t="s">
        <v>979</v>
      </c>
      <c r="N69" s="63" t="s">
        <v>24</v>
      </c>
      <c r="O69" s="70">
        <v>2</v>
      </c>
      <c r="P69" s="70">
        <v>2</v>
      </c>
      <c r="Q69" s="70">
        <v>1</v>
      </c>
      <c r="S69" s="84" t="s">
        <v>626</v>
      </c>
      <c r="T69" s="84" t="s">
        <v>979</v>
      </c>
      <c r="U69" s="84">
        <v>12</v>
      </c>
      <c r="W69" s="84">
        <v>1</v>
      </c>
      <c r="X69" s="84">
        <v>2</v>
      </c>
      <c r="AD69" s="84" t="s">
        <v>931</v>
      </c>
      <c r="AE69" s="84" t="s">
        <v>979</v>
      </c>
    </row>
    <row r="70" spans="2:31" ht="15" customHeight="1" x14ac:dyDescent="0.25">
      <c r="B70" s="70" t="s">
        <v>2069</v>
      </c>
      <c r="C70" s="64">
        <v>41054.309166666666</v>
      </c>
      <c r="D70" s="65">
        <v>85000</v>
      </c>
      <c r="E70" s="66">
        <v>85000</v>
      </c>
      <c r="F70" s="67" t="s">
        <v>80</v>
      </c>
      <c r="G70" s="68">
        <v>86692.320794224041</v>
      </c>
      <c r="H70" s="69">
        <v>9</v>
      </c>
      <c r="I70" s="67" t="s">
        <v>114</v>
      </c>
      <c r="J70" s="70" t="s">
        <v>3947</v>
      </c>
      <c r="K70" s="67" t="s">
        <v>82</v>
      </c>
      <c r="L70" s="63" t="s">
        <v>82</v>
      </c>
      <c r="M70" s="70" t="s">
        <v>4083</v>
      </c>
      <c r="N70" s="63" t="s">
        <v>8</v>
      </c>
      <c r="O70" s="70">
        <v>6</v>
      </c>
      <c r="P70" s="70">
        <v>6</v>
      </c>
      <c r="Q70" s="70">
        <v>3</v>
      </c>
      <c r="S70" s="84" t="s">
        <v>104</v>
      </c>
      <c r="T70" s="84" t="s">
        <v>979</v>
      </c>
      <c r="U70" s="84">
        <v>13</v>
      </c>
      <c r="W70" s="84">
        <v>4</v>
      </c>
      <c r="X70" s="84">
        <v>6</v>
      </c>
      <c r="AD70" s="84" t="s">
        <v>1048</v>
      </c>
      <c r="AE70" s="84" t="s">
        <v>979</v>
      </c>
    </row>
    <row r="71" spans="2:31" ht="15" customHeight="1" x14ac:dyDescent="0.25">
      <c r="B71" s="70" t="s">
        <v>2070</v>
      </c>
      <c r="C71" s="64">
        <v>41054.311944444446</v>
      </c>
      <c r="D71" s="65">
        <v>85087</v>
      </c>
      <c r="E71" s="66">
        <v>85087</v>
      </c>
      <c r="F71" s="67" t="s">
        <v>5</v>
      </c>
      <c r="G71" s="68">
        <v>85087</v>
      </c>
      <c r="H71" s="69">
        <v>9</v>
      </c>
      <c r="I71" s="67" t="s">
        <v>115</v>
      </c>
      <c r="J71" s="70" t="s">
        <v>19</v>
      </c>
      <c r="K71" s="67" t="s">
        <v>14</v>
      </c>
      <c r="L71" s="63" t="s">
        <v>14</v>
      </c>
      <c r="M71" s="70" t="s">
        <v>4019</v>
      </c>
      <c r="N71" s="63" t="s">
        <v>17</v>
      </c>
      <c r="O71" s="70">
        <v>3</v>
      </c>
      <c r="P71" s="70">
        <v>2</v>
      </c>
      <c r="Q71" s="70">
        <v>9.5</v>
      </c>
      <c r="S71" s="84" t="s">
        <v>167</v>
      </c>
      <c r="T71" s="84" t="s">
        <v>979</v>
      </c>
      <c r="U71" s="84">
        <v>14</v>
      </c>
      <c r="W71" s="84">
        <v>2</v>
      </c>
      <c r="X71" s="84">
        <v>3</v>
      </c>
      <c r="AD71" s="84" t="s">
        <v>874</v>
      </c>
      <c r="AE71" s="84" t="s">
        <v>979</v>
      </c>
    </row>
    <row r="72" spans="2:31" ht="15" customHeight="1" x14ac:dyDescent="0.25">
      <c r="B72" s="70" t="s">
        <v>2071</v>
      </c>
      <c r="C72" s="64">
        <v>41054.318310185183</v>
      </c>
      <c r="D72" s="65">
        <v>50000</v>
      </c>
      <c r="E72" s="66">
        <v>50000</v>
      </c>
      <c r="F72" s="67" t="s">
        <v>5</v>
      </c>
      <c r="G72" s="68">
        <v>50000</v>
      </c>
      <c r="H72" s="69">
        <v>6</v>
      </c>
      <c r="I72" s="67" t="s">
        <v>116</v>
      </c>
      <c r="J72" s="70" t="s">
        <v>19</v>
      </c>
      <c r="K72" s="67" t="s">
        <v>14</v>
      </c>
      <c r="L72" s="63" t="s">
        <v>14</v>
      </c>
      <c r="M72" s="70" t="s">
        <v>4019</v>
      </c>
      <c r="N72" s="63" t="s">
        <v>12</v>
      </c>
      <c r="O72" s="70">
        <v>8</v>
      </c>
      <c r="P72" s="70">
        <v>8</v>
      </c>
      <c r="Q72" s="70">
        <v>2</v>
      </c>
      <c r="S72" s="84" t="s">
        <v>445</v>
      </c>
      <c r="T72" s="84" t="s">
        <v>979</v>
      </c>
      <c r="U72" s="84">
        <v>15</v>
      </c>
      <c r="W72" s="84">
        <v>8</v>
      </c>
      <c r="X72" s="84">
        <v>8</v>
      </c>
      <c r="AD72" s="84" t="s">
        <v>572</v>
      </c>
      <c r="AE72" s="84" t="s">
        <v>979</v>
      </c>
    </row>
    <row r="73" spans="2:31" ht="15" customHeight="1" x14ac:dyDescent="0.25">
      <c r="B73" s="70" t="s">
        <v>2072</v>
      </c>
      <c r="C73" s="64">
        <v>41054.324305555558</v>
      </c>
      <c r="D73" s="65">
        <v>100000</v>
      </c>
      <c r="E73" s="66">
        <v>100000</v>
      </c>
      <c r="F73" s="67" t="s">
        <v>5</v>
      </c>
      <c r="G73" s="68">
        <v>100000</v>
      </c>
      <c r="H73" s="69">
        <v>11</v>
      </c>
      <c r="I73" s="67" t="s">
        <v>117</v>
      </c>
      <c r="J73" s="70" t="s">
        <v>51</v>
      </c>
      <c r="K73" s="67" t="s">
        <v>118</v>
      </c>
      <c r="L73" s="63" t="s">
        <v>47</v>
      </c>
      <c r="M73" s="70" t="s">
        <v>4016</v>
      </c>
      <c r="N73" s="63" t="s">
        <v>8</v>
      </c>
      <c r="O73" s="70">
        <v>6</v>
      </c>
      <c r="P73" s="70">
        <v>6</v>
      </c>
      <c r="Q73" s="70">
        <v>9</v>
      </c>
      <c r="S73" s="84" t="s">
        <v>71</v>
      </c>
      <c r="T73" s="84" t="s">
        <v>979</v>
      </c>
      <c r="U73" s="84">
        <v>16</v>
      </c>
      <c r="W73" s="84">
        <v>4</v>
      </c>
      <c r="X73" s="84">
        <v>6</v>
      </c>
      <c r="AD73" s="84" t="s">
        <v>979</v>
      </c>
      <c r="AE73" s="84" t="s">
        <v>979</v>
      </c>
    </row>
    <row r="74" spans="2:31" ht="15" customHeight="1" x14ac:dyDescent="0.25">
      <c r="B74" s="70" t="s">
        <v>2073</v>
      </c>
      <c r="C74" s="64">
        <v>41054.950694444444</v>
      </c>
      <c r="D74" s="65">
        <v>57000</v>
      </c>
      <c r="E74" s="66">
        <v>57000</v>
      </c>
      <c r="F74" s="67" t="s">
        <v>5</v>
      </c>
      <c r="G74" s="68">
        <v>57000</v>
      </c>
      <c r="H74" s="69">
        <v>6</v>
      </c>
      <c r="I74" s="67" t="s">
        <v>119</v>
      </c>
      <c r="J74" s="70" t="s">
        <v>19</v>
      </c>
      <c r="K74" s="67" t="s">
        <v>14</v>
      </c>
      <c r="L74" s="63" t="s">
        <v>14</v>
      </c>
      <c r="M74" s="70" t="s">
        <v>4019</v>
      </c>
      <c r="N74" s="63" t="s">
        <v>8</v>
      </c>
      <c r="O74" s="70">
        <v>6</v>
      </c>
      <c r="P74" s="70">
        <v>6</v>
      </c>
      <c r="Q74" s="70">
        <v>7.5</v>
      </c>
      <c r="S74" s="84" t="s">
        <v>513</v>
      </c>
      <c r="T74" s="84" t="s">
        <v>979</v>
      </c>
      <c r="U74" s="84">
        <v>17</v>
      </c>
      <c r="W74" s="84">
        <v>4</v>
      </c>
      <c r="X74" s="84">
        <v>6</v>
      </c>
      <c r="AD74" s="84" t="s">
        <v>513</v>
      </c>
      <c r="AE74" s="84" t="s">
        <v>979</v>
      </c>
    </row>
    <row r="75" spans="2:31" ht="15" customHeight="1" x14ac:dyDescent="0.25">
      <c r="B75" s="70" t="s">
        <v>2074</v>
      </c>
      <c r="C75" s="64">
        <v>41054.953101851854</v>
      </c>
      <c r="D75" s="65">
        <v>75000</v>
      </c>
      <c r="E75" s="66">
        <v>75000</v>
      </c>
      <c r="F75" s="67" t="s">
        <v>5</v>
      </c>
      <c r="G75" s="68">
        <v>75000</v>
      </c>
      <c r="H75" s="69">
        <v>8</v>
      </c>
      <c r="I75" s="67" t="s">
        <v>120</v>
      </c>
      <c r="J75" s="70" t="s">
        <v>51</v>
      </c>
      <c r="K75" s="67" t="s">
        <v>14</v>
      </c>
      <c r="L75" s="63" t="s">
        <v>14</v>
      </c>
      <c r="M75" s="70" t="s">
        <v>4019</v>
      </c>
      <c r="N75" s="63" t="s">
        <v>12</v>
      </c>
      <c r="O75" s="70">
        <v>8</v>
      </c>
      <c r="P75" s="70">
        <v>8</v>
      </c>
      <c r="Q75" s="70">
        <v>5.5</v>
      </c>
      <c r="S75" s="84" t="s">
        <v>565</v>
      </c>
      <c r="T75" s="84" t="s">
        <v>979</v>
      </c>
      <c r="U75" s="84">
        <v>18</v>
      </c>
      <c r="W75" s="84">
        <v>8</v>
      </c>
      <c r="X75" s="84">
        <v>8</v>
      </c>
      <c r="AD75" s="84" t="s">
        <v>104</v>
      </c>
      <c r="AE75" s="84" t="s">
        <v>979</v>
      </c>
    </row>
    <row r="76" spans="2:31" ht="15" customHeight="1" x14ac:dyDescent="0.25">
      <c r="B76" s="70" t="s">
        <v>2075</v>
      </c>
      <c r="C76" s="64">
        <v>41054.957696759258</v>
      </c>
      <c r="D76" s="65" t="s">
        <v>121</v>
      </c>
      <c r="E76" s="66">
        <v>100000</v>
      </c>
      <c r="F76" s="67" t="s">
        <v>80</v>
      </c>
      <c r="G76" s="68">
        <v>101990.96564026357</v>
      </c>
      <c r="H76" s="69">
        <v>11</v>
      </c>
      <c r="I76" s="67" t="s">
        <v>122</v>
      </c>
      <c r="J76" s="70" t="s">
        <v>51</v>
      </c>
      <c r="K76" s="67" t="s">
        <v>82</v>
      </c>
      <c r="L76" s="63" t="s">
        <v>82</v>
      </c>
      <c r="M76" s="70" t="s">
        <v>4083</v>
      </c>
      <c r="N76" s="63" t="s">
        <v>8</v>
      </c>
      <c r="O76" s="70">
        <v>6</v>
      </c>
      <c r="P76" s="70">
        <v>6</v>
      </c>
      <c r="Q76" s="70">
        <v>3</v>
      </c>
      <c r="S76" s="84" t="s">
        <v>572</v>
      </c>
      <c r="T76" s="84" t="s">
        <v>979</v>
      </c>
      <c r="U76" s="84">
        <v>19</v>
      </c>
      <c r="W76" s="84">
        <v>4</v>
      </c>
      <c r="X76" s="84">
        <v>6</v>
      </c>
      <c r="AD76" s="84" t="s">
        <v>23</v>
      </c>
      <c r="AE76" s="84" t="s">
        <v>979</v>
      </c>
    </row>
    <row r="77" spans="2:31" ht="15" customHeight="1" x14ac:dyDescent="0.25">
      <c r="B77" s="70" t="s">
        <v>2076</v>
      </c>
      <c r="C77" s="64">
        <v>41054.95925925926</v>
      </c>
      <c r="D77" s="65">
        <v>2785</v>
      </c>
      <c r="E77" s="66">
        <v>33420</v>
      </c>
      <c r="F77" s="67" t="s">
        <v>5</v>
      </c>
      <c r="G77" s="68">
        <v>33420</v>
      </c>
      <c r="H77" s="69">
        <v>4</v>
      </c>
      <c r="I77" s="67" t="s">
        <v>123</v>
      </c>
      <c r="J77" s="70" t="s">
        <v>51</v>
      </c>
      <c r="K77" s="67" t="s">
        <v>4047</v>
      </c>
      <c r="L77" s="63" t="s">
        <v>124</v>
      </c>
      <c r="M77" s="70" t="s">
        <v>1122</v>
      </c>
      <c r="N77" s="63" t="s">
        <v>12</v>
      </c>
      <c r="O77" s="70">
        <v>8</v>
      </c>
      <c r="P77" s="70">
        <v>8</v>
      </c>
      <c r="Q77" s="70">
        <v>5</v>
      </c>
      <c r="S77" s="84" t="s">
        <v>581</v>
      </c>
      <c r="T77" s="84" t="s">
        <v>979</v>
      </c>
      <c r="U77" s="84">
        <v>20</v>
      </c>
      <c r="W77" s="84">
        <v>8</v>
      </c>
      <c r="X77" s="84">
        <v>8</v>
      </c>
      <c r="AD77" s="84" t="s">
        <v>167</v>
      </c>
      <c r="AE77" s="84" t="s">
        <v>979</v>
      </c>
    </row>
    <row r="78" spans="2:31" ht="15" customHeight="1" x14ac:dyDescent="0.25">
      <c r="B78" s="70" t="s">
        <v>2077</v>
      </c>
      <c r="C78" s="64">
        <v>41054.960416666669</v>
      </c>
      <c r="D78" s="65">
        <v>59450</v>
      </c>
      <c r="E78" s="66">
        <v>59450</v>
      </c>
      <c r="F78" s="67" t="s">
        <v>84</v>
      </c>
      <c r="G78" s="68">
        <v>58460.842544152933</v>
      </c>
      <c r="H78" s="69">
        <v>6</v>
      </c>
      <c r="I78" s="67" t="s">
        <v>125</v>
      </c>
      <c r="J78" s="70" t="s">
        <v>65</v>
      </c>
      <c r="K78" s="67" t="s">
        <v>86</v>
      </c>
      <c r="L78" s="63" t="s">
        <v>86</v>
      </c>
      <c r="M78" s="70" t="s">
        <v>4019</v>
      </c>
      <c r="N78" s="63" t="s">
        <v>12</v>
      </c>
      <c r="O78" s="70">
        <v>8</v>
      </c>
      <c r="P78" s="70">
        <v>8</v>
      </c>
      <c r="Q78" s="70">
        <v>20</v>
      </c>
      <c r="S78" s="84" t="s">
        <v>606</v>
      </c>
      <c r="T78" s="84" t="s">
        <v>979</v>
      </c>
      <c r="U78" s="84">
        <v>21</v>
      </c>
      <c r="W78" s="84">
        <v>8</v>
      </c>
      <c r="X78" s="84">
        <v>8</v>
      </c>
      <c r="AD78" s="84" t="s">
        <v>37</v>
      </c>
      <c r="AE78" s="84" t="s">
        <v>979</v>
      </c>
    </row>
    <row r="79" spans="2:31" ht="15" customHeight="1" x14ac:dyDescent="0.25">
      <c r="B79" s="70" t="s">
        <v>2078</v>
      </c>
      <c r="C79" s="64">
        <v>41054.967002314814</v>
      </c>
      <c r="D79" s="65">
        <v>15000</v>
      </c>
      <c r="E79" s="66">
        <v>15000</v>
      </c>
      <c r="F79" s="67" t="s">
        <v>5</v>
      </c>
      <c r="G79" s="68">
        <v>15000</v>
      </c>
      <c r="H79" s="69">
        <v>2</v>
      </c>
      <c r="I79" s="67" t="s">
        <v>126</v>
      </c>
      <c r="J79" s="70" t="s">
        <v>354</v>
      </c>
      <c r="K79" s="67" t="s">
        <v>14</v>
      </c>
      <c r="L79" s="63" t="s">
        <v>14</v>
      </c>
      <c r="M79" s="70" t="s">
        <v>4019</v>
      </c>
      <c r="N79" s="63" t="s">
        <v>12</v>
      </c>
      <c r="O79" s="70">
        <v>8</v>
      </c>
      <c r="P79" s="70">
        <v>8</v>
      </c>
      <c r="Q79" s="70">
        <v>9.5</v>
      </c>
      <c r="S79" s="84" t="s">
        <v>816</v>
      </c>
      <c r="T79" s="84" t="s">
        <v>979</v>
      </c>
      <c r="U79" s="84">
        <v>22</v>
      </c>
      <c r="W79" s="84">
        <v>8</v>
      </c>
      <c r="X79" s="84">
        <v>8</v>
      </c>
      <c r="AD79" s="84" t="s">
        <v>20</v>
      </c>
      <c r="AE79" s="84" t="s">
        <v>979</v>
      </c>
    </row>
    <row r="80" spans="2:31" ht="15" customHeight="1" x14ac:dyDescent="0.25">
      <c r="B80" s="70" t="s">
        <v>2079</v>
      </c>
      <c r="C80" s="64">
        <v>41054.969143518516</v>
      </c>
      <c r="D80" s="65" t="s">
        <v>127</v>
      </c>
      <c r="E80" s="66">
        <v>60000</v>
      </c>
      <c r="F80" s="67" t="s">
        <v>5</v>
      </c>
      <c r="G80" s="68">
        <v>60000</v>
      </c>
      <c r="H80" s="69">
        <v>7</v>
      </c>
      <c r="I80" s="67" t="s">
        <v>128</v>
      </c>
      <c r="J80" s="70" t="s">
        <v>19</v>
      </c>
      <c r="K80" s="67" t="s">
        <v>86</v>
      </c>
      <c r="L80" s="63" t="s">
        <v>86</v>
      </c>
      <c r="M80" s="70" t="s">
        <v>4019</v>
      </c>
      <c r="N80" s="63" t="s">
        <v>24</v>
      </c>
      <c r="O80" s="70">
        <v>2</v>
      </c>
      <c r="P80" s="70">
        <v>2</v>
      </c>
      <c r="Q80" s="70">
        <v>6</v>
      </c>
      <c r="S80" s="84" t="s">
        <v>874</v>
      </c>
      <c r="T80" s="84" t="s">
        <v>979</v>
      </c>
      <c r="U80" s="84">
        <v>23</v>
      </c>
      <c r="W80" s="84">
        <v>1</v>
      </c>
      <c r="X80" s="84">
        <v>2</v>
      </c>
      <c r="AD80" s="84" t="s">
        <v>35</v>
      </c>
      <c r="AE80" s="84" t="s">
        <v>979</v>
      </c>
    </row>
    <row r="81" spans="2:31" ht="15" customHeight="1" x14ac:dyDescent="0.25">
      <c r="B81" s="70" t="s">
        <v>2080</v>
      </c>
      <c r="C81" s="64">
        <v>41054.971354166664</v>
      </c>
      <c r="D81" s="65">
        <v>100000</v>
      </c>
      <c r="E81" s="66">
        <v>100000</v>
      </c>
      <c r="F81" s="67" t="s">
        <v>67</v>
      </c>
      <c r="G81" s="68">
        <v>157617.8272067284</v>
      </c>
      <c r="H81" s="69">
        <v>11</v>
      </c>
      <c r="I81" s="67" t="s">
        <v>19</v>
      </c>
      <c r="J81" s="70" t="s">
        <v>19</v>
      </c>
      <c r="K81" s="67" t="s">
        <v>69</v>
      </c>
      <c r="L81" s="63" t="s">
        <v>69</v>
      </c>
      <c r="M81" s="70" t="s">
        <v>979</v>
      </c>
      <c r="N81" s="63" t="s">
        <v>17</v>
      </c>
      <c r="O81" s="70">
        <v>3</v>
      </c>
      <c r="P81" s="70">
        <v>2</v>
      </c>
      <c r="Q81" s="70">
        <v>3</v>
      </c>
      <c r="S81" s="84" t="s">
        <v>1347</v>
      </c>
      <c r="T81" s="84" t="s">
        <v>979</v>
      </c>
      <c r="U81" s="84">
        <v>24</v>
      </c>
      <c r="W81" s="84">
        <v>2</v>
      </c>
      <c r="X81" s="84">
        <v>3</v>
      </c>
      <c r="AD81" s="84" t="s">
        <v>1347</v>
      </c>
      <c r="AE81" s="84" t="s">
        <v>979</v>
      </c>
    </row>
    <row r="82" spans="2:31" ht="15" customHeight="1" x14ac:dyDescent="0.25">
      <c r="B82" s="70" t="s">
        <v>2081</v>
      </c>
      <c r="C82" s="64">
        <v>41054.972754629627</v>
      </c>
      <c r="D82" s="65" t="s">
        <v>129</v>
      </c>
      <c r="E82" s="66">
        <v>18000</v>
      </c>
      <c r="F82" s="67" t="s">
        <v>5</v>
      </c>
      <c r="G82" s="68">
        <v>18000</v>
      </c>
      <c r="H82" s="69">
        <v>2</v>
      </c>
      <c r="I82" s="67" t="s">
        <v>130</v>
      </c>
      <c r="J82" s="70" t="s">
        <v>19</v>
      </c>
      <c r="K82" s="67" t="s">
        <v>131</v>
      </c>
      <c r="L82" s="63" t="s">
        <v>131</v>
      </c>
      <c r="M82" s="70" t="s">
        <v>1122</v>
      </c>
      <c r="N82" s="63" t="s">
        <v>12</v>
      </c>
      <c r="O82" s="70">
        <v>8</v>
      </c>
      <c r="P82" s="70">
        <v>8</v>
      </c>
      <c r="Q82" s="70">
        <v>4.5</v>
      </c>
      <c r="S82" s="84" t="s">
        <v>1048</v>
      </c>
      <c r="T82" s="84" t="s">
        <v>979</v>
      </c>
      <c r="U82" s="84">
        <v>25</v>
      </c>
      <c r="W82" s="84">
        <v>8</v>
      </c>
      <c r="X82" s="84">
        <v>8</v>
      </c>
      <c r="AD82" s="84" t="s">
        <v>816</v>
      </c>
      <c r="AE82" s="84" t="s">
        <v>979</v>
      </c>
    </row>
    <row r="83" spans="2:31" ht="15" customHeight="1" x14ac:dyDescent="0.25">
      <c r="B83" s="70" t="s">
        <v>2082</v>
      </c>
      <c r="C83" s="64">
        <v>41054.980046296296</v>
      </c>
      <c r="D83" s="65">
        <v>50000</v>
      </c>
      <c r="E83" s="66">
        <v>50000</v>
      </c>
      <c r="F83" s="67" t="s">
        <v>5</v>
      </c>
      <c r="G83" s="68">
        <v>50000</v>
      </c>
      <c r="H83" s="69">
        <v>6</v>
      </c>
      <c r="I83" s="67" t="s">
        <v>132</v>
      </c>
      <c r="J83" s="70" t="s">
        <v>51</v>
      </c>
      <c r="K83" s="67" t="s">
        <v>14</v>
      </c>
      <c r="L83" s="63" t="s">
        <v>14</v>
      </c>
      <c r="M83" s="70" t="s">
        <v>4019</v>
      </c>
      <c r="N83" s="63" t="s">
        <v>17</v>
      </c>
      <c r="O83" s="70">
        <v>3</v>
      </c>
      <c r="P83" s="70">
        <v>2</v>
      </c>
      <c r="Q83" s="70">
        <v>4</v>
      </c>
      <c r="S83" s="84" t="s">
        <v>1062</v>
      </c>
      <c r="T83" s="84" t="s">
        <v>979</v>
      </c>
      <c r="U83" s="84">
        <v>26</v>
      </c>
      <c r="W83" s="84">
        <v>2</v>
      </c>
      <c r="X83" s="84">
        <v>3</v>
      </c>
      <c r="AD83" s="84" t="s">
        <v>1287</v>
      </c>
      <c r="AE83" s="84" t="s">
        <v>979</v>
      </c>
    </row>
    <row r="84" spans="2:31" ht="15" customHeight="1" x14ac:dyDescent="0.25">
      <c r="B84" s="70" t="s">
        <v>2083</v>
      </c>
      <c r="C84" s="64">
        <v>41054.981423611112</v>
      </c>
      <c r="D84" s="65">
        <v>26000</v>
      </c>
      <c r="E84" s="66">
        <v>26000</v>
      </c>
      <c r="F84" s="67" t="s">
        <v>5</v>
      </c>
      <c r="G84" s="68">
        <v>26000</v>
      </c>
      <c r="H84" s="69">
        <v>3</v>
      </c>
      <c r="I84" s="67" t="s">
        <v>133</v>
      </c>
      <c r="J84" s="70" t="s">
        <v>19</v>
      </c>
      <c r="K84" s="67" t="s">
        <v>134</v>
      </c>
      <c r="L84" s="63" t="s">
        <v>134</v>
      </c>
      <c r="M84" s="70" t="s">
        <v>637</v>
      </c>
      <c r="N84" s="63" t="s">
        <v>12</v>
      </c>
      <c r="O84" s="70">
        <v>8</v>
      </c>
      <c r="P84" s="70">
        <v>8</v>
      </c>
      <c r="Q84" s="70">
        <v>6.5</v>
      </c>
      <c r="S84" s="84" t="s">
        <v>1070</v>
      </c>
      <c r="T84" s="84" t="s">
        <v>979</v>
      </c>
      <c r="U84" s="84">
        <v>27</v>
      </c>
      <c r="W84" s="84">
        <v>8</v>
      </c>
      <c r="X84" s="84">
        <v>8</v>
      </c>
      <c r="AD84" s="84" t="s">
        <v>626</v>
      </c>
      <c r="AE84" s="84" t="s">
        <v>979</v>
      </c>
    </row>
    <row r="85" spans="2:31" ht="15" customHeight="1" x14ac:dyDescent="0.25">
      <c r="B85" s="70" t="s">
        <v>2084</v>
      </c>
      <c r="C85" s="64">
        <v>41054.992673611108</v>
      </c>
      <c r="D85" s="65" t="s">
        <v>135</v>
      </c>
      <c r="E85" s="66">
        <v>30000</v>
      </c>
      <c r="F85" s="67" t="s">
        <v>67</v>
      </c>
      <c r="G85" s="68">
        <v>47285.348162018527</v>
      </c>
      <c r="H85" s="69">
        <v>5</v>
      </c>
      <c r="I85" s="67" t="s">
        <v>136</v>
      </c>
      <c r="J85" s="70" t="s">
        <v>51</v>
      </c>
      <c r="K85" s="67" t="s">
        <v>69</v>
      </c>
      <c r="L85" s="63" t="s">
        <v>69</v>
      </c>
      <c r="M85" s="70" t="s">
        <v>979</v>
      </c>
      <c r="N85" s="63" t="s">
        <v>8</v>
      </c>
      <c r="O85" s="70">
        <v>6</v>
      </c>
      <c r="P85" s="70">
        <v>6</v>
      </c>
      <c r="Q85" s="70">
        <v>9</v>
      </c>
      <c r="S85" s="84" t="s">
        <v>1287</v>
      </c>
      <c r="T85" s="84" t="s">
        <v>979</v>
      </c>
      <c r="U85" s="84">
        <v>28</v>
      </c>
      <c r="W85" s="84">
        <v>4</v>
      </c>
      <c r="X85" s="84">
        <v>6</v>
      </c>
      <c r="AD85" s="84" t="s">
        <v>581</v>
      </c>
      <c r="AE85" s="84" t="s">
        <v>979</v>
      </c>
    </row>
    <row r="86" spans="2:31" ht="15" customHeight="1" x14ac:dyDescent="0.25">
      <c r="B86" s="70" t="s">
        <v>2085</v>
      </c>
      <c r="C86" s="64">
        <v>41055.000601851854</v>
      </c>
      <c r="D86" s="65">
        <v>150000</v>
      </c>
      <c r="E86" s="66">
        <v>150000</v>
      </c>
      <c r="F86" s="67" t="s">
        <v>5</v>
      </c>
      <c r="G86" s="68">
        <v>150000</v>
      </c>
      <c r="H86" s="69">
        <v>11</v>
      </c>
      <c r="I86" s="67" t="s">
        <v>137</v>
      </c>
      <c r="J86" s="70" t="s">
        <v>3947</v>
      </c>
      <c r="K86" s="67" t="s">
        <v>14</v>
      </c>
      <c r="L86" s="63" t="s">
        <v>14</v>
      </c>
      <c r="M86" s="70" t="s">
        <v>4019</v>
      </c>
      <c r="N86" s="63" t="s">
        <v>12</v>
      </c>
      <c r="O86" s="70">
        <v>8</v>
      </c>
      <c r="P86" s="70">
        <v>8</v>
      </c>
      <c r="Q86" s="70">
        <v>6</v>
      </c>
      <c r="S86" s="84" t="s">
        <v>1515</v>
      </c>
      <c r="T86" s="84" t="s">
        <v>979</v>
      </c>
      <c r="U86" s="84">
        <v>29</v>
      </c>
      <c r="W86" s="84">
        <v>8</v>
      </c>
      <c r="X86" s="84">
        <v>8</v>
      </c>
      <c r="AD86" s="84" t="s">
        <v>73</v>
      </c>
      <c r="AE86" s="84" t="s">
        <v>979</v>
      </c>
    </row>
    <row r="87" spans="2:31" ht="15" customHeight="1" x14ac:dyDescent="0.25">
      <c r="B87" s="70" t="s">
        <v>2086</v>
      </c>
      <c r="C87" s="64">
        <v>41055.003993055558</v>
      </c>
      <c r="D87" s="65">
        <v>120000</v>
      </c>
      <c r="E87" s="66">
        <v>120000</v>
      </c>
      <c r="F87" s="67" t="s">
        <v>5</v>
      </c>
      <c r="G87" s="68">
        <v>120000</v>
      </c>
      <c r="H87" s="69">
        <v>11</v>
      </c>
      <c r="I87" s="67" t="s">
        <v>138</v>
      </c>
      <c r="J87" s="70" t="s">
        <v>51</v>
      </c>
      <c r="K87" s="67" t="s">
        <v>14</v>
      </c>
      <c r="L87" s="63" t="s">
        <v>14</v>
      </c>
      <c r="M87" s="70" t="s">
        <v>4019</v>
      </c>
      <c r="N87" s="63" t="s">
        <v>8</v>
      </c>
      <c r="O87" s="70">
        <v>6</v>
      </c>
      <c r="P87" s="70">
        <v>6</v>
      </c>
      <c r="Q87" s="70">
        <v>5.5</v>
      </c>
      <c r="S87" s="84" t="s">
        <v>979</v>
      </c>
      <c r="T87" s="84" t="s">
        <v>979</v>
      </c>
      <c r="U87" s="84">
        <v>30</v>
      </c>
      <c r="W87" s="84">
        <v>4</v>
      </c>
      <c r="X87" s="84">
        <v>6</v>
      </c>
      <c r="AD87" s="84" t="s">
        <v>29</v>
      </c>
      <c r="AE87" s="84" t="s">
        <v>979</v>
      </c>
    </row>
    <row r="88" spans="2:31" ht="15" customHeight="1" x14ac:dyDescent="0.25">
      <c r="B88" s="70" t="s">
        <v>2087</v>
      </c>
      <c r="C88" s="64">
        <v>41055.007141203707</v>
      </c>
      <c r="D88" s="65">
        <v>500000</v>
      </c>
      <c r="E88" s="66">
        <v>500000</v>
      </c>
      <c r="F88" s="67" t="s">
        <v>39</v>
      </c>
      <c r="G88" s="68">
        <v>8903.9583437212841</v>
      </c>
      <c r="H88" s="69">
        <v>1</v>
      </c>
      <c r="I88" s="67" t="s">
        <v>74</v>
      </c>
      <c r="J88" s="70" t="s">
        <v>354</v>
      </c>
      <c r="K88" s="67" t="s">
        <v>7</v>
      </c>
      <c r="L88" s="63" t="s">
        <v>7</v>
      </c>
      <c r="M88" s="70" t="s">
        <v>1122</v>
      </c>
      <c r="N88" s="63" t="s">
        <v>12</v>
      </c>
      <c r="O88" s="70">
        <v>8</v>
      </c>
      <c r="P88" s="70">
        <v>8</v>
      </c>
      <c r="Q88" s="70">
        <v>7</v>
      </c>
      <c r="S88" s="84" t="s">
        <v>1703</v>
      </c>
      <c r="T88" s="84" t="s">
        <v>979</v>
      </c>
      <c r="U88" s="84">
        <v>31</v>
      </c>
      <c r="W88" s="84">
        <v>8</v>
      </c>
      <c r="X88" s="84">
        <v>8</v>
      </c>
      <c r="AD88" s="84" t="s">
        <v>565</v>
      </c>
      <c r="AE88" s="84" t="s">
        <v>979</v>
      </c>
    </row>
    <row r="89" spans="2:31" ht="15" customHeight="1" x14ac:dyDescent="0.25">
      <c r="B89" s="70" t="s">
        <v>2088</v>
      </c>
      <c r="C89" s="64">
        <v>41055.007881944446</v>
      </c>
      <c r="D89" s="65" t="s">
        <v>139</v>
      </c>
      <c r="E89" s="66">
        <v>31330</v>
      </c>
      <c r="F89" s="67" t="s">
        <v>5</v>
      </c>
      <c r="G89" s="68">
        <v>31330</v>
      </c>
      <c r="H89" s="69">
        <v>4</v>
      </c>
      <c r="I89" s="67" t="s">
        <v>140</v>
      </c>
      <c r="J89" s="70" t="s">
        <v>19</v>
      </c>
      <c r="K89" s="67" t="s">
        <v>141</v>
      </c>
      <c r="L89" s="63" t="s">
        <v>141</v>
      </c>
      <c r="M89" s="70" t="s">
        <v>4018</v>
      </c>
      <c r="N89" s="63" t="s">
        <v>12</v>
      </c>
      <c r="O89" s="70">
        <v>8</v>
      </c>
      <c r="P89" s="70">
        <v>8</v>
      </c>
      <c r="Q89" s="70">
        <v>2</v>
      </c>
      <c r="S89" s="84" t="s">
        <v>1769</v>
      </c>
      <c r="T89" s="84" t="s">
        <v>979</v>
      </c>
      <c r="U89" s="84">
        <v>32</v>
      </c>
      <c r="W89" s="84">
        <v>8</v>
      </c>
      <c r="X89" s="84">
        <v>8</v>
      </c>
      <c r="AD89" s="84" t="s">
        <v>71</v>
      </c>
      <c r="AE89" s="84" t="s">
        <v>979</v>
      </c>
    </row>
    <row r="90" spans="2:31" ht="15" customHeight="1" x14ac:dyDescent="0.25">
      <c r="B90" s="70" t="s">
        <v>2089</v>
      </c>
      <c r="C90" s="64">
        <v>41055.010613425926</v>
      </c>
      <c r="D90" s="65">
        <v>110000</v>
      </c>
      <c r="E90" s="66">
        <v>110000</v>
      </c>
      <c r="F90" s="67" t="s">
        <v>5</v>
      </c>
      <c r="G90" s="68">
        <v>110000</v>
      </c>
      <c r="H90" s="69">
        <v>11</v>
      </c>
      <c r="I90" s="67" t="s">
        <v>142</v>
      </c>
      <c r="J90" s="70" t="s">
        <v>277</v>
      </c>
      <c r="K90" s="67" t="s">
        <v>14</v>
      </c>
      <c r="L90" s="63" t="s">
        <v>14</v>
      </c>
      <c r="M90" s="70" t="s">
        <v>4019</v>
      </c>
      <c r="N90" s="63" t="s">
        <v>17</v>
      </c>
      <c r="O90" s="70">
        <v>3</v>
      </c>
      <c r="P90" s="70">
        <v>2</v>
      </c>
      <c r="Q90" s="70">
        <v>7.5</v>
      </c>
      <c r="S90" s="84" t="s">
        <v>1800</v>
      </c>
      <c r="T90" s="84" t="s">
        <v>979</v>
      </c>
      <c r="U90" s="84">
        <v>33</v>
      </c>
      <c r="W90" s="84">
        <v>2</v>
      </c>
      <c r="X90" s="84">
        <v>3</v>
      </c>
      <c r="AD90" s="84" t="s">
        <v>1800</v>
      </c>
      <c r="AE90" s="84" t="s">
        <v>979</v>
      </c>
    </row>
    <row r="91" spans="2:31" ht="15" customHeight="1" x14ac:dyDescent="0.25">
      <c r="B91" s="70" t="s">
        <v>2090</v>
      </c>
      <c r="C91" s="64">
        <v>41055.015844907408</v>
      </c>
      <c r="D91" s="65" t="s">
        <v>143</v>
      </c>
      <c r="E91" s="66">
        <v>81000</v>
      </c>
      <c r="F91" s="67" t="s">
        <v>5</v>
      </c>
      <c r="G91" s="68">
        <v>81000</v>
      </c>
      <c r="H91" s="69">
        <v>9</v>
      </c>
      <c r="I91" s="67" t="s">
        <v>144</v>
      </c>
      <c r="J91" s="70" t="s">
        <v>354</v>
      </c>
      <c r="K91" s="67" t="s">
        <v>69</v>
      </c>
      <c r="L91" s="63" t="s">
        <v>69</v>
      </c>
      <c r="M91" s="70" t="s">
        <v>979</v>
      </c>
      <c r="N91" s="63" t="s">
        <v>8</v>
      </c>
      <c r="O91" s="70">
        <v>6</v>
      </c>
      <c r="P91" s="70">
        <v>6</v>
      </c>
      <c r="Q91" s="70">
        <v>3</v>
      </c>
      <c r="S91" s="84" t="s">
        <v>1856</v>
      </c>
      <c r="T91" s="84" t="s">
        <v>979</v>
      </c>
      <c r="U91" s="84">
        <v>34</v>
      </c>
      <c r="W91" s="84">
        <v>4</v>
      </c>
      <c r="X91" s="84">
        <v>6</v>
      </c>
      <c r="AD91" s="84" t="s">
        <v>1062</v>
      </c>
      <c r="AE91" s="84" t="s">
        <v>979</v>
      </c>
    </row>
    <row r="92" spans="2:31" ht="15" customHeight="1" x14ac:dyDescent="0.25">
      <c r="B92" s="70" t="s">
        <v>2091</v>
      </c>
      <c r="C92" s="64">
        <v>41055.027129629627</v>
      </c>
      <c r="D92" s="65">
        <v>40000</v>
      </c>
      <c r="E92" s="66">
        <v>40000</v>
      </c>
      <c r="F92" s="67" t="s">
        <v>5</v>
      </c>
      <c r="G92" s="68">
        <v>40000</v>
      </c>
      <c r="H92" s="69">
        <v>5</v>
      </c>
      <c r="I92" s="67" t="s">
        <v>145</v>
      </c>
      <c r="J92" s="70" t="s">
        <v>19</v>
      </c>
      <c r="K92" s="67" t="s">
        <v>14</v>
      </c>
      <c r="L92" s="63" t="s">
        <v>14</v>
      </c>
      <c r="M92" s="70" t="s">
        <v>4019</v>
      </c>
      <c r="N92" s="63" t="s">
        <v>8</v>
      </c>
      <c r="O92" s="70">
        <v>6</v>
      </c>
      <c r="P92" s="70">
        <v>6</v>
      </c>
      <c r="Q92" s="70">
        <v>20</v>
      </c>
      <c r="S92" s="84" t="s">
        <v>1947</v>
      </c>
      <c r="T92" s="84" t="s">
        <v>4017</v>
      </c>
      <c r="U92" s="84">
        <v>1</v>
      </c>
      <c r="W92" s="84">
        <v>4</v>
      </c>
      <c r="X92" s="84">
        <v>6</v>
      </c>
      <c r="AD92" s="84" t="s">
        <v>606</v>
      </c>
      <c r="AE92" s="84" t="s">
        <v>979</v>
      </c>
    </row>
    <row r="93" spans="2:31" ht="15" customHeight="1" x14ac:dyDescent="0.25">
      <c r="B93" s="70" t="s">
        <v>2092</v>
      </c>
      <c r="C93" s="64">
        <v>41055.027407407404</v>
      </c>
      <c r="D93" s="65">
        <v>42000</v>
      </c>
      <c r="E93" s="66">
        <v>42000</v>
      </c>
      <c r="F93" s="67" t="s">
        <v>84</v>
      </c>
      <c r="G93" s="68">
        <v>41301.183967273726</v>
      </c>
      <c r="H93" s="69">
        <v>5</v>
      </c>
      <c r="I93" s="67" t="s">
        <v>146</v>
      </c>
      <c r="J93" s="70" t="s">
        <v>19</v>
      </c>
      <c r="K93" s="67" t="s">
        <v>86</v>
      </c>
      <c r="L93" s="63" t="s">
        <v>86</v>
      </c>
      <c r="M93" s="70" t="s">
        <v>4019</v>
      </c>
      <c r="N93" s="63" t="s">
        <v>8</v>
      </c>
      <c r="O93" s="70">
        <v>6</v>
      </c>
      <c r="P93" s="70">
        <v>6</v>
      </c>
      <c r="Q93" s="70">
        <v>6</v>
      </c>
      <c r="S93" s="84" t="s">
        <v>86</v>
      </c>
      <c r="T93" s="84" t="s">
        <v>4019</v>
      </c>
      <c r="U93" s="84">
        <v>1</v>
      </c>
      <c r="W93" s="84">
        <v>4</v>
      </c>
      <c r="X93" s="84">
        <v>6</v>
      </c>
      <c r="AD93" s="84" t="s">
        <v>445</v>
      </c>
      <c r="AE93" s="84" t="s">
        <v>979</v>
      </c>
    </row>
    <row r="94" spans="2:31" ht="15" customHeight="1" x14ac:dyDescent="0.25">
      <c r="B94" s="70" t="s">
        <v>2093</v>
      </c>
      <c r="C94" s="64">
        <v>41055.027499999997</v>
      </c>
      <c r="D94" s="65">
        <v>125000</v>
      </c>
      <c r="E94" s="66">
        <v>125000</v>
      </c>
      <c r="F94" s="67" t="s">
        <v>5</v>
      </c>
      <c r="G94" s="68">
        <v>125000</v>
      </c>
      <c r="H94" s="69">
        <v>11</v>
      </c>
      <c r="I94" s="67" t="s">
        <v>147</v>
      </c>
      <c r="J94" s="70" t="s">
        <v>3947</v>
      </c>
      <c r="K94" s="67" t="s">
        <v>14</v>
      </c>
      <c r="L94" s="63" t="s">
        <v>14</v>
      </c>
      <c r="M94" s="70" t="s">
        <v>4019</v>
      </c>
      <c r="N94" s="63" t="s">
        <v>8</v>
      </c>
      <c r="O94" s="70">
        <v>6</v>
      </c>
      <c r="P94" s="70">
        <v>6</v>
      </c>
      <c r="Q94" s="70">
        <v>9.5</v>
      </c>
      <c r="S94" s="84" t="s">
        <v>3957</v>
      </c>
      <c r="T94" s="84" t="s">
        <v>4017</v>
      </c>
      <c r="U94" s="84">
        <v>2</v>
      </c>
      <c r="W94" s="84">
        <v>4</v>
      </c>
      <c r="X94" s="84">
        <v>6</v>
      </c>
      <c r="AD94" s="84" t="s">
        <v>45</v>
      </c>
      <c r="AE94" s="84" t="s">
        <v>979</v>
      </c>
    </row>
    <row r="95" spans="2:31" ht="15" customHeight="1" x14ac:dyDescent="0.25">
      <c r="B95" s="70" t="s">
        <v>2094</v>
      </c>
      <c r="C95" s="64">
        <v>41055.02752314815</v>
      </c>
      <c r="D95" s="65">
        <v>36000</v>
      </c>
      <c r="E95" s="66">
        <v>36000</v>
      </c>
      <c r="F95" s="67" t="s">
        <v>5</v>
      </c>
      <c r="G95" s="68">
        <v>36000</v>
      </c>
      <c r="H95" s="69">
        <v>4</v>
      </c>
      <c r="I95" s="67" t="s">
        <v>148</v>
      </c>
      <c r="J95" s="70" t="s">
        <v>51</v>
      </c>
      <c r="K95" s="67" t="s">
        <v>14</v>
      </c>
      <c r="L95" s="63" t="s">
        <v>14</v>
      </c>
      <c r="M95" s="70" t="s">
        <v>4019</v>
      </c>
      <c r="N95" s="63" t="s">
        <v>17</v>
      </c>
      <c r="O95" s="70">
        <v>3</v>
      </c>
      <c r="P95" s="70">
        <v>2</v>
      </c>
      <c r="Q95" s="70">
        <v>3</v>
      </c>
      <c r="S95" s="84" t="s">
        <v>637</v>
      </c>
      <c r="T95" s="84" t="s">
        <v>4017</v>
      </c>
      <c r="U95" s="84">
        <v>3</v>
      </c>
      <c r="W95" s="84">
        <v>2</v>
      </c>
      <c r="X95" s="84">
        <v>3</v>
      </c>
      <c r="AD95" s="84" t="s">
        <v>69</v>
      </c>
      <c r="AE95" s="84" t="s">
        <v>979</v>
      </c>
    </row>
    <row r="96" spans="2:31" ht="15" customHeight="1" x14ac:dyDescent="0.25">
      <c r="B96" s="70" t="s">
        <v>2095</v>
      </c>
      <c r="C96" s="64">
        <v>41055.027708333335</v>
      </c>
      <c r="D96" s="65" t="s">
        <v>149</v>
      </c>
      <c r="E96" s="66">
        <v>144000</v>
      </c>
      <c r="F96" s="67" t="s">
        <v>39</v>
      </c>
      <c r="G96" s="68">
        <v>2564.3400029917298</v>
      </c>
      <c r="H96" s="69">
        <v>1</v>
      </c>
      <c r="I96" s="67" t="s">
        <v>150</v>
      </c>
      <c r="J96" s="70" t="s">
        <v>354</v>
      </c>
      <c r="K96" s="67" t="s">
        <v>7</v>
      </c>
      <c r="L96" s="63" t="s">
        <v>7</v>
      </c>
      <c r="M96" s="70" t="s">
        <v>1122</v>
      </c>
      <c r="N96" s="63" t="s">
        <v>24</v>
      </c>
      <c r="O96" s="70">
        <v>2</v>
      </c>
      <c r="P96" s="70">
        <v>2</v>
      </c>
      <c r="Q96" s="70">
        <v>10</v>
      </c>
      <c r="S96" s="84" t="s">
        <v>3960</v>
      </c>
      <c r="T96" s="84" t="s">
        <v>4017</v>
      </c>
      <c r="U96" s="84">
        <v>4</v>
      </c>
      <c r="W96" s="84">
        <v>1</v>
      </c>
      <c r="X96" s="84">
        <v>2</v>
      </c>
      <c r="AD96" s="84" t="s">
        <v>26</v>
      </c>
      <c r="AE96" s="84" t="s">
        <v>979</v>
      </c>
    </row>
    <row r="97" spans="2:31" ht="15" customHeight="1" x14ac:dyDescent="0.25">
      <c r="B97" s="70" t="s">
        <v>2096</v>
      </c>
      <c r="C97" s="64">
        <v>41055.027777777781</v>
      </c>
      <c r="D97" s="65">
        <v>75000</v>
      </c>
      <c r="E97" s="66">
        <v>75000</v>
      </c>
      <c r="F97" s="67" t="s">
        <v>5</v>
      </c>
      <c r="G97" s="68">
        <v>75000</v>
      </c>
      <c r="H97" s="69">
        <v>8</v>
      </c>
      <c r="I97" s="67" t="s">
        <v>151</v>
      </c>
      <c r="J97" s="70" t="s">
        <v>19</v>
      </c>
      <c r="K97" s="67" t="s">
        <v>14</v>
      </c>
      <c r="L97" s="63" t="s">
        <v>14</v>
      </c>
      <c r="M97" s="70" t="s">
        <v>4019</v>
      </c>
      <c r="N97" s="63" t="s">
        <v>24</v>
      </c>
      <c r="O97" s="70">
        <v>2</v>
      </c>
      <c r="P97" s="70">
        <v>2</v>
      </c>
      <c r="Q97" s="70">
        <v>5</v>
      </c>
      <c r="S97" s="84" t="s">
        <v>1122</v>
      </c>
      <c r="T97" s="84" t="s">
        <v>4017</v>
      </c>
      <c r="U97" s="84">
        <v>5</v>
      </c>
      <c r="W97" s="84">
        <v>1</v>
      </c>
      <c r="X97" s="84">
        <v>2</v>
      </c>
      <c r="AD97" s="84" t="s">
        <v>86</v>
      </c>
      <c r="AE97" s="84" t="s">
        <v>4019</v>
      </c>
    </row>
    <row r="98" spans="2:31" ht="15" customHeight="1" x14ac:dyDescent="0.25">
      <c r="B98" s="70" t="s">
        <v>2097</v>
      </c>
      <c r="C98" s="64">
        <v>41055.028009259258</v>
      </c>
      <c r="D98" s="65">
        <v>95000</v>
      </c>
      <c r="E98" s="66">
        <v>95000</v>
      </c>
      <c r="F98" s="67" t="s">
        <v>5</v>
      </c>
      <c r="G98" s="68">
        <v>95000</v>
      </c>
      <c r="H98" s="69">
        <v>10</v>
      </c>
      <c r="I98" s="67" t="s">
        <v>28</v>
      </c>
      <c r="J98" s="70" t="s">
        <v>3947</v>
      </c>
      <c r="K98" s="67" t="s">
        <v>14</v>
      </c>
      <c r="L98" s="63" t="s">
        <v>14</v>
      </c>
      <c r="M98" s="70" t="s">
        <v>4019</v>
      </c>
      <c r="N98" s="63" t="s">
        <v>8</v>
      </c>
      <c r="O98" s="70">
        <v>6</v>
      </c>
      <c r="P98" s="70">
        <v>6</v>
      </c>
      <c r="Q98" s="70">
        <v>9</v>
      </c>
      <c r="S98" s="84" t="s">
        <v>1493</v>
      </c>
      <c r="T98" s="84" t="s">
        <v>4017</v>
      </c>
      <c r="U98" s="84">
        <v>6</v>
      </c>
      <c r="W98" s="84">
        <v>4</v>
      </c>
      <c r="X98" s="84">
        <v>6</v>
      </c>
      <c r="AD98" s="84" t="s">
        <v>1127</v>
      </c>
      <c r="AE98" s="84" t="s">
        <v>1122</v>
      </c>
    </row>
    <row r="99" spans="2:31" ht="15" customHeight="1" x14ac:dyDescent="0.25">
      <c r="B99" s="70" t="s">
        <v>2098</v>
      </c>
      <c r="C99" s="64">
        <v>41055.028090277781</v>
      </c>
      <c r="D99" s="65">
        <v>24000</v>
      </c>
      <c r="E99" s="66">
        <v>24000</v>
      </c>
      <c r="F99" s="67" t="s">
        <v>5</v>
      </c>
      <c r="G99" s="68">
        <v>24000</v>
      </c>
      <c r="H99" s="69">
        <v>3</v>
      </c>
      <c r="I99" s="67" t="s">
        <v>152</v>
      </c>
      <c r="J99" s="70" t="s">
        <v>51</v>
      </c>
      <c r="K99" s="67" t="s">
        <v>14</v>
      </c>
      <c r="L99" s="63" t="s">
        <v>14</v>
      </c>
      <c r="M99" s="70" t="s">
        <v>4019</v>
      </c>
      <c r="N99" s="63" t="s">
        <v>17</v>
      </c>
      <c r="O99" s="70">
        <v>3</v>
      </c>
      <c r="P99" s="70">
        <v>2</v>
      </c>
      <c r="Q99" s="70">
        <v>5.5</v>
      </c>
      <c r="S99" s="84" t="s">
        <v>1367</v>
      </c>
      <c r="T99" s="84" t="s">
        <v>4017</v>
      </c>
      <c r="U99" s="84">
        <v>7</v>
      </c>
      <c r="W99" s="84">
        <v>2</v>
      </c>
      <c r="X99" s="84">
        <v>3</v>
      </c>
      <c r="AD99" s="84" t="s">
        <v>3960</v>
      </c>
      <c r="AE99" s="84" t="s">
        <v>4017</v>
      </c>
    </row>
    <row r="100" spans="2:31" ht="15" customHeight="1" x14ac:dyDescent="0.25">
      <c r="B100" s="70" t="s">
        <v>2099</v>
      </c>
      <c r="C100" s="64">
        <v>41055.028136574074</v>
      </c>
      <c r="D100" s="65" t="s">
        <v>153</v>
      </c>
      <c r="E100" s="66">
        <v>91000</v>
      </c>
      <c r="F100" s="67" t="s">
        <v>5</v>
      </c>
      <c r="G100" s="68">
        <v>91000</v>
      </c>
      <c r="H100" s="69">
        <v>10</v>
      </c>
      <c r="I100" s="67" t="s">
        <v>154</v>
      </c>
      <c r="J100" s="70" t="s">
        <v>51</v>
      </c>
      <c r="K100" s="67" t="s">
        <v>14</v>
      </c>
      <c r="L100" s="63" t="s">
        <v>14</v>
      </c>
      <c r="M100" s="70" t="s">
        <v>4019</v>
      </c>
      <c r="N100" s="63" t="s">
        <v>24</v>
      </c>
      <c r="O100" s="70">
        <v>2</v>
      </c>
      <c r="P100" s="70">
        <v>2</v>
      </c>
      <c r="Q100" s="70">
        <v>9</v>
      </c>
      <c r="S100" s="84" t="s">
        <v>14</v>
      </c>
      <c r="T100" s="84" t="s">
        <v>637</v>
      </c>
      <c r="U100" s="84">
        <v>5</v>
      </c>
      <c r="W100" s="84">
        <v>1</v>
      </c>
      <c r="X100" s="84">
        <v>2</v>
      </c>
      <c r="AD100" s="84" t="s">
        <v>1327</v>
      </c>
      <c r="AE100" s="84" t="s">
        <v>4018</v>
      </c>
    </row>
    <row r="101" spans="2:31" ht="15" customHeight="1" x14ac:dyDescent="0.25">
      <c r="B101" s="70" t="s">
        <v>2100</v>
      </c>
      <c r="C101" s="64">
        <v>41055.028229166666</v>
      </c>
      <c r="D101" s="65">
        <v>40000</v>
      </c>
      <c r="E101" s="66">
        <v>40000</v>
      </c>
      <c r="F101" s="67" t="s">
        <v>5</v>
      </c>
      <c r="G101" s="68">
        <v>40000</v>
      </c>
      <c r="H101" s="69">
        <v>5</v>
      </c>
      <c r="I101" s="67" t="s">
        <v>155</v>
      </c>
      <c r="J101" s="70" t="s">
        <v>19</v>
      </c>
      <c r="K101" s="67" t="s">
        <v>14</v>
      </c>
      <c r="L101" s="63" t="s">
        <v>14</v>
      </c>
      <c r="M101" s="70" t="s">
        <v>4019</v>
      </c>
      <c r="N101" s="63" t="s">
        <v>8</v>
      </c>
      <c r="O101" s="70">
        <v>6</v>
      </c>
      <c r="P101" s="70">
        <v>6</v>
      </c>
      <c r="Q101" s="70">
        <v>5</v>
      </c>
      <c r="S101" s="84" t="s">
        <v>141</v>
      </c>
      <c r="T101" s="84" t="s">
        <v>4018</v>
      </c>
      <c r="U101" s="84">
        <v>1</v>
      </c>
      <c r="W101" s="84">
        <v>4</v>
      </c>
      <c r="X101" s="84">
        <v>6</v>
      </c>
      <c r="AD101" s="84" t="s">
        <v>988</v>
      </c>
      <c r="AE101" s="84" t="s">
        <v>4018</v>
      </c>
    </row>
    <row r="102" spans="2:31" ht="15" customHeight="1" x14ac:dyDescent="0.25">
      <c r="B102" s="70" t="s">
        <v>2101</v>
      </c>
      <c r="C102" s="64">
        <v>41055.028240740743</v>
      </c>
      <c r="D102" s="65">
        <v>57000</v>
      </c>
      <c r="E102" s="66">
        <v>57000</v>
      </c>
      <c r="F102" s="67" t="s">
        <v>5</v>
      </c>
      <c r="G102" s="68">
        <v>57000</v>
      </c>
      <c r="H102" s="69">
        <v>6</v>
      </c>
      <c r="I102" s="67" t="s">
        <v>156</v>
      </c>
      <c r="J102" s="70" t="s">
        <v>51</v>
      </c>
      <c r="K102" s="67" t="s">
        <v>14</v>
      </c>
      <c r="L102" s="63" t="s">
        <v>14</v>
      </c>
      <c r="M102" s="70" t="s">
        <v>4019</v>
      </c>
      <c r="N102" s="63" t="s">
        <v>8</v>
      </c>
      <c r="O102" s="70">
        <v>6</v>
      </c>
      <c r="P102" s="70">
        <v>6</v>
      </c>
      <c r="Q102" s="70">
        <v>10</v>
      </c>
      <c r="S102" s="84" t="s">
        <v>182</v>
      </c>
      <c r="T102" s="84" t="s">
        <v>4018</v>
      </c>
      <c r="U102" s="84">
        <v>2</v>
      </c>
      <c r="W102" s="84">
        <v>4</v>
      </c>
      <c r="X102" s="84">
        <v>6</v>
      </c>
      <c r="AD102" s="84" t="s">
        <v>290</v>
      </c>
      <c r="AE102" s="84" t="s">
        <v>4018</v>
      </c>
    </row>
    <row r="103" spans="2:31" ht="15" customHeight="1" x14ac:dyDescent="0.25">
      <c r="B103" s="70" t="s">
        <v>2102</v>
      </c>
      <c r="C103" s="64">
        <v>41055.028252314813</v>
      </c>
      <c r="D103" s="65">
        <v>74000</v>
      </c>
      <c r="E103" s="66">
        <v>74000</v>
      </c>
      <c r="F103" s="67" t="s">
        <v>5</v>
      </c>
      <c r="G103" s="68">
        <v>74000</v>
      </c>
      <c r="H103" s="69">
        <v>8</v>
      </c>
      <c r="I103" s="67" t="s">
        <v>74</v>
      </c>
      <c r="J103" s="70" t="s">
        <v>354</v>
      </c>
      <c r="K103" s="67" t="s">
        <v>14</v>
      </c>
      <c r="L103" s="63" t="s">
        <v>14</v>
      </c>
      <c r="M103" s="70" t="s">
        <v>4019</v>
      </c>
      <c r="N103" s="63" t="s">
        <v>8</v>
      </c>
      <c r="O103" s="70">
        <v>6</v>
      </c>
      <c r="P103" s="70">
        <v>6</v>
      </c>
      <c r="Q103" s="70">
        <v>6</v>
      </c>
      <c r="S103" s="84" t="s">
        <v>290</v>
      </c>
      <c r="T103" s="84" t="s">
        <v>4018</v>
      </c>
      <c r="U103" s="84">
        <v>3</v>
      </c>
      <c r="W103" s="84">
        <v>4</v>
      </c>
      <c r="X103" s="84">
        <v>6</v>
      </c>
      <c r="AD103" s="84" t="s">
        <v>1667</v>
      </c>
      <c r="AE103" s="84" t="s">
        <v>4018</v>
      </c>
    </row>
    <row r="104" spans="2:31" ht="15" customHeight="1" x14ac:dyDescent="0.25">
      <c r="B104" s="70" t="s">
        <v>2103</v>
      </c>
      <c r="C104" s="64">
        <v>41055.028263888889</v>
      </c>
      <c r="D104" s="65" t="s">
        <v>157</v>
      </c>
      <c r="E104" s="66">
        <v>80000</v>
      </c>
      <c r="F104" s="67" t="s">
        <v>5</v>
      </c>
      <c r="G104" s="68">
        <v>80000</v>
      </c>
      <c r="H104" s="69">
        <v>9</v>
      </c>
      <c r="I104" s="67" t="s">
        <v>158</v>
      </c>
      <c r="J104" s="70" t="s">
        <v>19</v>
      </c>
      <c r="K104" s="67" t="s">
        <v>14</v>
      </c>
      <c r="L104" s="63" t="s">
        <v>14</v>
      </c>
      <c r="M104" s="70" t="s">
        <v>4019</v>
      </c>
      <c r="N104" s="63" t="s">
        <v>8</v>
      </c>
      <c r="O104" s="70">
        <v>6</v>
      </c>
      <c r="P104" s="70">
        <v>6</v>
      </c>
      <c r="Q104" s="70">
        <v>9</v>
      </c>
      <c r="S104" s="84" t="s">
        <v>678</v>
      </c>
      <c r="T104" s="84" t="s">
        <v>4018</v>
      </c>
      <c r="U104" s="84">
        <v>4</v>
      </c>
      <c r="W104" s="84">
        <v>4</v>
      </c>
      <c r="X104" s="84">
        <v>6</v>
      </c>
      <c r="AD104" s="84" t="s">
        <v>141</v>
      </c>
      <c r="AE104" s="84" t="s">
        <v>4018</v>
      </c>
    </row>
    <row r="105" spans="2:31" ht="15" customHeight="1" x14ac:dyDescent="0.25">
      <c r="B105" s="70" t="s">
        <v>2104</v>
      </c>
      <c r="C105" s="64">
        <v>41055.028310185182</v>
      </c>
      <c r="D105" s="65">
        <v>90000</v>
      </c>
      <c r="E105" s="66">
        <v>90000</v>
      </c>
      <c r="F105" s="67" t="s">
        <v>5</v>
      </c>
      <c r="G105" s="68">
        <v>90000</v>
      </c>
      <c r="H105" s="69">
        <v>10</v>
      </c>
      <c r="I105" s="67" t="s">
        <v>159</v>
      </c>
      <c r="J105" s="70" t="s">
        <v>65</v>
      </c>
      <c r="K105" s="67" t="s">
        <v>14</v>
      </c>
      <c r="L105" s="63" t="s">
        <v>14</v>
      </c>
      <c r="M105" s="70" t="s">
        <v>4019</v>
      </c>
      <c r="N105" s="63" t="s">
        <v>8</v>
      </c>
      <c r="O105" s="70">
        <v>6</v>
      </c>
      <c r="P105" s="70">
        <v>6</v>
      </c>
      <c r="Q105" s="70">
        <v>5</v>
      </c>
      <c r="S105" s="84" t="s">
        <v>985</v>
      </c>
      <c r="T105" s="84" t="s">
        <v>4018</v>
      </c>
      <c r="U105" s="84">
        <v>5</v>
      </c>
      <c r="W105" s="84">
        <v>4</v>
      </c>
      <c r="X105" s="84">
        <v>6</v>
      </c>
      <c r="AD105" s="84" t="s">
        <v>141</v>
      </c>
      <c r="AE105" s="84" t="s">
        <v>4018</v>
      </c>
    </row>
    <row r="106" spans="2:31" ht="15" customHeight="1" x14ac:dyDescent="0.25">
      <c r="B106" s="70" t="s">
        <v>2105</v>
      </c>
      <c r="C106" s="64">
        <v>41055.028333333335</v>
      </c>
      <c r="D106" s="65">
        <v>21000</v>
      </c>
      <c r="E106" s="66">
        <v>21000</v>
      </c>
      <c r="F106" s="67" t="s">
        <v>5</v>
      </c>
      <c r="G106" s="68">
        <v>21000</v>
      </c>
      <c r="H106" s="69">
        <v>3</v>
      </c>
      <c r="I106" s="67" t="s">
        <v>160</v>
      </c>
      <c r="J106" s="70" t="s">
        <v>19</v>
      </c>
      <c r="K106" s="67" t="s">
        <v>161</v>
      </c>
      <c r="L106" s="63" t="s">
        <v>3957</v>
      </c>
      <c r="M106" s="70" t="s">
        <v>4017</v>
      </c>
      <c r="N106" s="63" t="s">
        <v>24</v>
      </c>
      <c r="O106" s="70">
        <v>2</v>
      </c>
      <c r="P106" s="70">
        <v>2</v>
      </c>
      <c r="Q106" s="70">
        <v>8.5</v>
      </c>
      <c r="S106" s="84" t="s">
        <v>988</v>
      </c>
      <c r="T106" s="84" t="s">
        <v>4018</v>
      </c>
      <c r="U106" s="84">
        <v>6</v>
      </c>
      <c r="W106" s="84">
        <v>1</v>
      </c>
      <c r="X106" s="84">
        <v>2</v>
      </c>
      <c r="AD106" s="84" t="s">
        <v>182</v>
      </c>
      <c r="AE106" s="84" t="s">
        <v>4018</v>
      </c>
    </row>
    <row r="107" spans="2:31" ht="15" customHeight="1" x14ac:dyDescent="0.25">
      <c r="B107" s="70" t="s">
        <v>2106</v>
      </c>
      <c r="C107" s="64">
        <v>41055.028356481482</v>
      </c>
      <c r="D107" s="65">
        <v>52000</v>
      </c>
      <c r="E107" s="66">
        <v>52000</v>
      </c>
      <c r="F107" s="67" t="s">
        <v>5</v>
      </c>
      <c r="G107" s="68">
        <v>52000</v>
      </c>
      <c r="H107" s="69">
        <v>6</v>
      </c>
      <c r="I107" s="67" t="s">
        <v>162</v>
      </c>
      <c r="J107" s="70" t="s">
        <v>51</v>
      </c>
      <c r="K107" s="67" t="s">
        <v>14</v>
      </c>
      <c r="L107" s="63" t="s">
        <v>14</v>
      </c>
      <c r="M107" s="70" t="s">
        <v>4019</v>
      </c>
      <c r="N107" s="63" t="s">
        <v>8</v>
      </c>
      <c r="O107" s="70">
        <v>6</v>
      </c>
      <c r="P107" s="70">
        <v>6</v>
      </c>
      <c r="Q107" s="70">
        <v>9</v>
      </c>
      <c r="S107" s="84" t="s">
        <v>1152</v>
      </c>
      <c r="T107" s="84" t="s">
        <v>4018</v>
      </c>
      <c r="U107" s="84">
        <v>7</v>
      </c>
      <c r="W107" s="84">
        <v>4</v>
      </c>
      <c r="X107" s="84">
        <v>6</v>
      </c>
      <c r="AD107" s="84" t="s">
        <v>678</v>
      </c>
      <c r="AE107" s="84" t="s">
        <v>4018</v>
      </c>
    </row>
    <row r="108" spans="2:31" ht="15" customHeight="1" x14ac:dyDescent="0.25">
      <c r="B108" s="70" t="s">
        <v>2107</v>
      </c>
      <c r="C108" s="64">
        <v>41055.028379629628</v>
      </c>
      <c r="D108" s="65">
        <v>19200</v>
      </c>
      <c r="E108" s="66">
        <v>19200</v>
      </c>
      <c r="F108" s="67" t="s">
        <v>5</v>
      </c>
      <c r="G108" s="68">
        <v>19200</v>
      </c>
      <c r="H108" s="69">
        <v>2</v>
      </c>
      <c r="I108" s="67" t="s">
        <v>163</v>
      </c>
      <c r="J108" s="70" t="s">
        <v>19</v>
      </c>
      <c r="K108" s="67" t="s">
        <v>164</v>
      </c>
      <c r="L108" s="63" t="s">
        <v>164</v>
      </c>
      <c r="M108" s="70" t="s">
        <v>4019</v>
      </c>
      <c r="N108" s="63" t="s">
        <v>8</v>
      </c>
      <c r="O108" s="70">
        <v>6</v>
      </c>
      <c r="P108" s="70">
        <v>6</v>
      </c>
      <c r="Q108" s="70">
        <v>20</v>
      </c>
      <c r="S108" s="84" t="s">
        <v>1327</v>
      </c>
      <c r="T108" s="84" t="s">
        <v>4018</v>
      </c>
      <c r="U108" s="84">
        <v>8</v>
      </c>
      <c r="W108" s="84">
        <v>4</v>
      </c>
      <c r="X108" s="84">
        <v>6</v>
      </c>
      <c r="AD108" s="84" t="s">
        <v>1367</v>
      </c>
      <c r="AE108" s="84" t="s">
        <v>4018</v>
      </c>
    </row>
    <row r="109" spans="2:31" ht="15" customHeight="1" x14ac:dyDescent="0.25">
      <c r="B109" s="70" t="s">
        <v>2108</v>
      </c>
      <c r="C109" s="64">
        <v>41055.028437499997</v>
      </c>
      <c r="D109" s="65">
        <v>36000</v>
      </c>
      <c r="E109" s="66">
        <v>36000</v>
      </c>
      <c r="F109" s="67" t="s">
        <v>5</v>
      </c>
      <c r="G109" s="68">
        <v>36000</v>
      </c>
      <c r="H109" s="69">
        <v>4</v>
      </c>
      <c r="I109" s="67" t="s">
        <v>19</v>
      </c>
      <c r="J109" s="70" t="s">
        <v>19</v>
      </c>
      <c r="K109" s="67" t="s">
        <v>14</v>
      </c>
      <c r="L109" s="63" t="s">
        <v>14</v>
      </c>
      <c r="M109" s="70" t="s">
        <v>4019</v>
      </c>
      <c r="N109" s="63" t="s">
        <v>8</v>
      </c>
      <c r="O109" s="70">
        <v>6</v>
      </c>
      <c r="P109" s="70">
        <v>6</v>
      </c>
      <c r="Q109" s="70">
        <v>2.5</v>
      </c>
      <c r="S109" s="84" t="s">
        <v>1667</v>
      </c>
      <c r="T109" s="84" t="s">
        <v>4018</v>
      </c>
      <c r="U109" s="84">
        <v>9</v>
      </c>
      <c r="W109" s="84">
        <v>4</v>
      </c>
      <c r="X109" s="84">
        <v>6</v>
      </c>
      <c r="AD109" s="84" t="s">
        <v>1152</v>
      </c>
      <c r="AE109" s="84" t="s">
        <v>4018</v>
      </c>
    </row>
    <row r="110" spans="2:31" ht="15" customHeight="1" x14ac:dyDescent="0.25">
      <c r="B110" s="70" t="s">
        <v>2109</v>
      </c>
      <c r="C110" s="64">
        <v>41055.028495370374</v>
      </c>
      <c r="D110" s="65">
        <v>57400</v>
      </c>
      <c r="E110" s="66">
        <v>57400</v>
      </c>
      <c r="F110" s="67" t="s">
        <v>5</v>
      </c>
      <c r="G110" s="68">
        <v>57400</v>
      </c>
      <c r="H110" s="69">
        <v>6</v>
      </c>
      <c r="I110" s="67" t="s">
        <v>165</v>
      </c>
      <c r="J110" s="70" t="s">
        <v>19</v>
      </c>
      <c r="K110" s="67" t="s">
        <v>14</v>
      </c>
      <c r="L110" s="63" t="s">
        <v>14</v>
      </c>
      <c r="M110" s="70" t="s">
        <v>4019</v>
      </c>
      <c r="N110" s="63" t="s">
        <v>8</v>
      </c>
      <c r="O110" s="70">
        <v>6</v>
      </c>
      <c r="P110" s="70">
        <v>6</v>
      </c>
      <c r="Q110" s="70">
        <v>10</v>
      </c>
      <c r="S110" s="84" t="s">
        <v>1718</v>
      </c>
      <c r="T110" s="84" t="s">
        <v>4018</v>
      </c>
      <c r="U110" s="84">
        <v>10</v>
      </c>
      <c r="W110" s="84">
        <v>4</v>
      </c>
      <c r="X110" s="84">
        <v>6</v>
      </c>
      <c r="AD110" s="84" t="s">
        <v>1718</v>
      </c>
      <c r="AE110" s="84" t="s">
        <v>4018</v>
      </c>
    </row>
    <row r="111" spans="2:31" ht="15" customHeight="1" x14ac:dyDescent="0.25">
      <c r="B111" s="70" t="s">
        <v>2110</v>
      </c>
      <c r="C111" s="64">
        <v>41055.028506944444</v>
      </c>
      <c r="D111" s="65">
        <v>66000</v>
      </c>
      <c r="E111" s="66">
        <v>66000</v>
      </c>
      <c r="F111" s="67" t="s">
        <v>5</v>
      </c>
      <c r="G111" s="68">
        <v>66000</v>
      </c>
      <c r="H111" s="69">
        <v>7</v>
      </c>
      <c r="I111" s="67" t="s">
        <v>19</v>
      </c>
      <c r="J111" s="70" t="s">
        <v>19</v>
      </c>
      <c r="K111" s="67" t="s">
        <v>14</v>
      </c>
      <c r="L111" s="63" t="s">
        <v>14</v>
      </c>
      <c r="M111" s="70" t="s">
        <v>4019</v>
      </c>
      <c r="N111" s="63" t="s">
        <v>17</v>
      </c>
      <c r="O111" s="70">
        <v>3</v>
      </c>
      <c r="P111" s="70">
        <v>2</v>
      </c>
      <c r="Q111" s="70">
        <v>6.5</v>
      </c>
      <c r="W111" s="84">
        <v>2</v>
      </c>
      <c r="X111" s="84">
        <v>3</v>
      </c>
      <c r="AD111" s="84" t="s">
        <v>985</v>
      </c>
      <c r="AE111" s="84" t="s">
        <v>4018</v>
      </c>
    </row>
    <row r="112" spans="2:31" ht="15" customHeight="1" x14ac:dyDescent="0.25">
      <c r="B112" s="70" t="s">
        <v>2111</v>
      </c>
      <c r="C112" s="64">
        <v>41055.028541666667</v>
      </c>
      <c r="D112" s="65">
        <v>35000</v>
      </c>
      <c r="E112" s="66">
        <v>35000</v>
      </c>
      <c r="F112" s="67" t="s">
        <v>21</v>
      </c>
      <c r="G112" s="68">
        <v>44463.980364706273</v>
      </c>
      <c r="H112" s="69">
        <v>5</v>
      </c>
      <c r="I112" s="67" t="s">
        <v>166</v>
      </c>
      <c r="J112" s="70" t="s">
        <v>51</v>
      </c>
      <c r="K112" s="67" t="s">
        <v>167</v>
      </c>
      <c r="L112" s="63" t="s">
        <v>167</v>
      </c>
      <c r="M112" s="70" t="s">
        <v>979</v>
      </c>
      <c r="N112" s="63" t="s">
        <v>8</v>
      </c>
      <c r="O112" s="70">
        <v>6</v>
      </c>
      <c r="P112" s="70">
        <v>6</v>
      </c>
      <c r="Q112" s="70">
        <v>6</v>
      </c>
      <c r="W112" s="84">
        <v>4</v>
      </c>
      <c r="X112" s="84">
        <v>6</v>
      </c>
      <c r="AD112" s="84" t="s">
        <v>14</v>
      </c>
      <c r="AE112" s="84" t="s">
        <v>4018</v>
      </c>
    </row>
    <row r="113" spans="2:24" ht="15" customHeight="1" x14ac:dyDescent="0.25">
      <c r="B113" s="70" t="s">
        <v>2112</v>
      </c>
      <c r="C113" s="64">
        <v>41055.028657407405</v>
      </c>
      <c r="D113" s="65" t="s">
        <v>170</v>
      </c>
      <c r="E113" s="66">
        <v>85000</v>
      </c>
      <c r="F113" s="67" t="s">
        <v>5</v>
      </c>
      <c r="G113" s="68">
        <v>85000</v>
      </c>
      <c r="H113" s="69">
        <v>9</v>
      </c>
      <c r="I113" s="67" t="s">
        <v>171</v>
      </c>
      <c r="J113" s="70" t="s">
        <v>19</v>
      </c>
      <c r="K113" s="67" t="s">
        <v>14</v>
      </c>
      <c r="L113" s="63" t="s">
        <v>14</v>
      </c>
      <c r="M113" s="70" t="s">
        <v>4019</v>
      </c>
      <c r="N113" s="63" t="s">
        <v>8</v>
      </c>
      <c r="O113" s="70">
        <v>6</v>
      </c>
      <c r="P113" s="70">
        <v>6</v>
      </c>
      <c r="Q113" s="70">
        <v>9</v>
      </c>
      <c r="W113" s="84">
        <v>4</v>
      </c>
      <c r="X113" s="84">
        <v>6</v>
      </c>
    </row>
    <row r="114" spans="2:24" ht="15" customHeight="1" x14ac:dyDescent="0.25">
      <c r="B114" s="70" t="s">
        <v>2113</v>
      </c>
      <c r="C114" s="64">
        <v>41055.028726851851</v>
      </c>
      <c r="D114" s="65">
        <v>50000</v>
      </c>
      <c r="E114" s="66">
        <v>50000</v>
      </c>
      <c r="F114" s="67" t="s">
        <v>5</v>
      </c>
      <c r="G114" s="68">
        <v>50000</v>
      </c>
      <c r="H114" s="69">
        <v>6</v>
      </c>
      <c r="I114" s="67" t="s">
        <v>172</v>
      </c>
      <c r="J114" s="70" t="s">
        <v>65</v>
      </c>
      <c r="K114" s="67" t="s">
        <v>14</v>
      </c>
      <c r="L114" s="63" t="s">
        <v>14</v>
      </c>
      <c r="M114" s="70" t="s">
        <v>4019</v>
      </c>
      <c r="N114" s="63" t="s">
        <v>8</v>
      </c>
      <c r="O114" s="70">
        <v>6</v>
      </c>
      <c r="P114" s="70">
        <v>6</v>
      </c>
      <c r="Q114" s="70">
        <v>5</v>
      </c>
      <c r="W114" s="84">
        <v>4</v>
      </c>
      <c r="X114" s="84">
        <v>6</v>
      </c>
    </row>
    <row r="115" spans="2:24" ht="15" customHeight="1" x14ac:dyDescent="0.25">
      <c r="B115" s="70" t="s">
        <v>2114</v>
      </c>
      <c r="C115" s="64">
        <v>41055.028784722221</v>
      </c>
      <c r="D115" s="65" t="s">
        <v>173</v>
      </c>
      <c r="E115" s="66">
        <v>58000</v>
      </c>
      <c r="F115" s="67" t="s">
        <v>5</v>
      </c>
      <c r="G115" s="68">
        <v>58000</v>
      </c>
      <c r="H115" s="69">
        <v>6</v>
      </c>
      <c r="I115" s="67" t="s">
        <v>174</v>
      </c>
      <c r="J115" s="70" t="s">
        <v>51</v>
      </c>
      <c r="K115" s="67" t="s">
        <v>14</v>
      </c>
      <c r="L115" s="63" t="s">
        <v>14</v>
      </c>
      <c r="M115" s="70" t="s">
        <v>4019</v>
      </c>
      <c r="N115" s="63" t="s">
        <v>8</v>
      </c>
      <c r="O115" s="70">
        <v>6</v>
      </c>
      <c r="P115" s="70">
        <v>6</v>
      </c>
      <c r="Q115" s="70">
        <v>6</v>
      </c>
      <c r="W115" s="84">
        <v>4</v>
      </c>
      <c r="X115" s="84">
        <v>6</v>
      </c>
    </row>
    <row r="116" spans="2:24" ht="15" customHeight="1" x14ac:dyDescent="0.25">
      <c r="B116" s="70" t="s">
        <v>2115</v>
      </c>
      <c r="C116" s="64">
        <v>41055.028796296298</v>
      </c>
      <c r="D116" s="65">
        <v>37900</v>
      </c>
      <c r="E116" s="66">
        <v>37900</v>
      </c>
      <c r="F116" s="67" t="s">
        <v>5</v>
      </c>
      <c r="G116" s="68">
        <v>37900</v>
      </c>
      <c r="H116" s="69">
        <v>4</v>
      </c>
      <c r="I116" s="67" t="s">
        <v>175</v>
      </c>
      <c r="J116" s="70" t="s">
        <v>308</v>
      </c>
      <c r="K116" s="67" t="s">
        <v>14</v>
      </c>
      <c r="L116" s="63" t="s">
        <v>14</v>
      </c>
      <c r="M116" s="70" t="s">
        <v>4019</v>
      </c>
      <c r="N116" s="63" t="s">
        <v>12</v>
      </c>
      <c r="O116" s="70">
        <v>8</v>
      </c>
      <c r="P116" s="70">
        <v>8</v>
      </c>
      <c r="Q116" s="70">
        <v>8.5</v>
      </c>
      <c r="W116" s="84">
        <v>8</v>
      </c>
      <c r="X116" s="84">
        <v>8</v>
      </c>
    </row>
    <row r="117" spans="2:24" ht="15" customHeight="1" x14ac:dyDescent="0.25">
      <c r="B117" s="70" t="s">
        <v>2116</v>
      </c>
      <c r="C117" s="64">
        <v>41055.028819444444</v>
      </c>
      <c r="D117" s="65">
        <v>4000</v>
      </c>
      <c r="E117" s="66">
        <v>48000</v>
      </c>
      <c r="F117" s="67" t="s">
        <v>5</v>
      </c>
      <c r="G117" s="68">
        <v>48000</v>
      </c>
      <c r="H117" s="69">
        <v>5</v>
      </c>
      <c r="I117" s="67" t="s">
        <v>176</v>
      </c>
      <c r="J117" s="70" t="s">
        <v>51</v>
      </c>
      <c r="K117" s="67" t="s">
        <v>4047</v>
      </c>
      <c r="L117" s="63" t="s">
        <v>124</v>
      </c>
      <c r="M117" s="70" t="s">
        <v>1122</v>
      </c>
      <c r="N117" s="63" t="s">
        <v>17</v>
      </c>
      <c r="O117" s="70">
        <v>3</v>
      </c>
      <c r="P117" s="70">
        <v>2</v>
      </c>
      <c r="Q117" s="70">
        <v>5.5</v>
      </c>
      <c r="W117" s="84">
        <v>2</v>
      </c>
      <c r="X117" s="84">
        <v>3</v>
      </c>
    </row>
    <row r="118" spans="2:24" ht="15" customHeight="1" x14ac:dyDescent="0.25">
      <c r="B118" s="70" t="s">
        <v>2117</v>
      </c>
      <c r="C118" s="64">
        <v>41055.02884259259</v>
      </c>
      <c r="D118" s="65">
        <v>67000</v>
      </c>
      <c r="E118" s="66">
        <v>67000</v>
      </c>
      <c r="F118" s="67" t="s">
        <v>5</v>
      </c>
      <c r="G118" s="68">
        <v>67000</v>
      </c>
      <c r="H118" s="69">
        <v>7</v>
      </c>
      <c r="I118" s="67" t="s">
        <v>178</v>
      </c>
      <c r="J118" s="70" t="s">
        <v>19</v>
      </c>
      <c r="K118" s="67" t="s">
        <v>14</v>
      </c>
      <c r="L118" s="63" t="s">
        <v>14</v>
      </c>
      <c r="M118" s="70" t="s">
        <v>4019</v>
      </c>
      <c r="N118" s="63" t="s">
        <v>8</v>
      </c>
      <c r="O118" s="70">
        <v>6</v>
      </c>
      <c r="P118" s="70">
        <v>6</v>
      </c>
      <c r="Q118" s="70">
        <v>9</v>
      </c>
      <c r="W118" s="84">
        <v>4</v>
      </c>
      <c r="X118" s="84">
        <v>6</v>
      </c>
    </row>
    <row r="119" spans="2:24" ht="15" customHeight="1" x14ac:dyDescent="0.25">
      <c r="B119" s="70" t="s">
        <v>2118</v>
      </c>
      <c r="C119" s="64">
        <v>41055.028877314813</v>
      </c>
      <c r="D119" s="65">
        <v>85000</v>
      </c>
      <c r="E119" s="66">
        <v>85000</v>
      </c>
      <c r="F119" s="67" t="s">
        <v>5</v>
      </c>
      <c r="G119" s="68">
        <v>85000</v>
      </c>
      <c r="H119" s="69">
        <v>9</v>
      </c>
      <c r="I119" s="67" t="s">
        <v>179</v>
      </c>
      <c r="J119" s="70" t="s">
        <v>486</v>
      </c>
      <c r="K119" s="67" t="s">
        <v>4047</v>
      </c>
      <c r="L119" s="63" t="s">
        <v>124</v>
      </c>
      <c r="M119" s="70" t="s">
        <v>1122</v>
      </c>
      <c r="N119" s="63" t="s">
        <v>8</v>
      </c>
      <c r="O119" s="70">
        <v>6</v>
      </c>
      <c r="P119" s="70">
        <v>6</v>
      </c>
      <c r="Q119" s="70">
        <v>3</v>
      </c>
      <c r="W119" s="84">
        <v>4</v>
      </c>
      <c r="X119" s="84">
        <v>6</v>
      </c>
    </row>
    <row r="120" spans="2:24" ht="15" customHeight="1" x14ac:dyDescent="0.25">
      <c r="B120" s="70" t="s">
        <v>2119</v>
      </c>
      <c r="C120" s="64">
        <v>41055.028877314813</v>
      </c>
      <c r="D120" s="65">
        <v>56160</v>
      </c>
      <c r="E120" s="66">
        <v>56160</v>
      </c>
      <c r="F120" s="67" t="s">
        <v>5</v>
      </c>
      <c r="G120" s="68">
        <v>56160</v>
      </c>
      <c r="H120" s="69">
        <v>6</v>
      </c>
      <c r="I120" s="67" t="s">
        <v>180</v>
      </c>
      <c r="J120" s="70" t="s">
        <v>19</v>
      </c>
      <c r="K120" s="67" t="s">
        <v>14</v>
      </c>
      <c r="L120" s="63" t="s">
        <v>14</v>
      </c>
      <c r="M120" s="70" t="s">
        <v>4019</v>
      </c>
      <c r="N120" s="63" t="s">
        <v>8</v>
      </c>
      <c r="O120" s="70">
        <v>6</v>
      </c>
      <c r="P120" s="70">
        <v>6</v>
      </c>
      <c r="Q120" s="70">
        <v>30</v>
      </c>
      <c r="W120" s="84">
        <v>4</v>
      </c>
      <c r="X120" s="84">
        <v>6</v>
      </c>
    </row>
    <row r="121" spans="2:24" ht="15" customHeight="1" x14ac:dyDescent="0.25">
      <c r="B121" s="70" t="s">
        <v>2120</v>
      </c>
      <c r="C121" s="64">
        <v>41055.028912037036</v>
      </c>
      <c r="D121" s="65">
        <v>2000</v>
      </c>
      <c r="E121" s="66">
        <v>24000</v>
      </c>
      <c r="F121" s="67" t="s">
        <v>5</v>
      </c>
      <c r="G121" s="68">
        <v>24000</v>
      </c>
      <c r="H121" s="69">
        <v>3</v>
      </c>
      <c r="I121" s="67" t="s">
        <v>181</v>
      </c>
      <c r="J121" s="70" t="s">
        <v>51</v>
      </c>
      <c r="K121" s="67" t="s">
        <v>182</v>
      </c>
      <c r="L121" s="63" t="s">
        <v>182</v>
      </c>
      <c r="M121" s="70" t="s">
        <v>4018</v>
      </c>
      <c r="N121" s="63" t="s">
        <v>12</v>
      </c>
      <c r="O121" s="70">
        <v>8</v>
      </c>
      <c r="P121" s="70">
        <v>8</v>
      </c>
      <c r="Q121" s="70">
        <v>8.5</v>
      </c>
      <c r="W121" s="84">
        <v>8</v>
      </c>
      <c r="X121" s="84">
        <v>8</v>
      </c>
    </row>
    <row r="122" spans="2:24" ht="15" customHeight="1" x14ac:dyDescent="0.25">
      <c r="B122" s="70" t="s">
        <v>2121</v>
      </c>
      <c r="C122" s="64">
        <v>41055.028912037036</v>
      </c>
      <c r="D122" s="65">
        <v>52000</v>
      </c>
      <c r="E122" s="66">
        <v>52000</v>
      </c>
      <c r="F122" s="67" t="s">
        <v>5</v>
      </c>
      <c r="G122" s="68">
        <v>52000</v>
      </c>
      <c r="H122" s="69">
        <v>6</v>
      </c>
      <c r="I122" s="67" t="s">
        <v>183</v>
      </c>
      <c r="J122" s="70" t="s">
        <v>19</v>
      </c>
      <c r="K122" s="67" t="s">
        <v>14</v>
      </c>
      <c r="L122" s="63" t="s">
        <v>14</v>
      </c>
      <c r="M122" s="70" t="s">
        <v>4019</v>
      </c>
      <c r="N122" s="63" t="s">
        <v>184</v>
      </c>
      <c r="O122" s="70">
        <v>0</v>
      </c>
      <c r="P122" s="70">
        <v>1</v>
      </c>
      <c r="Q122" s="70">
        <v>30</v>
      </c>
      <c r="W122" s="84">
        <v>0</v>
      </c>
      <c r="X122" s="84">
        <v>0</v>
      </c>
    </row>
    <row r="123" spans="2:24" ht="15" customHeight="1" x14ac:dyDescent="0.25">
      <c r="B123" s="70" t="s">
        <v>2122</v>
      </c>
      <c r="C123" s="64">
        <v>41055.028946759259</v>
      </c>
      <c r="D123" s="65">
        <v>60000</v>
      </c>
      <c r="E123" s="66">
        <v>60000</v>
      </c>
      <c r="F123" s="67" t="s">
        <v>84</v>
      </c>
      <c r="G123" s="68">
        <v>59001.691381819612</v>
      </c>
      <c r="H123" s="69">
        <v>6</v>
      </c>
      <c r="I123" s="67" t="s">
        <v>185</v>
      </c>
      <c r="J123" s="70" t="s">
        <v>19</v>
      </c>
      <c r="K123" s="67" t="s">
        <v>86</v>
      </c>
      <c r="L123" s="63" t="s">
        <v>86</v>
      </c>
      <c r="M123" s="70" t="s">
        <v>4019</v>
      </c>
      <c r="N123" s="63" t="s">
        <v>184</v>
      </c>
      <c r="O123" s="70">
        <v>0</v>
      </c>
      <c r="P123" s="70">
        <v>1</v>
      </c>
      <c r="Q123" s="70">
        <v>2</v>
      </c>
      <c r="W123" s="84">
        <v>0</v>
      </c>
      <c r="X123" s="84">
        <v>0</v>
      </c>
    </row>
    <row r="124" spans="2:24" ht="15" customHeight="1" x14ac:dyDescent="0.25">
      <c r="B124" s="70" t="s">
        <v>2123</v>
      </c>
      <c r="C124" s="64">
        <v>41055.028969907406</v>
      </c>
      <c r="D124" s="65">
        <v>70000</v>
      </c>
      <c r="E124" s="66">
        <v>70000</v>
      </c>
      <c r="F124" s="67" t="s">
        <v>5</v>
      </c>
      <c r="G124" s="68">
        <v>70000</v>
      </c>
      <c r="H124" s="69">
        <v>8</v>
      </c>
      <c r="I124" s="67" t="s">
        <v>186</v>
      </c>
      <c r="J124" s="70" t="s">
        <v>308</v>
      </c>
      <c r="K124" s="67" t="s">
        <v>14</v>
      </c>
      <c r="L124" s="63" t="s">
        <v>14</v>
      </c>
      <c r="M124" s="70" t="s">
        <v>4019</v>
      </c>
      <c r="N124" s="63" t="s">
        <v>12</v>
      </c>
      <c r="O124" s="70">
        <v>8</v>
      </c>
      <c r="P124" s="70">
        <v>8</v>
      </c>
      <c r="Q124" s="70">
        <v>4.5</v>
      </c>
      <c r="W124" s="84">
        <v>8</v>
      </c>
      <c r="X124" s="84">
        <v>8</v>
      </c>
    </row>
    <row r="125" spans="2:24" ht="15" customHeight="1" x14ac:dyDescent="0.25">
      <c r="B125" s="70" t="s">
        <v>2124</v>
      </c>
      <c r="C125" s="64">
        <v>41055.029120370367</v>
      </c>
      <c r="D125" s="65">
        <v>50000</v>
      </c>
      <c r="E125" s="66">
        <v>50000</v>
      </c>
      <c r="F125" s="67" t="s">
        <v>5</v>
      </c>
      <c r="G125" s="68">
        <v>50000</v>
      </c>
      <c r="H125" s="69">
        <v>6</v>
      </c>
      <c r="I125" s="67" t="s">
        <v>187</v>
      </c>
      <c r="J125" s="70" t="s">
        <v>65</v>
      </c>
      <c r="K125" s="67" t="s">
        <v>14</v>
      </c>
      <c r="L125" s="63" t="s">
        <v>14</v>
      </c>
      <c r="M125" s="70" t="s">
        <v>4019</v>
      </c>
      <c r="N125" s="63" t="s">
        <v>8</v>
      </c>
      <c r="O125" s="70">
        <v>6</v>
      </c>
      <c r="P125" s="70">
        <v>6</v>
      </c>
      <c r="Q125" s="70">
        <v>30</v>
      </c>
      <c r="W125" s="84">
        <v>4</v>
      </c>
      <c r="X125" s="84">
        <v>6</v>
      </c>
    </row>
    <row r="126" spans="2:24" ht="15" customHeight="1" x14ac:dyDescent="0.25">
      <c r="B126" s="70" t="s">
        <v>2125</v>
      </c>
      <c r="C126" s="64">
        <v>41055.029143518521</v>
      </c>
      <c r="D126" s="65">
        <v>2300000</v>
      </c>
      <c r="E126" s="66">
        <v>2300000</v>
      </c>
      <c r="F126" s="67" t="s">
        <v>39</v>
      </c>
      <c r="G126" s="68">
        <v>40958.208381117904</v>
      </c>
      <c r="H126" s="69">
        <v>5</v>
      </c>
      <c r="I126" s="67" t="s">
        <v>188</v>
      </c>
      <c r="J126" s="70" t="s">
        <v>19</v>
      </c>
      <c r="K126" s="67" t="s">
        <v>7</v>
      </c>
      <c r="L126" s="63" t="s">
        <v>7</v>
      </c>
      <c r="M126" s="70" t="s">
        <v>1122</v>
      </c>
      <c r="N126" s="63" t="s">
        <v>24</v>
      </c>
      <c r="O126" s="70">
        <v>2</v>
      </c>
      <c r="P126" s="70">
        <v>2</v>
      </c>
      <c r="Q126" s="70">
        <v>5</v>
      </c>
      <c r="W126" s="84">
        <v>1</v>
      </c>
      <c r="X126" s="84">
        <v>2</v>
      </c>
    </row>
    <row r="127" spans="2:24" ht="15" customHeight="1" x14ac:dyDescent="0.25">
      <c r="B127" s="70" t="s">
        <v>2126</v>
      </c>
      <c r="C127" s="64">
        <v>41055.029166666667</v>
      </c>
      <c r="D127" s="65">
        <v>80000</v>
      </c>
      <c r="E127" s="66">
        <v>80000</v>
      </c>
      <c r="F127" s="67" t="s">
        <v>5</v>
      </c>
      <c r="G127" s="68">
        <v>80000</v>
      </c>
      <c r="H127" s="69">
        <v>9</v>
      </c>
      <c r="I127" s="67" t="s">
        <v>13</v>
      </c>
      <c r="J127" s="70" t="s">
        <v>19</v>
      </c>
      <c r="K127" s="67" t="s">
        <v>14</v>
      </c>
      <c r="L127" s="63" t="s">
        <v>14</v>
      </c>
      <c r="M127" s="70" t="s">
        <v>4019</v>
      </c>
      <c r="N127" s="63" t="s">
        <v>8</v>
      </c>
      <c r="O127" s="70">
        <v>6</v>
      </c>
      <c r="P127" s="70">
        <v>6</v>
      </c>
      <c r="Q127" s="70">
        <v>3</v>
      </c>
      <c r="W127" s="84">
        <v>4</v>
      </c>
      <c r="X127" s="84">
        <v>6</v>
      </c>
    </row>
    <row r="128" spans="2:24" ht="15" customHeight="1" x14ac:dyDescent="0.25">
      <c r="B128" s="70" t="s">
        <v>2127</v>
      </c>
      <c r="C128" s="64">
        <v>41055.02925925926</v>
      </c>
      <c r="D128" s="65">
        <v>128000</v>
      </c>
      <c r="E128" s="66">
        <v>128000</v>
      </c>
      <c r="F128" s="67" t="s">
        <v>5</v>
      </c>
      <c r="G128" s="68">
        <v>128000</v>
      </c>
      <c r="H128" s="69">
        <v>11</v>
      </c>
      <c r="I128" s="67" t="s">
        <v>189</v>
      </c>
      <c r="J128" s="70" t="s">
        <v>51</v>
      </c>
      <c r="K128" s="67" t="s">
        <v>14</v>
      </c>
      <c r="L128" s="63" t="s">
        <v>14</v>
      </c>
      <c r="M128" s="70" t="s">
        <v>4019</v>
      </c>
      <c r="N128" s="63" t="s">
        <v>12</v>
      </c>
      <c r="O128" s="70">
        <v>8</v>
      </c>
      <c r="P128" s="70">
        <v>8</v>
      </c>
      <c r="Q128" s="70">
        <v>4</v>
      </c>
      <c r="W128" s="84">
        <v>8</v>
      </c>
      <c r="X128" s="84">
        <v>8</v>
      </c>
    </row>
    <row r="129" spans="2:24" ht="15" customHeight="1" x14ac:dyDescent="0.25">
      <c r="B129" s="70" t="s">
        <v>2128</v>
      </c>
      <c r="C129" s="64">
        <v>41055.029282407406</v>
      </c>
      <c r="D129" s="65" t="s">
        <v>190</v>
      </c>
      <c r="E129" s="66">
        <v>44000</v>
      </c>
      <c r="F129" s="67" t="s">
        <v>5</v>
      </c>
      <c r="G129" s="68">
        <v>44000</v>
      </c>
      <c r="H129" s="69">
        <v>5</v>
      </c>
      <c r="I129" s="67" t="s">
        <v>191</v>
      </c>
      <c r="J129" s="70" t="s">
        <v>51</v>
      </c>
      <c r="K129" s="67" t="s">
        <v>14</v>
      </c>
      <c r="L129" s="63" t="s">
        <v>14</v>
      </c>
      <c r="M129" s="70" t="s">
        <v>4019</v>
      </c>
      <c r="N129" s="63" t="s">
        <v>24</v>
      </c>
      <c r="O129" s="70">
        <v>2</v>
      </c>
      <c r="P129" s="70">
        <v>2</v>
      </c>
      <c r="Q129" s="70">
        <v>10</v>
      </c>
      <c r="W129" s="84">
        <v>1</v>
      </c>
      <c r="X129" s="84">
        <v>2</v>
      </c>
    </row>
    <row r="130" spans="2:24" ht="15" customHeight="1" x14ac:dyDescent="0.25">
      <c r="B130" s="70" t="s">
        <v>2129</v>
      </c>
      <c r="C130" s="64">
        <v>41055.029293981483</v>
      </c>
      <c r="D130" s="65">
        <v>65000</v>
      </c>
      <c r="E130" s="66">
        <v>65000</v>
      </c>
      <c r="F130" s="67" t="s">
        <v>5</v>
      </c>
      <c r="G130" s="68">
        <v>65000</v>
      </c>
      <c r="H130" s="69">
        <v>7</v>
      </c>
      <c r="I130" s="67" t="s">
        <v>192</v>
      </c>
      <c r="J130" s="70" t="s">
        <v>308</v>
      </c>
      <c r="K130" s="67" t="s">
        <v>14</v>
      </c>
      <c r="L130" s="63" t="s">
        <v>14</v>
      </c>
      <c r="M130" s="70" t="s">
        <v>4019</v>
      </c>
      <c r="N130" s="63" t="s">
        <v>12</v>
      </c>
      <c r="O130" s="70">
        <v>8</v>
      </c>
      <c r="P130" s="70">
        <v>8</v>
      </c>
      <c r="Q130" s="70">
        <v>8</v>
      </c>
      <c r="W130" s="84">
        <v>8</v>
      </c>
      <c r="X130" s="84">
        <v>8</v>
      </c>
    </row>
    <row r="131" spans="2:24" ht="15" customHeight="1" x14ac:dyDescent="0.25">
      <c r="B131" s="70" t="s">
        <v>2130</v>
      </c>
      <c r="C131" s="64">
        <v>41055.029537037037</v>
      </c>
      <c r="D131" s="65" t="s">
        <v>193</v>
      </c>
      <c r="E131" s="66">
        <v>36000</v>
      </c>
      <c r="F131" s="67" t="s">
        <v>5</v>
      </c>
      <c r="G131" s="68">
        <v>36000</v>
      </c>
      <c r="H131" s="69">
        <v>4</v>
      </c>
      <c r="I131" s="67" t="s">
        <v>194</v>
      </c>
      <c r="J131" s="70" t="s">
        <v>308</v>
      </c>
      <c r="K131" s="67" t="s">
        <v>195</v>
      </c>
      <c r="L131" s="63" t="s">
        <v>195</v>
      </c>
      <c r="M131" s="70" t="s">
        <v>1122</v>
      </c>
      <c r="N131" s="63" t="s">
        <v>8</v>
      </c>
      <c r="O131" s="70">
        <v>6</v>
      </c>
      <c r="P131" s="70">
        <v>6</v>
      </c>
      <c r="Q131" s="70">
        <v>6</v>
      </c>
      <c r="W131" s="84">
        <v>4</v>
      </c>
      <c r="X131" s="84">
        <v>6</v>
      </c>
    </row>
    <row r="132" spans="2:24" ht="15" customHeight="1" x14ac:dyDescent="0.25">
      <c r="B132" s="70" t="s">
        <v>2131</v>
      </c>
      <c r="C132" s="64">
        <v>41055.029560185183</v>
      </c>
      <c r="D132" s="65">
        <v>1000</v>
      </c>
      <c r="E132" s="66">
        <v>12000</v>
      </c>
      <c r="F132" s="67" t="s">
        <v>5</v>
      </c>
      <c r="G132" s="68">
        <v>12000</v>
      </c>
      <c r="H132" s="69">
        <v>2</v>
      </c>
      <c r="I132" s="67" t="s">
        <v>196</v>
      </c>
      <c r="J132" s="70" t="s">
        <v>354</v>
      </c>
      <c r="K132" s="67" t="s">
        <v>16</v>
      </c>
      <c r="L132" s="63" t="s">
        <v>16</v>
      </c>
      <c r="M132" s="70" t="s">
        <v>1122</v>
      </c>
      <c r="N132" s="63" t="s">
        <v>24</v>
      </c>
      <c r="O132" s="70">
        <v>2</v>
      </c>
      <c r="P132" s="70">
        <v>2</v>
      </c>
      <c r="Q132" s="70">
        <v>8.5</v>
      </c>
      <c r="W132" s="84">
        <v>1</v>
      </c>
      <c r="X132" s="84">
        <v>2</v>
      </c>
    </row>
    <row r="133" spans="2:24" ht="15" customHeight="1" x14ac:dyDescent="0.25">
      <c r="B133" s="70" t="s">
        <v>2132</v>
      </c>
      <c r="C133" s="64">
        <v>41055.029641203706</v>
      </c>
      <c r="D133" s="65">
        <v>28159.200000000001</v>
      </c>
      <c r="E133" s="66">
        <v>28159</v>
      </c>
      <c r="F133" s="67" t="s">
        <v>67</v>
      </c>
      <c r="G133" s="68">
        <v>44383.603963142654</v>
      </c>
      <c r="H133" s="69">
        <v>5</v>
      </c>
      <c r="I133" s="67" t="s">
        <v>151</v>
      </c>
      <c r="J133" s="70" t="s">
        <v>19</v>
      </c>
      <c r="K133" s="67" t="s">
        <v>69</v>
      </c>
      <c r="L133" s="63" t="s">
        <v>69</v>
      </c>
      <c r="M133" s="70" t="s">
        <v>979</v>
      </c>
      <c r="N133" s="63" t="s">
        <v>12</v>
      </c>
      <c r="O133" s="70">
        <v>8</v>
      </c>
      <c r="P133" s="70">
        <v>8</v>
      </c>
      <c r="Q133" s="70">
        <v>5.5</v>
      </c>
      <c r="W133" s="84">
        <v>8</v>
      </c>
      <c r="X133" s="84">
        <v>8</v>
      </c>
    </row>
    <row r="134" spans="2:24" ht="15" customHeight="1" x14ac:dyDescent="0.25">
      <c r="B134" s="70" t="s">
        <v>2133</v>
      </c>
      <c r="C134" s="64">
        <v>41055.029699074075</v>
      </c>
      <c r="D134" s="65">
        <v>45000</v>
      </c>
      <c r="E134" s="66">
        <v>45000</v>
      </c>
      <c r="F134" s="67" t="s">
        <v>5</v>
      </c>
      <c r="G134" s="68">
        <v>45000</v>
      </c>
      <c r="H134" s="69">
        <v>5</v>
      </c>
      <c r="I134" s="67" t="s">
        <v>197</v>
      </c>
      <c r="J134" s="70" t="s">
        <v>19</v>
      </c>
      <c r="K134" s="67" t="s">
        <v>14</v>
      </c>
      <c r="L134" s="63" t="s">
        <v>14</v>
      </c>
      <c r="M134" s="70" t="s">
        <v>4019</v>
      </c>
      <c r="N134" s="63" t="s">
        <v>8</v>
      </c>
      <c r="O134" s="70">
        <v>6</v>
      </c>
      <c r="P134" s="70">
        <v>6</v>
      </c>
      <c r="Q134" s="70">
        <v>2</v>
      </c>
      <c r="W134" s="84">
        <v>4</v>
      </c>
      <c r="X134" s="84">
        <v>6</v>
      </c>
    </row>
    <row r="135" spans="2:24" ht="15" customHeight="1" x14ac:dyDescent="0.25">
      <c r="B135" s="70" t="s">
        <v>2134</v>
      </c>
      <c r="C135" s="64">
        <v>41055.02983796296</v>
      </c>
      <c r="D135" s="65">
        <v>54000</v>
      </c>
      <c r="E135" s="66">
        <v>54000</v>
      </c>
      <c r="F135" s="67" t="s">
        <v>5</v>
      </c>
      <c r="G135" s="68">
        <v>54000</v>
      </c>
      <c r="H135" s="69">
        <v>6</v>
      </c>
      <c r="I135" s="67" t="s">
        <v>198</v>
      </c>
      <c r="J135" s="70" t="s">
        <v>19</v>
      </c>
      <c r="K135" s="67" t="s">
        <v>14</v>
      </c>
      <c r="L135" s="63" t="s">
        <v>14</v>
      </c>
      <c r="M135" s="70" t="s">
        <v>4019</v>
      </c>
      <c r="N135" s="63" t="s">
        <v>17</v>
      </c>
      <c r="O135" s="70">
        <v>3</v>
      </c>
      <c r="P135" s="70">
        <v>2</v>
      </c>
      <c r="Q135" s="70">
        <v>4</v>
      </c>
      <c r="W135" s="84">
        <v>2</v>
      </c>
      <c r="X135" s="84">
        <v>3</v>
      </c>
    </row>
    <row r="136" spans="2:24" ht="15" customHeight="1" x14ac:dyDescent="0.25">
      <c r="B136" s="70" t="s">
        <v>2135</v>
      </c>
      <c r="C136" s="64">
        <v>41055.029895833337</v>
      </c>
      <c r="D136" s="65">
        <v>70000</v>
      </c>
      <c r="E136" s="66">
        <v>70000</v>
      </c>
      <c r="F136" s="67" t="s">
        <v>67</v>
      </c>
      <c r="G136" s="68">
        <v>110332.47904470989</v>
      </c>
      <c r="H136" s="69">
        <v>11</v>
      </c>
      <c r="I136" s="67" t="s">
        <v>199</v>
      </c>
      <c r="J136" s="70" t="s">
        <v>51</v>
      </c>
      <c r="K136" s="67" t="s">
        <v>69</v>
      </c>
      <c r="L136" s="63" t="s">
        <v>69</v>
      </c>
      <c r="M136" s="70" t="s">
        <v>979</v>
      </c>
      <c r="N136" s="63" t="s">
        <v>17</v>
      </c>
      <c r="O136" s="70">
        <v>3</v>
      </c>
      <c r="P136" s="70">
        <v>2</v>
      </c>
      <c r="Q136" s="70">
        <v>6.5</v>
      </c>
      <c r="W136" s="84">
        <v>2</v>
      </c>
      <c r="X136" s="84">
        <v>3</v>
      </c>
    </row>
    <row r="137" spans="2:24" ht="15" customHeight="1" x14ac:dyDescent="0.25">
      <c r="B137" s="70" t="s">
        <v>2136</v>
      </c>
      <c r="C137" s="64">
        <v>41055.029942129629</v>
      </c>
      <c r="D137" s="65">
        <v>71000</v>
      </c>
      <c r="E137" s="66">
        <v>71000</v>
      </c>
      <c r="F137" s="67" t="s">
        <v>5</v>
      </c>
      <c r="G137" s="68">
        <v>71000</v>
      </c>
      <c r="H137" s="69">
        <v>8</v>
      </c>
      <c r="I137" s="67" t="s">
        <v>200</v>
      </c>
      <c r="J137" s="70" t="s">
        <v>19</v>
      </c>
      <c r="K137" s="67" t="s">
        <v>14</v>
      </c>
      <c r="L137" s="63" t="s">
        <v>14</v>
      </c>
      <c r="M137" s="70" t="s">
        <v>4019</v>
      </c>
      <c r="N137" s="63" t="s">
        <v>8</v>
      </c>
      <c r="O137" s="70">
        <v>6</v>
      </c>
      <c r="P137" s="70">
        <v>6</v>
      </c>
      <c r="Q137" s="70">
        <v>3</v>
      </c>
      <c r="W137" s="84">
        <v>4</v>
      </c>
      <c r="X137" s="84">
        <v>6</v>
      </c>
    </row>
    <row r="138" spans="2:24" ht="15" customHeight="1" x14ac:dyDescent="0.25">
      <c r="B138" s="70" t="s">
        <v>2137</v>
      </c>
      <c r="C138" s="64">
        <v>41055.029953703706</v>
      </c>
      <c r="D138" s="65">
        <v>800000</v>
      </c>
      <c r="E138" s="66">
        <v>800000</v>
      </c>
      <c r="F138" s="67" t="s">
        <v>39</v>
      </c>
      <c r="G138" s="68">
        <v>14246.333349954055</v>
      </c>
      <c r="H138" s="69">
        <v>2</v>
      </c>
      <c r="I138" s="67" t="s">
        <v>201</v>
      </c>
      <c r="J138" s="70" t="s">
        <v>51</v>
      </c>
      <c r="K138" s="67" t="s">
        <v>7</v>
      </c>
      <c r="L138" s="63" t="s">
        <v>7</v>
      </c>
      <c r="M138" s="70" t="s">
        <v>1122</v>
      </c>
      <c r="N138" s="63" t="s">
        <v>17</v>
      </c>
      <c r="O138" s="70">
        <v>3</v>
      </c>
      <c r="P138" s="70">
        <v>2</v>
      </c>
      <c r="Q138" s="70">
        <v>6</v>
      </c>
      <c r="W138" s="84">
        <v>2</v>
      </c>
      <c r="X138" s="84">
        <v>3</v>
      </c>
    </row>
    <row r="139" spans="2:24" ht="15" customHeight="1" x14ac:dyDescent="0.25">
      <c r="B139" s="70" t="s">
        <v>2138</v>
      </c>
      <c r="C139" s="64">
        <v>41055.030057870368</v>
      </c>
      <c r="D139" s="65">
        <v>70000</v>
      </c>
      <c r="E139" s="66">
        <v>70000</v>
      </c>
      <c r="F139" s="67" t="s">
        <v>84</v>
      </c>
      <c r="G139" s="68">
        <v>68835.306612122877</v>
      </c>
      <c r="H139" s="69">
        <v>7</v>
      </c>
      <c r="I139" s="67" t="s">
        <v>202</v>
      </c>
      <c r="J139" s="70" t="s">
        <v>51</v>
      </c>
      <c r="K139" s="67" t="s">
        <v>203</v>
      </c>
      <c r="L139" s="63" t="s">
        <v>86</v>
      </c>
      <c r="M139" s="70" t="s">
        <v>4019</v>
      </c>
      <c r="N139" s="63" t="s">
        <v>8</v>
      </c>
      <c r="O139" s="70">
        <v>6</v>
      </c>
      <c r="P139" s="70">
        <v>6</v>
      </c>
      <c r="Q139" s="70">
        <v>8</v>
      </c>
      <c r="W139" s="84">
        <v>4</v>
      </c>
      <c r="X139" s="84">
        <v>6</v>
      </c>
    </row>
    <row r="140" spans="2:24" ht="15" customHeight="1" x14ac:dyDescent="0.25">
      <c r="B140" s="70" t="s">
        <v>2139</v>
      </c>
      <c r="C140" s="64">
        <v>41055.030150462961</v>
      </c>
      <c r="D140" s="65">
        <v>50000</v>
      </c>
      <c r="E140" s="66">
        <v>50000</v>
      </c>
      <c r="F140" s="67" t="s">
        <v>84</v>
      </c>
      <c r="G140" s="68">
        <v>49168.076151516347</v>
      </c>
      <c r="H140" s="69">
        <v>5</v>
      </c>
      <c r="I140" s="67" t="s">
        <v>204</v>
      </c>
      <c r="J140" s="70" t="s">
        <v>51</v>
      </c>
      <c r="K140" s="67" t="s">
        <v>86</v>
      </c>
      <c r="L140" s="63" t="s">
        <v>86</v>
      </c>
      <c r="M140" s="70" t="s">
        <v>4019</v>
      </c>
      <c r="N140" s="63" t="s">
        <v>8</v>
      </c>
      <c r="O140" s="70">
        <v>6</v>
      </c>
      <c r="P140" s="70">
        <v>6</v>
      </c>
      <c r="Q140" s="70">
        <v>2.5</v>
      </c>
      <c r="W140" s="84">
        <v>4</v>
      </c>
      <c r="X140" s="84">
        <v>6</v>
      </c>
    </row>
    <row r="141" spans="2:24" ht="15" customHeight="1" x14ac:dyDescent="0.25">
      <c r="B141" s="70" t="s">
        <v>2140</v>
      </c>
      <c r="C141" s="64">
        <v>41055.030173611114</v>
      </c>
      <c r="D141" s="65">
        <v>40000</v>
      </c>
      <c r="E141" s="66">
        <v>40000</v>
      </c>
      <c r="F141" s="67" t="s">
        <v>5</v>
      </c>
      <c r="G141" s="68">
        <v>40000</v>
      </c>
      <c r="H141" s="69">
        <v>5</v>
      </c>
      <c r="I141" s="67" t="s">
        <v>205</v>
      </c>
      <c r="J141" s="70" t="s">
        <v>19</v>
      </c>
      <c r="K141" s="67" t="s">
        <v>14</v>
      </c>
      <c r="L141" s="63" t="s">
        <v>14</v>
      </c>
      <c r="M141" s="70" t="s">
        <v>4019</v>
      </c>
      <c r="N141" s="63" t="s">
        <v>8</v>
      </c>
      <c r="O141" s="70">
        <v>6</v>
      </c>
      <c r="P141" s="70">
        <v>6</v>
      </c>
      <c r="Q141" s="70">
        <v>7.5</v>
      </c>
      <c r="W141" s="84">
        <v>4</v>
      </c>
      <c r="X141" s="84">
        <v>6</v>
      </c>
    </row>
    <row r="142" spans="2:24" ht="15" customHeight="1" x14ac:dyDescent="0.25">
      <c r="B142" s="70" t="s">
        <v>2141</v>
      </c>
      <c r="C142" s="64">
        <v>41055.03025462963</v>
      </c>
      <c r="D142" s="65" t="s">
        <v>206</v>
      </c>
      <c r="E142" s="66">
        <v>62000</v>
      </c>
      <c r="F142" s="67" t="s">
        <v>84</v>
      </c>
      <c r="G142" s="68">
        <v>60968.414427880263</v>
      </c>
      <c r="H142" s="69">
        <v>7</v>
      </c>
      <c r="I142" s="67" t="s">
        <v>207</v>
      </c>
      <c r="J142" s="70" t="s">
        <v>19</v>
      </c>
      <c r="K142" s="67" t="s">
        <v>86</v>
      </c>
      <c r="L142" s="63" t="s">
        <v>86</v>
      </c>
      <c r="M142" s="70" t="s">
        <v>4019</v>
      </c>
      <c r="N142" s="63" t="s">
        <v>17</v>
      </c>
      <c r="O142" s="70">
        <v>3</v>
      </c>
      <c r="P142" s="70">
        <v>2</v>
      </c>
      <c r="Q142" s="70">
        <v>1</v>
      </c>
      <c r="W142" s="84">
        <v>2</v>
      </c>
      <c r="X142" s="84">
        <v>3</v>
      </c>
    </row>
    <row r="143" spans="2:24" ht="15" customHeight="1" x14ac:dyDescent="0.25">
      <c r="B143" s="70" t="s">
        <v>2142</v>
      </c>
      <c r="C143" s="64">
        <v>41055.030277777776</v>
      </c>
      <c r="D143" s="65" t="s">
        <v>208</v>
      </c>
      <c r="E143" s="66">
        <v>336000</v>
      </c>
      <c r="F143" s="67" t="s">
        <v>39</v>
      </c>
      <c r="G143" s="68">
        <v>5983.4600069807029</v>
      </c>
      <c r="H143" s="69">
        <v>1</v>
      </c>
      <c r="I143" s="67" t="s">
        <v>209</v>
      </c>
      <c r="J143" s="70" t="s">
        <v>3945</v>
      </c>
      <c r="K143" s="67" t="s">
        <v>7</v>
      </c>
      <c r="L143" s="63" t="s">
        <v>7</v>
      </c>
      <c r="M143" s="70" t="s">
        <v>1122</v>
      </c>
      <c r="N143" s="63" t="s">
        <v>8</v>
      </c>
      <c r="O143" s="70">
        <v>6</v>
      </c>
      <c r="P143" s="70">
        <v>6</v>
      </c>
      <c r="Q143" s="70">
        <v>4</v>
      </c>
      <c r="W143" s="84">
        <v>4</v>
      </c>
      <c r="X143" s="84">
        <v>6</v>
      </c>
    </row>
    <row r="144" spans="2:24" ht="15" customHeight="1" x14ac:dyDescent="0.25">
      <c r="B144" s="70" t="s">
        <v>2143</v>
      </c>
      <c r="C144" s="64">
        <v>41055.030277777776</v>
      </c>
      <c r="D144" s="65">
        <v>53000</v>
      </c>
      <c r="E144" s="66">
        <v>53000</v>
      </c>
      <c r="F144" s="67" t="s">
        <v>5</v>
      </c>
      <c r="G144" s="68">
        <v>53000</v>
      </c>
      <c r="H144" s="69">
        <v>6</v>
      </c>
      <c r="I144" s="67" t="s">
        <v>151</v>
      </c>
      <c r="J144" s="70" t="s">
        <v>19</v>
      </c>
      <c r="K144" s="67" t="s">
        <v>14</v>
      </c>
      <c r="L144" s="63" t="s">
        <v>14</v>
      </c>
      <c r="M144" s="70" t="s">
        <v>4019</v>
      </c>
      <c r="N144" s="63" t="s">
        <v>8</v>
      </c>
      <c r="O144" s="70">
        <v>6</v>
      </c>
      <c r="P144" s="70">
        <v>6</v>
      </c>
      <c r="Q144" s="70">
        <v>8</v>
      </c>
      <c r="W144" s="84">
        <v>4</v>
      </c>
      <c r="X144" s="84">
        <v>6</v>
      </c>
    </row>
    <row r="145" spans="2:24" ht="15" customHeight="1" x14ac:dyDescent="0.25">
      <c r="B145" s="70" t="s">
        <v>2144</v>
      </c>
      <c r="C145" s="64">
        <v>41055.030428240738</v>
      </c>
      <c r="D145" s="65">
        <v>104000</v>
      </c>
      <c r="E145" s="66">
        <v>104000</v>
      </c>
      <c r="F145" s="67" t="s">
        <v>5</v>
      </c>
      <c r="G145" s="68">
        <v>104000</v>
      </c>
      <c r="H145" s="69">
        <v>11</v>
      </c>
      <c r="I145" s="67" t="s">
        <v>210</v>
      </c>
      <c r="J145" s="70" t="s">
        <v>3947</v>
      </c>
      <c r="K145" s="67" t="s">
        <v>14</v>
      </c>
      <c r="L145" s="63" t="s">
        <v>14</v>
      </c>
      <c r="M145" s="70" t="s">
        <v>4019</v>
      </c>
      <c r="N145" s="63" t="s">
        <v>17</v>
      </c>
      <c r="O145" s="70">
        <v>3</v>
      </c>
      <c r="P145" s="70">
        <v>2</v>
      </c>
      <c r="Q145" s="70">
        <v>20</v>
      </c>
      <c r="W145" s="84">
        <v>2</v>
      </c>
      <c r="X145" s="84">
        <v>3</v>
      </c>
    </row>
    <row r="146" spans="2:24" ht="15" customHeight="1" x14ac:dyDescent="0.25">
      <c r="B146" s="70" t="s">
        <v>2145</v>
      </c>
      <c r="C146" s="64">
        <v>41055.030578703707</v>
      </c>
      <c r="D146" s="65">
        <v>57000</v>
      </c>
      <c r="E146" s="66">
        <v>57000</v>
      </c>
      <c r="F146" s="67" t="s">
        <v>5</v>
      </c>
      <c r="G146" s="68">
        <v>57000</v>
      </c>
      <c r="H146" s="69">
        <v>6</v>
      </c>
      <c r="I146" s="67" t="s">
        <v>211</v>
      </c>
      <c r="J146" s="70" t="s">
        <v>277</v>
      </c>
      <c r="K146" s="67" t="s">
        <v>14</v>
      </c>
      <c r="L146" s="63" t="s">
        <v>14</v>
      </c>
      <c r="M146" s="70" t="s">
        <v>4019</v>
      </c>
      <c r="N146" s="63" t="s">
        <v>8</v>
      </c>
      <c r="O146" s="70">
        <v>6</v>
      </c>
      <c r="P146" s="70">
        <v>6</v>
      </c>
      <c r="Q146" s="70">
        <v>9.5</v>
      </c>
      <c r="W146" s="84">
        <v>4</v>
      </c>
      <c r="X146" s="84">
        <v>6</v>
      </c>
    </row>
    <row r="147" spans="2:24" ht="15" customHeight="1" x14ac:dyDescent="0.25">
      <c r="B147" s="70" t="s">
        <v>2146</v>
      </c>
      <c r="C147" s="64">
        <v>41055.030659722222</v>
      </c>
      <c r="D147" s="65">
        <v>45000</v>
      </c>
      <c r="E147" s="66">
        <v>45000</v>
      </c>
      <c r="F147" s="67" t="s">
        <v>5</v>
      </c>
      <c r="G147" s="68">
        <v>45000</v>
      </c>
      <c r="H147" s="69">
        <v>5</v>
      </c>
      <c r="I147" s="67" t="s">
        <v>212</v>
      </c>
      <c r="J147" s="70" t="s">
        <v>19</v>
      </c>
      <c r="K147" s="67" t="s">
        <v>14</v>
      </c>
      <c r="L147" s="63" t="s">
        <v>14</v>
      </c>
      <c r="M147" s="70" t="s">
        <v>4019</v>
      </c>
      <c r="N147" s="63" t="s">
        <v>17</v>
      </c>
      <c r="O147" s="70">
        <v>3</v>
      </c>
      <c r="P147" s="70">
        <v>2</v>
      </c>
      <c r="Q147" s="70">
        <v>3.5</v>
      </c>
      <c r="W147" s="84">
        <v>2</v>
      </c>
      <c r="X147" s="84">
        <v>3</v>
      </c>
    </row>
    <row r="148" spans="2:24" ht="15" customHeight="1" x14ac:dyDescent="0.25">
      <c r="B148" s="70" t="s">
        <v>2147</v>
      </c>
      <c r="C148" s="64">
        <v>41055.030729166669</v>
      </c>
      <c r="D148" s="65">
        <v>92000</v>
      </c>
      <c r="E148" s="66">
        <v>92000</v>
      </c>
      <c r="F148" s="67" t="s">
        <v>5</v>
      </c>
      <c r="G148" s="68">
        <v>92000</v>
      </c>
      <c r="H148" s="69">
        <v>10</v>
      </c>
      <c r="I148" s="67" t="s">
        <v>213</v>
      </c>
      <c r="J148" s="70" t="s">
        <v>19</v>
      </c>
      <c r="K148" s="67" t="s">
        <v>14</v>
      </c>
      <c r="L148" s="63" t="s">
        <v>14</v>
      </c>
      <c r="M148" s="70" t="s">
        <v>4019</v>
      </c>
      <c r="N148" s="63" t="s">
        <v>8</v>
      </c>
      <c r="O148" s="70">
        <v>6</v>
      </c>
      <c r="P148" s="70">
        <v>6</v>
      </c>
      <c r="Q148" s="70">
        <v>7</v>
      </c>
      <c r="W148" s="84">
        <v>4</v>
      </c>
      <c r="X148" s="84">
        <v>6</v>
      </c>
    </row>
    <row r="149" spans="2:24" ht="15" customHeight="1" x14ac:dyDescent="0.25">
      <c r="B149" s="70" t="s">
        <v>2148</v>
      </c>
      <c r="C149" s="64">
        <v>41055.030763888892</v>
      </c>
      <c r="D149" s="65">
        <v>88000</v>
      </c>
      <c r="E149" s="66">
        <v>88000</v>
      </c>
      <c r="F149" s="67" t="s">
        <v>5</v>
      </c>
      <c r="G149" s="68">
        <v>88000</v>
      </c>
      <c r="H149" s="69">
        <v>9</v>
      </c>
      <c r="I149" s="67" t="s">
        <v>214</v>
      </c>
      <c r="J149" s="70" t="s">
        <v>51</v>
      </c>
      <c r="K149" s="67" t="s">
        <v>14</v>
      </c>
      <c r="L149" s="63" t="s">
        <v>14</v>
      </c>
      <c r="M149" s="70" t="s">
        <v>4019</v>
      </c>
      <c r="N149" s="63" t="s">
        <v>8</v>
      </c>
      <c r="O149" s="70">
        <v>6</v>
      </c>
      <c r="P149" s="70">
        <v>6</v>
      </c>
      <c r="Q149" s="70">
        <v>4.5</v>
      </c>
      <c r="W149" s="84">
        <v>4</v>
      </c>
      <c r="X149" s="84">
        <v>6</v>
      </c>
    </row>
    <row r="150" spans="2:24" ht="15" customHeight="1" x14ac:dyDescent="0.25">
      <c r="B150" s="70" t="s">
        <v>2149</v>
      </c>
      <c r="C150" s="64">
        <v>41055.030787037038</v>
      </c>
      <c r="D150" s="65">
        <v>80000</v>
      </c>
      <c r="E150" s="66">
        <v>80000</v>
      </c>
      <c r="F150" s="67" t="s">
        <v>5</v>
      </c>
      <c r="G150" s="68">
        <v>80000</v>
      </c>
      <c r="H150" s="69">
        <v>9</v>
      </c>
      <c r="I150" s="67" t="s">
        <v>215</v>
      </c>
      <c r="J150" s="70" t="s">
        <v>19</v>
      </c>
      <c r="K150" s="67" t="s">
        <v>14</v>
      </c>
      <c r="L150" s="63" t="s">
        <v>14</v>
      </c>
      <c r="M150" s="70" t="s">
        <v>4019</v>
      </c>
      <c r="N150" s="63" t="s">
        <v>17</v>
      </c>
      <c r="O150" s="70">
        <v>3</v>
      </c>
      <c r="P150" s="70">
        <v>2</v>
      </c>
      <c r="Q150" s="70">
        <v>5.5</v>
      </c>
      <c r="W150" s="84">
        <v>2</v>
      </c>
      <c r="X150" s="84">
        <v>3</v>
      </c>
    </row>
    <row r="151" spans="2:24" ht="15" customHeight="1" x14ac:dyDescent="0.25">
      <c r="B151" s="70" t="s">
        <v>2150</v>
      </c>
      <c r="C151" s="64">
        <v>41055.030810185184</v>
      </c>
      <c r="D151" s="65">
        <v>69000</v>
      </c>
      <c r="E151" s="66">
        <v>69000</v>
      </c>
      <c r="F151" s="67" t="s">
        <v>5</v>
      </c>
      <c r="G151" s="68">
        <v>69000</v>
      </c>
      <c r="H151" s="69">
        <v>7</v>
      </c>
      <c r="I151" s="67" t="s">
        <v>216</v>
      </c>
      <c r="J151" s="70" t="s">
        <v>354</v>
      </c>
      <c r="K151" s="67" t="s">
        <v>14</v>
      </c>
      <c r="L151" s="63" t="s">
        <v>14</v>
      </c>
      <c r="M151" s="70" t="s">
        <v>4019</v>
      </c>
      <c r="N151" s="63" t="s">
        <v>8</v>
      </c>
      <c r="O151" s="70">
        <v>6</v>
      </c>
      <c r="P151" s="70">
        <v>6</v>
      </c>
      <c r="Q151" s="70">
        <v>4</v>
      </c>
      <c r="W151" s="84">
        <v>4</v>
      </c>
      <c r="X151" s="84">
        <v>6</v>
      </c>
    </row>
    <row r="152" spans="2:24" ht="15" customHeight="1" x14ac:dyDescent="0.25">
      <c r="B152" s="70" t="s">
        <v>2151</v>
      </c>
      <c r="C152" s="64">
        <v>41055.030821759261</v>
      </c>
      <c r="D152" s="65">
        <v>50000</v>
      </c>
      <c r="E152" s="66">
        <v>50000</v>
      </c>
      <c r="F152" s="67" t="s">
        <v>5</v>
      </c>
      <c r="G152" s="68">
        <v>50000</v>
      </c>
      <c r="H152" s="69">
        <v>6</v>
      </c>
      <c r="I152" s="67" t="s">
        <v>217</v>
      </c>
      <c r="J152" s="70" t="s">
        <v>19</v>
      </c>
      <c r="K152" s="67" t="s">
        <v>164</v>
      </c>
      <c r="L152" s="63" t="s">
        <v>164</v>
      </c>
      <c r="M152" s="70" t="s">
        <v>4019</v>
      </c>
      <c r="N152" s="63" t="s">
        <v>12</v>
      </c>
      <c r="O152" s="70">
        <v>8</v>
      </c>
      <c r="P152" s="70">
        <v>8</v>
      </c>
      <c r="Q152" s="70">
        <v>5</v>
      </c>
      <c r="W152" s="84">
        <v>8</v>
      </c>
      <c r="X152" s="84">
        <v>8</v>
      </c>
    </row>
    <row r="153" spans="2:24" ht="15" customHeight="1" x14ac:dyDescent="0.25">
      <c r="B153" s="70" t="s">
        <v>2152</v>
      </c>
      <c r="C153" s="64">
        <v>41055.031018518515</v>
      </c>
      <c r="D153" s="65">
        <v>35000</v>
      </c>
      <c r="E153" s="66">
        <v>35000</v>
      </c>
      <c r="F153" s="67" t="s">
        <v>5</v>
      </c>
      <c r="G153" s="68">
        <v>35000</v>
      </c>
      <c r="H153" s="69">
        <v>4</v>
      </c>
      <c r="I153" s="67" t="s">
        <v>218</v>
      </c>
      <c r="J153" s="70" t="s">
        <v>51</v>
      </c>
      <c r="K153" s="67" t="s">
        <v>14</v>
      </c>
      <c r="L153" s="63" t="s">
        <v>14</v>
      </c>
      <c r="M153" s="70" t="s">
        <v>4019</v>
      </c>
      <c r="N153" s="63" t="s">
        <v>17</v>
      </c>
      <c r="O153" s="70">
        <v>3</v>
      </c>
      <c r="P153" s="70">
        <v>2</v>
      </c>
      <c r="Q153" s="70">
        <v>9</v>
      </c>
      <c r="W153" s="84">
        <v>2</v>
      </c>
      <c r="X153" s="84">
        <v>3</v>
      </c>
    </row>
    <row r="154" spans="2:24" ht="15" customHeight="1" x14ac:dyDescent="0.25">
      <c r="B154" s="70" t="s">
        <v>2153</v>
      </c>
      <c r="C154" s="64">
        <v>41055.031238425923</v>
      </c>
      <c r="D154" s="65">
        <v>96000</v>
      </c>
      <c r="E154" s="66">
        <v>96000</v>
      </c>
      <c r="F154" s="67" t="s">
        <v>5</v>
      </c>
      <c r="G154" s="68">
        <v>96000</v>
      </c>
      <c r="H154" s="69">
        <v>10</v>
      </c>
      <c r="I154" s="67" t="s">
        <v>219</v>
      </c>
      <c r="J154" s="70" t="s">
        <v>19</v>
      </c>
      <c r="K154" s="67" t="s">
        <v>14</v>
      </c>
      <c r="L154" s="63" t="s">
        <v>14</v>
      </c>
      <c r="M154" s="70" t="s">
        <v>4019</v>
      </c>
      <c r="N154" s="63" t="s">
        <v>8</v>
      </c>
      <c r="O154" s="70">
        <v>6</v>
      </c>
      <c r="P154" s="70">
        <v>6</v>
      </c>
      <c r="Q154" s="70">
        <v>4</v>
      </c>
      <c r="W154" s="84">
        <v>4</v>
      </c>
      <c r="X154" s="84">
        <v>6</v>
      </c>
    </row>
    <row r="155" spans="2:24" ht="15" customHeight="1" x14ac:dyDescent="0.25">
      <c r="B155" s="70" t="s">
        <v>2154</v>
      </c>
      <c r="C155" s="64">
        <v>41055.03125</v>
      </c>
      <c r="D155" s="65">
        <v>65000</v>
      </c>
      <c r="E155" s="66">
        <v>65000</v>
      </c>
      <c r="F155" s="67" t="s">
        <v>5</v>
      </c>
      <c r="G155" s="68">
        <v>65000</v>
      </c>
      <c r="H155" s="69">
        <v>7</v>
      </c>
      <c r="I155" s="67" t="s">
        <v>220</v>
      </c>
      <c r="J155" s="70" t="s">
        <v>308</v>
      </c>
      <c r="K155" s="67" t="s">
        <v>14</v>
      </c>
      <c r="L155" s="63" t="s">
        <v>14</v>
      </c>
      <c r="M155" s="70" t="s">
        <v>4019</v>
      </c>
      <c r="N155" s="63" t="s">
        <v>12</v>
      </c>
      <c r="O155" s="70">
        <v>8</v>
      </c>
      <c r="P155" s="70">
        <v>8</v>
      </c>
      <c r="Q155" s="70">
        <v>5.5</v>
      </c>
      <c r="W155" s="84">
        <v>8</v>
      </c>
      <c r="X155" s="84">
        <v>8</v>
      </c>
    </row>
    <row r="156" spans="2:24" ht="15" customHeight="1" x14ac:dyDescent="0.25">
      <c r="B156" s="70" t="s">
        <v>2155</v>
      </c>
      <c r="C156" s="64">
        <v>41055.031319444446</v>
      </c>
      <c r="D156" s="65">
        <v>37440</v>
      </c>
      <c r="E156" s="66">
        <v>37440</v>
      </c>
      <c r="F156" s="67" t="s">
        <v>5</v>
      </c>
      <c r="G156" s="68">
        <v>37440</v>
      </c>
      <c r="H156" s="69">
        <v>4</v>
      </c>
      <c r="I156" s="67" t="s">
        <v>119</v>
      </c>
      <c r="J156" s="70" t="s">
        <v>19</v>
      </c>
      <c r="K156" s="67" t="s">
        <v>14</v>
      </c>
      <c r="L156" s="63" t="s">
        <v>14</v>
      </c>
      <c r="M156" s="70" t="s">
        <v>4019</v>
      </c>
      <c r="N156" s="63" t="s">
        <v>12</v>
      </c>
      <c r="O156" s="70">
        <v>8</v>
      </c>
      <c r="P156" s="70">
        <v>8</v>
      </c>
      <c r="Q156" s="70">
        <v>7</v>
      </c>
      <c r="W156" s="84">
        <v>8</v>
      </c>
      <c r="X156" s="84">
        <v>8</v>
      </c>
    </row>
    <row r="157" spans="2:24" ht="15" customHeight="1" x14ac:dyDescent="0.25">
      <c r="B157" s="70" t="s">
        <v>2156</v>
      </c>
      <c r="C157" s="64">
        <v>41055.031377314815</v>
      </c>
      <c r="D157" s="65">
        <v>15500</v>
      </c>
      <c r="E157" s="66">
        <v>15500</v>
      </c>
      <c r="F157" s="67" t="s">
        <v>5</v>
      </c>
      <c r="G157" s="68">
        <v>15500</v>
      </c>
      <c r="H157" s="69">
        <v>2</v>
      </c>
      <c r="I157" s="67" t="s">
        <v>221</v>
      </c>
      <c r="J157" s="70" t="s">
        <v>308</v>
      </c>
      <c r="K157" s="67" t="s">
        <v>164</v>
      </c>
      <c r="L157" s="63" t="s">
        <v>164</v>
      </c>
      <c r="M157" s="70" t="s">
        <v>4019</v>
      </c>
      <c r="N157" s="63" t="s">
        <v>12</v>
      </c>
      <c r="O157" s="70">
        <v>8</v>
      </c>
      <c r="P157" s="70">
        <v>8</v>
      </c>
      <c r="Q157" s="70">
        <v>4</v>
      </c>
      <c r="W157" s="84">
        <v>8</v>
      </c>
      <c r="X157" s="84">
        <v>8</v>
      </c>
    </row>
    <row r="158" spans="2:24" ht="15" customHeight="1" x14ac:dyDescent="0.25">
      <c r="B158" s="70" t="s">
        <v>2157</v>
      </c>
      <c r="C158" s="64">
        <v>41055.031446759262</v>
      </c>
      <c r="D158" s="65" t="s">
        <v>222</v>
      </c>
      <c r="E158" s="66">
        <v>90000</v>
      </c>
      <c r="F158" s="67" t="s">
        <v>5</v>
      </c>
      <c r="G158" s="68">
        <v>90000</v>
      </c>
      <c r="H158" s="69">
        <v>10</v>
      </c>
      <c r="I158" s="67" t="s">
        <v>223</v>
      </c>
      <c r="J158" s="70" t="s">
        <v>19</v>
      </c>
      <c r="K158" s="67" t="s">
        <v>14</v>
      </c>
      <c r="L158" s="63" t="s">
        <v>14</v>
      </c>
      <c r="M158" s="70" t="s">
        <v>4019</v>
      </c>
      <c r="N158" s="63" t="s">
        <v>17</v>
      </c>
      <c r="O158" s="70">
        <v>3</v>
      </c>
      <c r="P158" s="70">
        <v>2</v>
      </c>
      <c r="Q158" s="70">
        <v>7.5</v>
      </c>
      <c r="W158" s="84">
        <v>2</v>
      </c>
      <c r="X158" s="84">
        <v>3</v>
      </c>
    </row>
    <row r="159" spans="2:24" ht="15" customHeight="1" x14ac:dyDescent="0.25">
      <c r="B159" s="70" t="s">
        <v>2158</v>
      </c>
      <c r="C159" s="64">
        <v>41055.031782407408</v>
      </c>
      <c r="D159" s="65">
        <v>66500</v>
      </c>
      <c r="E159" s="66">
        <v>66500</v>
      </c>
      <c r="F159" s="67" t="s">
        <v>5</v>
      </c>
      <c r="G159" s="68">
        <v>66500</v>
      </c>
      <c r="H159" s="69">
        <v>7</v>
      </c>
      <c r="I159" s="67" t="s">
        <v>224</v>
      </c>
      <c r="J159" s="70" t="s">
        <v>19</v>
      </c>
      <c r="K159" s="67" t="s">
        <v>14</v>
      </c>
      <c r="L159" s="63" t="s">
        <v>14</v>
      </c>
      <c r="M159" s="70" t="s">
        <v>4019</v>
      </c>
      <c r="N159" s="63" t="s">
        <v>12</v>
      </c>
      <c r="O159" s="70">
        <v>8</v>
      </c>
      <c r="P159" s="70">
        <v>8</v>
      </c>
      <c r="Q159" s="70">
        <v>1.5</v>
      </c>
      <c r="W159" s="84">
        <v>8</v>
      </c>
      <c r="X159" s="84">
        <v>8</v>
      </c>
    </row>
    <row r="160" spans="2:24" ht="15" customHeight="1" x14ac:dyDescent="0.25">
      <c r="B160" s="70" t="s">
        <v>2159</v>
      </c>
      <c r="C160" s="64">
        <v>41055.031817129631</v>
      </c>
      <c r="D160" s="65">
        <v>100000</v>
      </c>
      <c r="E160" s="66">
        <v>100000</v>
      </c>
      <c r="F160" s="67" t="s">
        <v>5</v>
      </c>
      <c r="G160" s="68">
        <v>100000</v>
      </c>
      <c r="H160" s="69">
        <v>11</v>
      </c>
      <c r="I160" s="67" t="s">
        <v>225</v>
      </c>
      <c r="J160" s="70" t="s">
        <v>308</v>
      </c>
      <c r="K160" s="67" t="s">
        <v>14</v>
      </c>
      <c r="L160" s="63" t="s">
        <v>14</v>
      </c>
      <c r="M160" s="70" t="s">
        <v>4019</v>
      </c>
      <c r="N160" s="63" t="s">
        <v>12</v>
      </c>
      <c r="O160" s="70">
        <v>8</v>
      </c>
      <c r="P160" s="70">
        <v>8</v>
      </c>
      <c r="Q160" s="70">
        <v>6.5</v>
      </c>
      <c r="W160" s="84">
        <v>8</v>
      </c>
      <c r="X160" s="84">
        <v>8</v>
      </c>
    </row>
    <row r="161" spans="2:24" ht="15" customHeight="1" x14ac:dyDescent="0.25">
      <c r="B161" s="70" t="s">
        <v>2160</v>
      </c>
      <c r="C161" s="64">
        <v>41055.031840277778</v>
      </c>
      <c r="D161" s="65" t="s">
        <v>226</v>
      </c>
      <c r="E161" s="66">
        <v>32250</v>
      </c>
      <c r="F161" s="67" t="s">
        <v>67</v>
      </c>
      <c r="G161" s="68">
        <v>50831.74927416991</v>
      </c>
      <c r="H161" s="69">
        <v>6</v>
      </c>
      <c r="I161" s="67" t="s">
        <v>227</v>
      </c>
      <c r="J161" s="70" t="s">
        <v>51</v>
      </c>
      <c r="K161" s="67" t="s">
        <v>69</v>
      </c>
      <c r="L161" s="63" t="s">
        <v>69</v>
      </c>
      <c r="M161" s="70" t="s">
        <v>979</v>
      </c>
      <c r="N161" s="63" t="s">
        <v>8</v>
      </c>
      <c r="O161" s="70">
        <v>6</v>
      </c>
      <c r="P161" s="70">
        <v>6</v>
      </c>
      <c r="Q161" s="70">
        <v>4</v>
      </c>
      <c r="W161" s="84">
        <v>4</v>
      </c>
      <c r="X161" s="84">
        <v>6</v>
      </c>
    </row>
    <row r="162" spans="2:24" ht="15" customHeight="1" x14ac:dyDescent="0.25">
      <c r="B162" s="70" t="s">
        <v>2161</v>
      </c>
      <c r="C162" s="64">
        <v>41055.031863425924</v>
      </c>
      <c r="D162" s="65">
        <v>420000</v>
      </c>
      <c r="E162" s="66">
        <v>420000</v>
      </c>
      <c r="F162" s="67" t="s">
        <v>39</v>
      </c>
      <c r="G162" s="68">
        <v>7479.3250087258784</v>
      </c>
      <c r="H162" s="69">
        <v>1</v>
      </c>
      <c r="I162" s="67" t="s">
        <v>228</v>
      </c>
      <c r="J162" s="70" t="s">
        <v>51</v>
      </c>
      <c r="K162" s="67" t="s">
        <v>7</v>
      </c>
      <c r="L162" s="63" t="s">
        <v>7</v>
      </c>
      <c r="M162" s="70" t="s">
        <v>1122</v>
      </c>
      <c r="N162" s="63" t="s">
        <v>24</v>
      </c>
      <c r="O162" s="70">
        <v>2</v>
      </c>
      <c r="P162" s="70">
        <v>2</v>
      </c>
      <c r="Q162" s="70">
        <v>20</v>
      </c>
      <c r="W162" s="84">
        <v>1</v>
      </c>
      <c r="X162" s="84">
        <v>2</v>
      </c>
    </row>
    <row r="163" spans="2:24" ht="15" customHeight="1" x14ac:dyDescent="0.25">
      <c r="B163" s="70" t="s">
        <v>2162</v>
      </c>
      <c r="C163" s="64">
        <v>41055.031944444447</v>
      </c>
      <c r="D163" s="65">
        <v>75000</v>
      </c>
      <c r="E163" s="66">
        <v>75000</v>
      </c>
      <c r="F163" s="67" t="s">
        <v>5</v>
      </c>
      <c r="G163" s="68">
        <v>75000</v>
      </c>
      <c r="H163" s="69">
        <v>8</v>
      </c>
      <c r="I163" s="67" t="s">
        <v>229</v>
      </c>
      <c r="J163" s="70" t="s">
        <v>19</v>
      </c>
      <c r="K163" s="67" t="s">
        <v>14</v>
      </c>
      <c r="L163" s="63" t="s">
        <v>14</v>
      </c>
      <c r="M163" s="70" t="s">
        <v>4019</v>
      </c>
      <c r="N163" s="63" t="s">
        <v>24</v>
      </c>
      <c r="O163" s="70">
        <v>2</v>
      </c>
      <c r="P163" s="70">
        <v>2</v>
      </c>
      <c r="Q163" s="70">
        <v>40</v>
      </c>
      <c r="W163" s="84">
        <v>1</v>
      </c>
      <c r="X163" s="84">
        <v>2</v>
      </c>
    </row>
    <row r="164" spans="2:24" ht="15" customHeight="1" x14ac:dyDescent="0.25">
      <c r="B164" s="70" t="s">
        <v>2163</v>
      </c>
      <c r="C164" s="64">
        <v>41055.032233796293</v>
      </c>
      <c r="D164" s="65">
        <v>58</v>
      </c>
      <c r="E164" s="66">
        <v>58000</v>
      </c>
      <c r="F164" s="67" t="s">
        <v>5</v>
      </c>
      <c r="G164" s="68">
        <v>58000</v>
      </c>
      <c r="H164" s="69">
        <v>6</v>
      </c>
      <c r="I164" s="67" t="s">
        <v>230</v>
      </c>
      <c r="J164" s="70" t="s">
        <v>51</v>
      </c>
      <c r="K164" s="67" t="s">
        <v>86</v>
      </c>
      <c r="L164" s="63" t="s">
        <v>86</v>
      </c>
      <c r="M164" s="70" t="s">
        <v>4019</v>
      </c>
      <c r="N164" s="63" t="s">
        <v>24</v>
      </c>
      <c r="O164" s="70">
        <v>2</v>
      </c>
      <c r="P164" s="70">
        <v>2</v>
      </c>
      <c r="Q164" s="70">
        <v>40</v>
      </c>
      <c r="W164" s="84">
        <v>1</v>
      </c>
      <c r="X164" s="84">
        <v>2</v>
      </c>
    </row>
    <row r="165" spans="2:24" ht="15" customHeight="1" x14ac:dyDescent="0.25">
      <c r="B165" s="70" t="s">
        <v>2164</v>
      </c>
      <c r="C165" s="64">
        <v>41055.032280092593</v>
      </c>
      <c r="D165" s="65">
        <v>55000</v>
      </c>
      <c r="E165" s="66">
        <v>55000</v>
      </c>
      <c r="F165" s="67" t="s">
        <v>5</v>
      </c>
      <c r="G165" s="68">
        <v>55000</v>
      </c>
      <c r="H165" s="69">
        <v>6</v>
      </c>
      <c r="I165" s="67" t="s">
        <v>231</v>
      </c>
      <c r="J165" s="70" t="s">
        <v>51</v>
      </c>
      <c r="K165" s="67" t="s">
        <v>14</v>
      </c>
      <c r="L165" s="63" t="s">
        <v>14</v>
      </c>
      <c r="M165" s="70" t="s">
        <v>4019</v>
      </c>
      <c r="N165" s="63" t="s">
        <v>17</v>
      </c>
      <c r="O165" s="70">
        <v>3</v>
      </c>
      <c r="P165" s="70">
        <v>2</v>
      </c>
      <c r="Q165" s="70">
        <v>6.5</v>
      </c>
      <c r="W165" s="84">
        <v>2</v>
      </c>
      <c r="X165" s="84">
        <v>3</v>
      </c>
    </row>
    <row r="166" spans="2:24" ht="15" customHeight="1" x14ac:dyDescent="0.25">
      <c r="B166" s="70" t="s">
        <v>2165</v>
      </c>
      <c r="C166" s="64">
        <v>41055.033125000002</v>
      </c>
      <c r="D166" s="65">
        <v>60000</v>
      </c>
      <c r="E166" s="66">
        <v>60000</v>
      </c>
      <c r="F166" s="67" t="s">
        <v>5</v>
      </c>
      <c r="G166" s="68">
        <v>60000</v>
      </c>
      <c r="H166" s="69">
        <v>7</v>
      </c>
      <c r="I166" s="67" t="s">
        <v>232</v>
      </c>
      <c r="J166" s="70" t="s">
        <v>19</v>
      </c>
      <c r="K166" s="67" t="s">
        <v>14</v>
      </c>
      <c r="L166" s="63" t="s">
        <v>14</v>
      </c>
      <c r="M166" s="70" t="s">
        <v>4019</v>
      </c>
      <c r="N166" s="63" t="s">
        <v>8</v>
      </c>
      <c r="O166" s="70">
        <v>6</v>
      </c>
      <c r="P166" s="70">
        <v>6</v>
      </c>
      <c r="Q166" s="70">
        <v>1.5</v>
      </c>
      <c r="W166" s="84">
        <v>4</v>
      </c>
      <c r="X166" s="84">
        <v>6</v>
      </c>
    </row>
    <row r="167" spans="2:24" ht="15" customHeight="1" x14ac:dyDescent="0.25">
      <c r="B167" s="70" t="s">
        <v>2166</v>
      </c>
      <c r="C167" s="64">
        <v>41055.033159722225</v>
      </c>
      <c r="D167" s="65" t="s">
        <v>233</v>
      </c>
      <c r="E167" s="66">
        <v>1300000</v>
      </c>
      <c r="F167" s="67" t="s">
        <v>39</v>
      </c>
      <c r="G167" s="68">
        <v>23150.291693675339</v>
      </c>
      <c r="H167" s="69">
        <v>3</v>
      </c>
      <c r="I167" s="67" t="s">
        <v>51</v>
      </c>
      <c r="J167" s="70" t="s">
        <v>51</v>
      </c>
      <c r="K167" s="67" t="s">
        <v>7</v>
      </c>
      <c r="L167" s="63" t="s">
        <v>7</v>
      </c>
      <c r="M167" s="70" t="s">
        <v>1122</v>
      </c>
      <c r="N167" s="63" t="s">
        <v>8</v>
      </c>
      <c r="O167" s="70">
        <v>6</v>
      </c>
      <c r="P167" s="70">
        <v>6</v>
      </c>
      <c r="Q167" s="70">
        <v>30</v>
      </c>
      <c r="W167" s="84">
        <v>4</v>
      </c>
      <c r="X167" s="84">
        <v>6</v>
      </c>
    </row>
    <row r="168" spans="2:24" ht="15" customHeight="1" x14ac:dyDescent="0.25">
      <c r="B168" s="70" t="s">
        <v>2167</v>
      </c>
      <c r="C168" s="64">
        <v>41055.033217592594</v>
      </c>
      <c r="D168" s="65">
        <v>107000</v>
      </c>
      <c r="E168" s="66">
        <v>107000</v>
      </c>
      <c r="F168" s="67" t="s">
        <v>84</v>
      </c>
      <c r="G168" s="68">
        <v>105219.68296424497</v>
      </c>
      <c r="H168" s="69">
        <v>11</v>
      </c>
      <c r="I168" s="67" t="s">
        <v>234</v>
      </c>
      <c r="J168" s="70" t="s">
        <v>51</v>
      </c>
      <c r="K168" s="67" t="s">
        <v>86</v>
      </c>
      <c r="L168" s="63" t="s">
        <v>86</v>
      </c>
      <c r="M168" s="70" t="s">
        <v>4019</v>
      </c>
      <c r="N168" s="63" t="s">
        <v>17</v>
      </c>
      <c r="O168" s="70">
        <v>3</v>
      </c>
      <c r="P168" s="70">
        <v>2</v>
      </c>
      <c r="Q168" s="70">
        <v>8</v>
      </c>
      <c r="W168" s="84">
        <v>2</v>
      </c>
      <c r="X168" s="84">
        <v>3</v>
      </c>
    </row>
    <row r="169" spans="2:24" ht="15" customHeight="1" x14ac:dyDescent="0.25">
      <c r="B169" s="70" t="s">
        <v>2168</v>
      </c>
      <c r="C169" s="64">
        <v>41055.03329861111</v>
      </c>
      <c r="D169" s="65">
        <v>145000</v>
      </c>
      <c r="E169" s="66">
        <v>145000</v>
      </c>
      <c r="F169" s="67" t="s">
        <v>5</v>
      </c>
      <c r="G169" s="68">
        <v>145000</v>
      </c>
      <c r="H169" s="69">
        <v>11</v>
      </c>
      <c r="I169" s="67" t="s">
        <v>235</v>
      </c>
      <c r="J169" s="70" t="s">
        <v>486</v>
      </c>
      <c r="K169" s="67" t="s">
        <v>45</v>
      </c>
      <c r="L169" s="63" t="s">
        <v>45</v>
      </c>
      <c r="M169" s="70" t="s">
        <v>979</v>
      </c>
      <c r="N169" s="63" t="s">
        <v>12</v>
      </c>
      <c r="O169" s="70">
        <v>8</v>
      </c>
      <c r="P169" s="70">
        <v>8</v>
      </c>
      <c r="Q169" s="70">
        <v>4</v>
      </c>
      <c r="W169" s="84">
        <v>8</v>
      </c>
      <c r="X169" s="84">
        <v>8</v>
      </c>
    </row>
    <row r="170" spans="2:24" ht="15" customHeight="1" x14ac:dyDescent="0.25">
      <c r="B170" s="70" t="s">
        <v>2169</v>
      </c>
      <c r="C170" s="64">
        <v>41055.033379629633</v>
      </c>
      <c r="D170" s="65">
        <v>22880</v>
      </c>
      <c r="E170" s="66">
        <v>22880</v>
      </c>
      <c r="F170" s="67" t="s">
        <v>5</v>
      </c>
      <c r="G170" s="68">
        <v>22880</v>
      </c>
      <c r="H170" s="69">
        <v>3</v>
      </c>
      <c r="I170" s="67" t="s">
        <v>236</v>
      </c>
      <c r="J170" s="70" t="s">
        <v>308</v>
      </c>
      <c r="K170" s="67" t="s">
        <v>14</v>
      </c>
      <c r="L170" s="63" t="s">
        <v>14</v>
      </c>
      <c r="M170" s="70" t="s">
        <v>4019</v>
      </c>
      <c r="N170" s="63" t="s">
        <v>8</v>
      </c>
      <c r="O170" s="70">
        <v>6</v>
      </c>
      <c r="P170" s="70">
        <v>6</v>
      </c>
      <c r="Q170" s="70">
        <v>6</v>
      </c>
      <c r="W170" s="84">
        <v>4</v>
      </c>
      <c r="X170" s="84">
        <v>6</v>
      </c>
    </row>
    <row r="171" spans="2:24" ht="15" customHeight="1" x14ac:dyDescent="0.25">
      <c r="B171" s="70" t="s">
        <v>2170</v>
      </c>
      <c r="C171" s="64">
        <v>41055.033414351848</v>
      </c>
      <c r="D171" s="65">
        <v>80000</v>
      </c>
      <c r="E171" s="66">
        <v>80000</v>
      </c>
      <c r="F171" s="67" t="s">
        <v>5</v>
      </c>
      <c r="G171" s="68">
        <v>80000</v>
      </c>
      <c r="H171" s="69">
        <v>9</v>
      </c>
      <c r="I171" s="67" t="s">
        <v>237</v>
      </c>
      <c r="J171" s="70" t="s">
        <v>354</v>
      </c>
      <c r="K171" s="67" t="s">
        <v>14</v>
      </c>
      <c r="L171" s="63" t="s">
        <v>14</v>
      </c>
      <c r="M171" s="70" t="s">
        <v>4019</v>
      </c>
      <c r="N171" s="63" t="s">
        <v>8</v>
      </c>
      <c r="O171" s="70">
        <v>6</v>
      </c>
      <c r="P171" s="70">
        <v>6</v>
      </c>
      <c r="Q171" s="70">
        <v>6</v>
      </c>
      <c r="W171" s="84">
        <v>4</v>
      </c>
      <c r="X171" s="84">
        <v>6</v>
      </c>
    </row>
    <row r="172" spans="2:24" ht="15" customHeight="1" x14ac:dyDescent="0.25">
      <c r="B172" s="70" t="s">
        <v>2171</v>
      </c>
      <c r="C172" s="64">
        <v>41055.033460648148</v>
      </c>
      <c r="D172" s="65" t="s">
        <v>238</v>
      </c>
      <c r="E172" s="66">
        <v>500000</v>
      </c>
      <c r="F172" s="67" t="s">
        <v>39</v>
      </c>
      <c r="G172" s="68">
        <v>8903.9583437212841</v>
      </c>
      <c r="H172" s="69">
        <v>1</v>
      </c>
      <c r="I172" s="67" t="s">
        <v>239</v>
      </c>
      <c r="J172" s="70" t="s">
        <v>19</v>
      </c>
      <c r="K172" s="67" t="s">
        <v>7</v>
      </c>
      <c r="L172" s="63" t="s">
        <v>7</v>
      </c>
      <c r="M172" s="70" t="s">
        <v>1122</v>
      </c>
      <c r="N172" s="63" t="s">
        <v>17</v>
      </c>
      <c r="O172" s="70">
        <v>3</v>
      </c>
      <c r="P172" s="70">
        <v>2</v>
      </c>
      <c r="Q172" s="70">
        <v>5.5</v>
      </c>
      <c r="W172" s="84">
        <v>2</v>
      </c>
      <c r="X172" s="84">
        <v>3</v>
      </c>
    </row>
    <row r="173" spans="2:24" ht="15" customHeight="1" x14ac:dyDescent="0.25">
      <c r="B173" s="70" t="s">
        <v>2172</v>
      </c>
      <c r="C173" s="64">
        <v>41055.033865740741</v>
      </c>
      <c r="D173" s="65">
        <v>90000</v>
      </c>
      <c r="E173" s="66">
        <v>90000</v>
      </c>
      <c r="F173" s="67" t="s">
        <v>84</v>
      </c>
      <c r="G173" s="68">
        <v>88502.537072729421</v>
      </c>
      <c r="H173" s="69">
        <v>9</v>
      </c>
      <c r="I173" s="67" t="s">
        <v>240</v>
      </c>
      <c r="J173" s="70" t="s">
        <v>19</v>
      </c>
      <c r="K173" s="67" t="s">
        <v>86</v>
      </c>
      <c r="L173" s="63" t="s">
        <v>86</v>
      </c>
      <c r="M173" s="70" t="s">
        <v>4019</v>
      </c>
      <c r="N173" s="63" t="s">
        <v>8</v>
      </c>
      <c r="O173" s="70">
        <v>6</v>
      </c>
      <c r="P173" s="70">
        <v>6</v>
      </c>
      <c r="Q173" s="70">
        <v>3.5</v>
      </c>
      <c r="W173" s="84">
        <v>4</v>
      </c>
      <c r="X173" s="84">
        <v>6</v>
      </c>
    </row>
    <row r="174" spans="2:24" ht="15" customHeight="1" x14ac:dyDescent="0.25">
      <c r="B174" s="70" t="s">
        <v>2173</v>
      </c>
      <c r="C174" s="64">
        <v>41055.033888888887</v>
      </c>
      <c r="D174" s="65">
        <v>180000</v>
      </c>
      <c r="E174" s="66">
        <v>180000</v>
      </c>
      <c r="F174" s="67" t="s">
        <v>39</v>
      </c>
      <c r="G174" s="68">
        <v>3205.4250037396623</v>
      </c>
      <c r="H174" s="69">
        <v>1</v>
      </c>
      <c r="I174" s="67" t="s">
        <v>241</v>
      </c>
      <c r="J174" s="70" t="s">
        <v>19</v>
      </c>
      <c r="K174" s="67" t="s">
        <v>7</v>
      </c>
      <c r="L174" s="63" t="s">
        <v>7</v>
      </c>
      <c r="M174" s="70" t="s">
        <v>1122</v>
      </c>
      <c r="N174" s="63" t="s">
        <v>8</v>
      </c>
      <c r="O174" s="70">
        <v>6</v>
      </c>
      <c r="P174" s="70">
        <v>6</v>
      </c>
      <c r="Q174" s="70">
        <v>7.5</v>
      </c>
      <c r="W174" s="84">
        <v>4</v>
      </c>
      <c r="X174" s="84">
        <v>6</v>
      </c>
    </row>
    <row r="175" spans="2:24" ht="15" customHeight="1" x14ac:dyDescent="0.25">
      <c r="B175" s="70" t="s">
        <v>2174</v>
      </c>
      <c r="C175" s="64">
        <v>41055.033888888887</v>
      </c>
      <c r="D175" s="65">
        <v>46584</v>
      </c>
      <c r="E175" s="66">
        <v>46584</v>
      </c>
      <c r="F175" s="67" t="s">
        <v>5</v>
      </c>
      <c r="G175" s="68">
        <v>46584</v>
      </c>
      <c r="H175" s="69">
        <v>5</v>
      </c>
      <c r="I175" s="67" t="s">
        <v>242</v>
      </c>
      <c r="J175" s="70" t="s">
        <v>19</v>
      </c>
      <c r="K175" s="67" t="s">
        <v>14</v>
      </c>
      <c r="L175" s="63" t="s">
        <v>14</v>
      </c>
      <c r="M175" s="70" t="s">
        <v>4019</v>
      </c>
      <c r="N175" s="63" t="s">
        <v>8</v>
      </c>
      <c r="O175" s="70">
        <v>6</v>
      </c>
      <c r="P175" s="70">
        <v>6</v>
      </c>
      <c r="Q175" s="70">
        <v>6.5</v>
      </c>
      <c r="W175" s="84">
        <v>4</v>
      </c>
      <c r="X175" s="84">
        <v>6</v>
      </c>
    </row>
    <row r="176" spans="2:24" ht="15" customHeight="1" x14ac:dyDescent="0.25">
      <c r="B176" s="70" t="s">
        <v>2175</v>
      </c>
      <c r="C176" s="64">
        <v>41055.033888888887</v>
      </c>
      <c r="D176" s="65">
        <v>67000</v>
      </c>
      <c r="E176" s="66">
        <v>67000</v>
      </c>
      <c r="F176" s="67" t="s">
        <v>5</v>
      </c>
      <c r="G176" s="68">
        <v>67000</v>
      </c>
      <c r="H176" s="69">
        <v>7</v>
      </c>
      <c r="I176" s="67" t="s">
        <v>243</v>
      </c>
      <c r="J176" s="70" t="s">
        <v>19</v>
      </c>
      <c r="K176" s="67" t="s">
        <v>14</v>
      </c>
      <c r="L176" s="63" t="s">
        <v>14</v>
      </c>
      <c r="M176" s="70" t="s">
        <v>4019</v>
      </c>
      <c r="N176" s="63" t="s">
        <v>8</v>
      </c>
      <c r="O176" s="70">
        <v>6</v>
      </c>
      <c r="P176" s="70">
        <v>6</v>
      </c>
      <c r="Q176" s="70">
        <v>3</v>
      </c>
      <c r="W176" s="84">
        <v>4</v>
      </c>
      <c r="X176" s="84">
        <v>6</v>
      </c>
    </row>
    <row r="177" spans="2:24" ht="15" customHeight="1" x14ac:dyDescent="0.25">
      <c r="B177" s="70" t="s">
        <v>2176</v>
      </c>
      <c r="C177" s="64">
        <v>41055.033993055556</v>
      </c>
      <c r="D177" s="65" t="s">
        <v>244</v>
      </c>
      <c r="E177" s="66">
        <v>1100000</v>
      </c>
      <c r="F177" s="67" t="s">
        <v>39</v>
      </c>
      <c r="G177" s="68">
        <v>19588.708356186824</v>
      </c>
      <c r="H177" s="69">
        <v>2</v>
      </c>
      <c r="I177" s="67" t="s">
        <v>245</v>
      </c>
      <c r="J177" s="70" t="s">
        <v>51</v>
      </c>
      <c r="K177" s="67" t="s">
        <v>7</v>
      </c>
      <c r="L177" s="63" t="s">
        <v>7</v>
      </c>
      <c r="M177" s="70" t="s">
        <v>1122</v>
      </c>
      <c r="N177" s="63" t="s">
        <v>8</v>
      </c>
      <c r="O177" s="70">
        <v>6</v>
      </c>
      <c r="P177" s="70">
        <v>6</v>
      </c>
      <c r="Q177" s="70">
        <v>9</v>
      </c>
      <c r="W177" s="84">
        <v>4</v>
      </c>
      <c r="X177" s="84">
        <v>6</v>
      </c>
    </row>
    <row r="178" spans="2:24" ht="15" customHeight="1" x14ac:dyDescent="0.25">
      <c r="B178" s="70" t="s">
        <v>2177</v>
      </c>
      <c r="C178" s="64">
        <v>41055.034236111111</v>
      </c>
      <c r="D178" s="65">
        <v>92000</v>
      </c>
      <c r="E178" s="66">
        <v>92000</v>
      </c>
      <c r="F178" s="67" t="s">
        <v>5</v>
      </c>
      <c r="G178" s="68">
        <v>92000</v>
      </c>
      <c r="H178" s="69">
        <v>10</v>
      </c>
      <c r="I178" s="67" t="s">
        <v>246</v>
      </c>
      <c r="J178" s="70" t="s">
        <v>277</v>
      </c>
      <c r="K178" s="67" t="s">
        <v>14</v>
      </c>
      <c r="L178" s="63" t="s">
        <v>14</v>
      </c>
      <c r="M178" s="70" t="s">
        <v>4019</v>
      </c>
      <c r="N178" s="63" t="s">
        <v>8</v>
      </c>
      <c r="O178" s="70">
        <v>6</v>
      </c>
      <c r="P178" s="70">
        <v>6</v>
      </c>
      <c r="Q178" s="70">
        <v>9.5</v>
      </c>
      <c r="W178" s="84">
        <v>4</v>
      </c>
      <c r="X178" s="84">
        <v>6</v>
      </c>
    </row>
    <row r="179" spans="2:24" ht="15" customHeight="1" x14ac:dyDescent="0.25">
      <c r="B179" s="70" t="s">
        <v>2178</v>
      </c>
      <c r="C179" s="64">
        <v>41055.034270833334</v>
      </c>
      <c r="D179" s="65">
        <v>75000</v>
      </c>
      <c r="E179" s="66">
        <v>75000</v>
      </c>
      <c r="F179" s="67" t="s">
        <v>5</v>
      </c>
      <c r="G179" s="68">
        <v>75000</v>
      </c>
      <c r="H179" s="69">
        <v>8</v>
      </c>
      <c r="I179" s="67" t="s">
        <v>247</v>
      </c>
      <c r="J179" s="70" t="s">
        <v>65</v>
      </c>
      <c r="K179" s="67" t="s">
        <v>14</v>
      </c>
      <c r="L179" s="63" t="s">
        <v>14</v>
      </c>
      <c r="M179" s="70" t="s">
        <v>4019</v>
      </c>
      <c r="N179" s="63" t="s">
        <v>12</v>
      </c>
      <c r="O179" s="70">
        <v>8</v>
      </c>
      <c r="P179" s="70">
        <v>8</v>
      </c>
      <c r="Q179" s="70">
        <v>9</v>
      </c>
      <c r="W179" s="84">
        <v>8</v>
      </c>
      <c r="X179" s="84">
        <v>8</v>
      </c>
    </row>
    <row r="180" spans="2:24" ht="15" customHeight="1" x14ac:dyDescent="0.25">
      <c r="B180" s="70" t="s">
        <v>2179</v>
      </c>
      <c r="C180" s="64">
        <v>41055.034432870372</v>
      </c>
      <c r="D180" s="65">
        <v>180000</v>
      </c>
      <c r="E180" s="66">
        <v>180000</v>
      </c>
      <c r="F180" s="67" t="s">
        <v>39</v>
      </c>
      <c r="G180" s="68">
        <v>3205.4250037396623</v>
      </c>
      <c r="H180" s="69">
        <v>1</v>
      </c>
      <c r="I180" s="67" t="s">
        <v>241</v>
      </c>
      <c r="J180" s="70" t="s">
        <v>19</v>
      </c>
      <c r="K180" s="67" t="s">
        <v>7</v>
      </c>
      <c r="L180" s="63" t="s">
        <v>7</v>
      </c>
      <c r="M180" s="70" t="s">
        <v>1122</v>
      </c>
      <c r="N180" s="63" t="s">
        <v>8</v>
      </c>
      <c r="O180" s="70">
        <v>6</v>
      </c>
      <c r="P180" s="70">
        <v>6</v>
      </c>
      <c r="Q180" s="70">
        <v>5</v>
      </c>
      <c r="W180" s="84">
        <v>4</v>
      </c>
      <c r="X180" s="84">
        <v>6</v>
      </c>
    </row>
    <row r="181" spans="2:24" ht="15" customHeight="1" x14ac:dyDescent="0.25">
      <c r="B181" s="70" t="s">
        <v>2180</v>
      </c>
      <c r="C181" s="64">
        <v>41055.034583333334</v>
      </c>
      <c r="D181" s="65">
        <v>18500</v>
      </c>
      <c r="E181" s="66">
        <v>18500</v>
      </c>
      <c r="F181" s="67" t="s">
        <v>67</v>
      </c>
      <c r="G181" s="68">
        <v>29159.298033244755</v>
      </c>
      <c r="H181" s="69">
        <v>3</v>
      </c>
      <c r="I181" s="67" t="s">
        <v>248</v>
      </c>
      <c r="J181" s="70" t="s">
        <v>51</v>
      </c>
      <c r="K181" s="67" t="s">
        <v>69</v>
      </c>
      <c r="L181" s="63" t="s">
        <v>69</v>
      </c>
      <c r="M181" s="70" t="s">
        <v>979</v>
      </c>
      <c r="N181" s="63" t="s">
        <v>12</v>
      </c>
      <c r="O181" s="70">
        <v>8</v>
      </c>
      <c r="P181" s="70">
        <v>8</v>
      </c>
      <c r="Q181" s="70">
        <v>8</v>
      </c>
      <c r="W181" s="84">
        <v>8</v>
      </c>
      <c r="X181" s="84">
        <v>8</v>
      </c>
    </row>
    <row r="182" spans="2:24" ht="15" customHeight="1" x14ac:dyDescent="0.25">
      <c r="B182" s="70" t="s">
        <v>2181</v>
      </c>
      <c r="C182" s="64">
        <v>41055.03460648148</v>
      </c>
      <c r="D182" s="65">
        <v>40000</v>
      </c>
      <c r="E182" s="66">
        <v>40000</v>
      </c>
      <c r="F182" s="67" t="s">
        <v>5</v>
      </c>
      <c r="G182" s="68">
        <v>40000</v>
      </c>
      <c r="H182" s="69">
        <v>5</v>
      </c>
      <c r="I182" s="67" t="s">
        <v>249</v>
      </c>
      <c r="J182" s="70" t="s">
        <v>19</v>
      </c>
      <c r="K182" s="67" t="s">
        <v>14</v>
      </c>
      <c r="L182" s="63" t="s">
        <v>14</v>
      </c>
      <c r="M182" s="70" t="s">
        <v>4019</v>
      </c>
      <c r="N182" s="63" t="s">
        <v>12</v>
      </c>
      <c r="O182" s="70">
        <v>8</v>
      </c>
      <c r="P182" s="70">
        <v>8</v>
      </c>
      <c r="Q182" s="70">
        <v>6</v>
      </c>
      <c r="W182" s="84">
        <v>8</v>
      </c>
      <c r="X182" s="84">
        <v>8</v>
      </c>
    </row>
    <row r="183" spans="2:24" ht="15" customHeight="1" x14ac:dyDescent="0.25">
      <c r="B183" s="70" t="s">
        <v>2182</v>
      </c>
      <c r="C183" s="64">
        <v>41055.034710648149</v>
      </c>
      <c r="D183" s="65">
        <v>111680</v>
      </c>
      <c r="E183" s="66">
        <v>111680</v>
      </c>
      <c r="F183" s="67" t="s">
        <v>5</v>
      </c>
      <c r="G183" s="68">
        <v>111680</v>
      </c>
      <c r="H183" s="69">
        <v>11</v>
      </c>
      <c r="I183" s="67" t="s">
        <v>250</v>
      </c>
      <c r="J183" s="70" t="s">
        <v>19</v>
      </c>
      <c r="K183" s="67" t="s">
        <v>14</v>
      </c>
      <c r="L183" s="63" t="s">
        <v>14</v>
      </c>
      <c r="M183" s="70" t="s">
        <v>4019</v>
      </c>
      <c r="N183" s="63" t="s">
        <v>17</v>
      </c>
      <c r="O183" s="70">
        <v>3</v>
      </c>
      <c r="P183" s="70">
        <v>2</v>
      </c>
      <c r="Q183" s="70">
        <v>4</v>
      </c>
      <c r="W183" s="84">
        <v>2</v>
      </c>
      <c r="X183" s="84">
        <v>3</v>
      </c>
    </row>
    <row r="184" spans="2:24" ht="15" customHeight="1" x14ac:dyDescent="0.25">
      <c r="B184" s="70" t="s">
        <v>2183</v>
      </c>
      <c r="C184" s="64">
        <v>41055.034849537034</v>
      </c>
      <c r="D184" s="65">
        <v>41.405999999999999</v>
      </c>
      <c r="E184" s="66">
        <v>41406</v>
      </c>
      <c r="F184" s="67" t="s">
        <v>5</v>
      </c>
      <c r="G184" s="68">
        <v>41406</v>
      </c>
      <c r="H184" s="69">
        <v>5</v>
      </c>
      <c r="I184" s="67" t="s">
        <v>251</v>
      </c>
      <c r="J184" s="70" t="s">
        <v>19</v>
      </c>
      <c r="K184" s="67" t="s">
        <v>86</v>
      </c>
      <c r="L184" s="63" t="s">
        <v>86</v>
      </c>
      <c r="M184" s="70" t="s">
        <v>4019</v>
      </c>
      <c r="N184" s="63" t="s">
        <v>24</v>
      </c>
      <c r="O184" s="70">
        <v>2</v>
      </c>
      <c r="P184" s="70">
        <v>2</v>
      </c>
      <c r="Q184" s="70">
        <v>6</v>
      </c>
      <c r="W184" s="84">
        <v>1</v>
      </c>
      <c r="X184" s="84">
        <v>2</v>
      </c>
    </row>
    <row r="185" spans="2:24" ht="15" customHeight="1" x14ac:dyDescent="0.25">
      <c r="B185" s="70" t="s">
        <v>2184</v>
      </c>
      <c r="C185" s="64">
        <v>41055.034895833334</v>
      </c>
      <c r="D185" s="65">
        <v>70000</v>
      </c>
      <c r="E185" s="66">
        <v>70000</v>
      </c>
      <c r="F185" s="67" t="s">
        <v>5</v>
      </c>
      <c r="G185" s="68">
        <v>70000</v>
      </c>
      <c r="H185" s="69">
        <v>8</v>
      </c>
      <c r="I185" s="67" t="s">
        <v>252</v>
      </c>
      <c r="J185" s="70" t="s">
        <v>51</v>
      </c>
      <c r="K185" s="67" t="s">
        <v>14</v>
      </c>
      <c r="L185" s="63" t="s">
        <v>14</v>
      </c>
      <c r="M185" s="70" t="s">
        <v>4019</v>
      </c>
      <c r="N185" s="63" t="s">
        <v>8</v>
      </c>
      <c r="O185" s="70">
        <v>6</v>
      </c>
      <c r="P185" s="70">
        <v>6</v>
      </c>
      <c r="Q185" s="70">
        <v>2</v>
      </c>
      <c r="W185" s="84">
        <v>4</v>
      </c>
      <c r="X185" s="84">
        <v>6</v>
      </c>
    </row>
    <row r="186" spans="2:24" ht="15" customHeight="1" x14ac:dyDescent="0.25">
      <c r="B186" s="70" t="s">
        <v>2185</v>
      </c>
      <c r="C186" s="64">
        <v>41055.035081018519</v>
      </c>
      <c r="D186" s="65">
        <v>40700</v>
      </c>
      <c r="E186" s="66">
        <v>40700</v>
      </c>
      <c r="F186" s="67" t="s">
        <v>5</v>
      </c>
      <c r="G186" s="68">
        <v>40700</v>
      </c>
      <c r="H186" s="69">
        <v>5</v>
      </c>
      <c r="I186" s="67" t="s">
        <v>253</v>
      </c>
      <c r="J186" s="70" t="s">
        <v>19</v>
      </c>
      <c r="K186" s="67" t="s">
        <v>14</v>
      </c>
      <c r="L186" s="63" t="s">
        <v>14</v>
      </c>
      <c r="M186" s="70" t="s">
        <v>4019</v>
      </c>
      <c r="N186" s="63" t="s">
        <v>24</v>
      </c>
      <c r="O186" s="70">
        <v>2</v>
      </c>
      <c r="P186" s="70">
        <v>2</v>
      </c>
      <c r="Q186" s="70">
        <v>6.5</v>
      </c>
      <c r="W186" s="84">
        <v>1</v>
      </c>
      <c r="X186" s="84">
        <v>2</v>
      </c>
    </row>
    <row r="187" spans="2:24" ht="15" customHeight="1" x14ac:dyDescent="0.25">
      <c r="B187" s="70" t="s">
        <v>2186</v>
      </c>
      <c r="C187" s="64">
        <v>41055.035092592596</v>
      </c>
      <c r="D187" s="65">
        <v>40000</v>
      </c>
      <c r="E187" s="66">
        <v>40000</v>
      </c>
      <c r="F187" s="67" t="s">
        <v>5</v>
      </c>
      <c r="G187" s="68">
        <v>40000</v>
      </c>
      <c r="H187" s="69">
        <v>5</v>
      </c>
      <c r="I187" s="67" t="s">
        <v>254</v>
      </c>
      <c r="J187" s="70" t="s">
        <v>19</v>
      </c>
      <c r="K187" s="67" t="s">
        <v>14</v>
      </c>
      <c r="L187" s="63" t="s">
        <v>14</v>
      </c>
      <c r="M187" s="70" t="s">
        <v>4019</v>
      </c>
      <c r="N187" s="63" t="s">
        <v>8</v>
      </c>
      <c r="O187" s="70">
        <v>6</v>
      </c>
      <c r="P187" s="70">
        <v>6</v>
      </c>
      <c r="Q187" s="70">
        <v>8.5</v>
      </c>
      <c r="W187" s="84">
        <v>4</v>
      </c>
      <c r="X187" s="84">
        <v>6</v>
      </c>
    </row>
    <row r="188" spans="2:24" ht="15" customHeight="1" x14ac:dyDescent="0.25">
      <c r="B188" s="70" t="s">
        <v>2187</v>
      </c>
      <c r="C188" s="64">
        <v>41055.035162037035</v>
      </c>
      <c r="D188" s="65">
        <v>60000</v>
      </c>
      <c r="E188" s="66">
        <v>60000</v>
      </c>
      <c r="F188" s="67" t="s">
        <v>5</v>
      </c>
      <c r="G188" s="68">
        <v>60000</v>
      </c>
      <c r="H188" s="69">
        <v>7</v>
      </c>
      <c r="I188" s="67" t="s">
        <v>255</v>
      </c>
      <c r="J188" s="70" t="s">
        <v>308</v>
      </c>
      <c r="K188" s="67" t="s">
        <v>14</v>
      </c>
      <c r="L188" s="63" t="s">
        <v>14</v>
      </c>
      <c r="M188" s="70" t="s">
        <v>4019</v>
      </c>
      <c r="N188" s="63" t="s">
        <v>8</v>
      </c>
      <c r="O188" s="70">
        <v>6</v>
      </c>
      <c r="P188" s="70">
        <v>6</v>
      </c>
      <c r="Q188" s="70">
        <v>5</v>
      </c>
      <c r="W188" s="84">
        <v>4</v>
      </c>
      <c r="X188" s="84">
        <v>6</v>
      </c>
    </row>
    <row r="189" spans="2:24" ht="15" customHeight="1" x14ac:dyDescent="0.25">
      <c r="B189" s="70" t="s">
        <v>2188</v>
      </c>
      <c r="C189" s="64">
        <v>41055.035196759258</v>
      </c>
      <c r="D189" s="65">
        <v>92000</v>
      </c>
      <c r="E189" s="66">
        <v>92000</v>
      </c>
      <c r="F189" s="67" t="s">
        <v>84</v>
      </c>
      <c r="G189" s="68">
        <v>90469.260118790073</v>
      </c>
      <c r="H189" s="69">
        <v>10</v>
      </c>
      <c r="I189" s="67" t="s">
        <v>256</v>
      </c>
      <c r="J189" s="70" t="s">
        <v>354</v>
      </c>
      <c r="K189" s="67" t="s">
        <v>86</v>
      </c>
      <c r="L189" s="63" t="s">
        <v>86</v>
      </c>
      <c r="M189" s="70" t="s">
        <v>4019</v>
      </c>
      <c r="N189" s="63" t="s">
        <v>12</v>
      </c>
      <c r="O189" s="70">
        <v>8</v>
      </c>
      <c r="P189" s="70">
        <v>8</v>
      </c>
      <c r="Q189" s="70">
        <v>20</v>
      </c>
      <c r="W189" s="84">
        <v>8</v>
      </c>
      <c r="X189" s="84">
        <v>8</v>
      </c>
    </row>
    <row r="190" spans="2:24" ht="15" customHeight="1" x14ac:dyDescent="0.25">
      <c r="B190" s="70" t="s">
        <v>2189</v>
      </c>
      <c r="C190" s="64">
        <v>41055.035219907404</v>
      </c>
      <c r="D190" s="65">
        <v>13636.36</v>
      </c>
      <c r="E190" s="66">
        <v>13636</v>
      </c>
      <c r="F190" s="67" t="s">
        <v>5</v>
      </c>
      <c r="G190" s="68">
        <v>13636</v>
      </c>
      <c r="H190" s="69">
        <v>2</v>
      </c>
      <c r="I190" s="67" t="s">
        <v>257</v>
      </c>
      <c r="J190" s="70" t="s">
        <v>51</v>
      </c>
      <c r="K190" s="67" t="s">
        <v>7</v>
      </c>
      <c r="L190" s="63" t="s">
        <v>7</v>
      </c>
      <c r="M190" s="70" t="s">
        <v>1122</v>
      </c>
      <c r="N190" s="63" t="s">
        <v>12</v>
      </c>
      <c r="O190" s="70">
        <v>8</v>
      </c>
      <c r="P190" s="70">
        <v>8</v>
      </c>
      <c r="Q190" s="70">
        <v>9</v>
      </c>
      <c r="W190" s="84">
        <v>8</v>
      </c>
      <c r="X190" s="84">
        <v>8</v>
      </c>
    </row>
    <row r="191" spans="2:24" ht="15" customHeight="1" x14ac:dyDescent="0.25">
      <c r="B191" s="70" t="s">
        <v>2190</v>
      </c>
      <c r="C191" s="64">
        <v>41055.035219907404</v>
      </c>
      <c r="D191" s="65">
        <v>80000</v>
      </c>
      <c r="E191" s="66">
        <v>80000</v>
      </c>
      <c r="F191" s="67" t="s">
        <v>5</v>
      </c>
      <c r="G191" s="68">
        <v>80000</v>
      </c>
      <c r="H191" s="69">
        <v>9</v>
      </c>
      <c r="I191" s="67" t="s">
        <v>258</v>
      </c>
      <c r="J191" s="70" t="s">
        <v>51</v>
      </c>
      <c r="K191" s="67" t="s">
        <v>14</v>
      </c>
      <c r="L191" s="63" t="s">
        <v>14</v>
      </c>
      <c r="M191" s="70" t="s">
        <v>4019</v>
      </c>
      <c r="N191" s="63" t="s">
        <v>17</v>
      </c>
      <c r="O191" s="70">
        <v>3</v>
      </c>
      <c r="P191" s="70">
        <v>2</v>
      </c>
      <c r="Q191" s="70">
        <v>5.5</v>
      </c>
      <c r="W191" s="84">
        <v>2</v>
      </c>
      <c r="X191" s="84">
        <v>3</v>
      </c>
    </row>
    <row r="192" spans="2:24" ht="15" customHeight="1" x14ac:dyDescent="0.25">
      <c r="B192" s="70" t="s">
        <v>2191</v>
      </c>
      <c r="C192" s="64">
        <v>41055.035416666666</v>
      </c>
      <c r="D192" s="65" t="s">
        <v>259</v>
      </c>
      <c r="E192" s="66">
        <v>60000</v>
      </c>
      <c r="F192" s="67" t="s">
        <v>84</v>
      </c>
      <c r="G192" s="68">
        <v>59001.691381819612</v>
      </c>
      <c r="H192" s="69">
        <v>6</v>
      </c>
      <c r="I192" s="67" t="s">
        <v>260</v>
      </c>
      <c r="J192" s="70" t="s">
        <v>19</v>
      </c>
      <c r="K192" s="67" t="s">
        <v>86</v>
      </c>
      <c r="L192" s="63" t="s">
        <v>86</v>
      </c>
      <c r="M192" s="70" t="s">
        <v>4019</v>
      </c>
      <c r="N192" s="63" t="s">
        <v>17</v>
      </c>
      <c r="O192" s="70">
        <v>3</v>
      </c>
      <c r="P192" s="70">
        <v>2</v>
      </c>
      <c r="Q192" s="70">
        <v>7</v>
      </c>
      <c r="W192" s="84">
        <v>2</v>
      </c>
      <c r="X192" s="84">
        <v>3</v>
      </c>
    </row>
    <row r="193" spans="2:24" ht="15" customHeight="1" x14ac:dyDescent="0.25">
      <c r="B193" s="70" t="s">
        <v>2192</v>
      </c>
      <c r="C193" s="64">
        <v>41055.035914351851</v>
      </c>
      <c r="D193" s="65">
        <v>28000</v>
      </c>
      <c r="E193" s="66">
        <v>28000</v>
      </c>
      <c r="F193" s="67" t="s">
        <v>5</v>
      </c>
      <c r="G193" s="68">
        <v>28000</v>
      </c>
      <c r="H193" s="69">
        <v>3</v>
      </c>
      <c r="I193" s="67" t="s">
        <v>261</v>
      </c>
      <c r="J193" s="70" t="s">
        <v>19</v>
      </c>
      <c r="K193" s="67" t="s">
        <v>14</v>
      </c>
      <c r="L193" s="63" t="s">
        <v>14</v>
      </c>
      <c r="M193" s="70" t="s">
        <v>4019</v>
      </c>
      <c r="N193" s="63" t="s">
        <v>8</v>
      </c>
      <c r="O193" s="70">
        <v>6</v>
      </c>
      <c r="P193" s="70">
        <v>6</v>
      </c>
      <c r="Q193" s="70">
        <v>2</v>
      </c>
      <c r="W193" s="84">
        <v>4</v>
      </c>
      <c r="X193" s="84">
        <v>6</v>
      </c>
    </row>
    <row r="194" spans="2:24" ht="15" customHeight="1" x14ac:dyDescent="0.25">
      <c r="B194" s="70" t="s">
        <v>2193</v>
      </c>
      <c r="C194" s="64">
        <v>41055.036053240743</v>
      </c>
      <c r="D194" s="65">
        <v>60000</v>
      </c>
      <c r="E194" s="66">
        <v>60000</v>
      </c>
      <c r="F194" s="67" t="s">
        <v>5</v>
      </c>
      <c r="G194" s="68">
        <v>60000</v>
      </c>
      <c r="H194" s="69">
        <v>7</v>
      </c>
      <c r="I194" s="67" t="s">
        <v>262</v>
      </c>
      <c r="J194" s="70" t="s">
        <v>19</v>
      </c>
      <c r="K194" s="67" t="s">
        <v>14</v>
      </c>
      <c r="L194" s="63" t="s">
        <v>14</v>
      </c>
      <c r="M194" s="70" t="s">
        <v>4019</v>
      </c>
      <c r="N194" s="63" t="s">
        <v>8</v>
      </c>
      <c r="O194" s="70">
        <v>6</v>
      </c>
      <c r="P194" s="70">
        <v>6</v>
      </c>
      <c r="Q194" s="70">
        <v>7</v>
      </c>
      <c r="W194" s="84">
        <v>4</v>
      </c>
      <c r="X194" s="84">
        <v>6</v>
      </c>
    </row>
    <row r="195" spans="2:24" ht="15" customHeight="1" x14ac:dyDescent="0.25">
      <c r="B195" s="70" t="s">
        <v>2194</v>
      </c>
      <c r="C195" s="64">
        <v>41055.036099537036</v>
      </c>
      <c r="D195" s="65">
        <v>96000</v>
      </c>
      <c r="E195" s="66">
        <v>96000</v>
      </c>
      <c r="F195" s="67" t="s">
        <v>5</v>
      </c>
      <c r="G195" s="68">
        <v>96000</v>
      </c>
      <c r="H195" s="69">
        <v>10</v>
      </c>
      <c r="I195" s="67" t="s">
        <v>263</v>
      </c>
      <c r="J195" s="70" t="s">
        <v>65</v>
      </c>
      <c r="K195" s="67" t="s">
        <v>14</v>
      </c>
      <c r="L195" s="63" t="s">
        <v>14</v>
      </c>
      <c r="M195" s="70" t="s">
        <v>4019</v>
      </c>
      <c r="N195" s="63" t="s">
        <v>17</v>
      </c>
      <c r="O195" s="70">
        <v>3</v>
      </c>
      <c r="P195" s="70">
        <v>2</v>
      </c>
      <c r="Q195" s="70">
        <v>6.5</v>
      </c>
      <c r="W195" s="84">
        <v>2</v>
      </c>
      <c r="X195" s="84">
        <v>3</v>
      </c>
    </row>
    <row r="196" spans="2:24" ht="15" customHeight="1" x14ac:dyDescent="0.25">
      <c r="B196" s="70" t="s">
        <v>2195</v>
      </c>
      <c r="C196" s="64">
        <v>41055.036354166667</v>
      </c>
      <c r="D196" s="65">
        <v>67000</v>
      </c>
      <c r="E196" s="66">
        <v>67000</v>
      </c>
      <c r="F196" s="67" t="s">
        <v>5</v>
      </c>
      <c r="G196" s="68">
        <v>67000</v>
      </c>
      <c r="H196" s="69">
        <v>7</v>
      </c>
      <c r="I196" s="67" t="s">
        <v>13</v>
      </c>
      <c r="J196" s="70" t="s">
        <v>19</v>
      </c>
      <c r="K196" s="67" t="s">
        <v>14</v>
      </c>
      <c r="L196" s="63" t="s">
        <v>14</v>
      </c>
      <c r="M196" s="70" t="s">
        <v>4019</v>
      </c>
      <c r="N196" s="63" t="s">
        <v>8</v>
      </c>
      <c r="O196" s="70">
        <v>6</v>
      </c>
      <c r="P196" s="70">
        <v>6</v>
      </c>
      <c r="Q196" s="70">
        <v>9</v>
      </c>
      <c r="W196" s="84">
        <v>4</v>
      </c>
      <c r="X196" s="84">
        <v>6</v>
      </c>
    </row>
    <row r="197" spans="2:24" ht="15" customHeight="1" x14ac:dyDescent="0.25">
      <c r="B197" s="70" t="s">
        <v>2196</v>
      </c>
      <c r="C197" s="64">
        <v>41055.036400462966</v>
      </c>
      <c r="D197" s="65">
        <v>70000</v>
      </c>
      <c r="E197" s="66">
        <v>70000</v>
      </c>
      <c r="F197" s="67" t="s">
        <v>5</v>
      </c>
      <c r="G197" s="68">
        <v>70000</v>
      </c>
      <c r="H197" s="69">
        <v>8</v>
      </c>
      <c r="I197" s="67" t="s">
        <v>264</v>
      </c>
      <c r="J197" s="70" t="s">
        <v>19</v>
      </c>
      <c r="K197" s="67" t="s">
        <v>14</v>
      </c>
      <c r="L197" s="63" t="s">
        <v>14</v>
      </c>
      <c r="M197" s="70" t="s">
        <v>4019</v>
      </c>
      <c r="N197" s="63" t="s">
        <v>8</v>
      </c>
      <c r="O197" s="70">
        <v>6</v>
      </c>
      <c r="P197" s="70">
        <v>6</v>
      </c>
      <c r="Q197" s="70">
        <v>2</v>
      </c>
      <c r="W197" s="84">
        <v>4</v>
      </c>
      <c r="X197" s="84">
        <v>6</v>
      </c>
    </row>
    <row r="198" spans="2:24" ht="15" customHeight="1" x14ac:dyDescent="0.25">
      <c r="B198" s="70" t="s">
        <v>2197</v>
      </c>
      <c r="C198" s="64">
        <v>41055.036458333336</v>
      </c>
      <c r="D198" s="65">
        <v>233000</v>
      </c>
      <c r="E198" s="66">
        <v>233000</v>
      </c>
      <c r="F198" s="67" t="s">
        <v>39</v>
      </c>
      <c r="G198" s="68">
        <v>4149.2445881741187</v>
      </c>
      <c r="H198" s="69">
        <v>1</v>
      </c>
      <c r="I198" s="67" t="s">
        <v>265</v>
      </c>
      <c r="J198" s="70" t="s">
        <v>51</v>
      </c>
      <c r="K198" s="67" t="s">
        <v>7</v>
      </c>
      <c r="L198" s="63" t="s">
        <v>7</v>
      </c>
      <c r="M198" s="70" t="s">
        <v>1122</v>
      </c>
      <c r="N198" s="63" t="s">
        <v>12</v>
      </c>
      <c r="O198" s="70">
        <v>8</v>
      </c>
      <c r="P198" s="70">
        <v>8</v>
      </c>
      <c r="Q198" s="70">
        <v>9.5</v>
      </c>
      <c r="W198" s="84">
        <v>8</v>
      </c>
      <c r="X198" s="84">
        <v>8</v>
      </c>
    </row>
    <row r="199" spans="2:24" ht="15" customHeight="1" x14ac:dyDescent="0.25">
      <c r="B199" s="70" t="s">
        <v>2198</v>
      </c>
      <c r="C199" s="64">
        <v>41055.036539351851</v>
      </c>
      <c r="D199" s="65" t="s">
        <v>266</v>
      </c>
      <c r="E199" s="66">
        <v>99000</v>
      </c>
      <c r="F199" s="67" t="s">
        <v>5</v>
      </c>
      <c r="G199" s="68">
        <v>99000</v>
      </c>
      <c r="H199" s="69">
        <v>10</v>
      </c>
      <c r="I199" s="67" t="s">
        <v>267</v>
      </c>
      <c r="J199" s="70" t="s">
        <v>486</v>
      </c>
      <c r="K199" s="67" t="s">
        <v>14</v>
      </c>
      <c r="L199" s="63" t="s">
        <v>14</v>
      </c>
      <c r="M199" s="70" t="s">
        <v>4019</v>
      </c>
      <c r="N199" s="63" t="s">
        <v>8</v>
      </c>
      <c r="O199" s="70">
        <v>6</v>
      </c>
      <c r="P199" s="70">
        <v>6</v>
      </c>
      <c r="Q199" s="70">
        <v>3</v>
      </c>
      <c r="W199" s="84">
        <v>4</v>
      </c>
      <c r="X199" s="84">
        <v>6</v>
      </c>
    </row>
    <row r="200" spans="2:24" ht="15" customHeight="1" x14ac:dyDescent="0.25">
      <c r="B200" s="70" t="s">
        <v>2199</v>
      </c>
      <c r="C200" s="64">
        <v>41055.036805555559</v>
      </c>
      <c r="D200" s="65">
        <v>90000</v>
      </c>
      <c r="E200" s="66">
        <v>90000</v>
      </c>
      <c r="F200" s="67" t="s">
        <v>5</v>
      </c>
      <c r="G200" s="68">
        <v>90000</v>
      </c>
      <c r="H200" s="69">
        <v>10</v>
      </c>
      <c r="I200" s="67" t="s">
        <v>199</v>
      </c>
      <c r="J200" s="70" t="s">
        <v>51</v>
      </c>
      <c r="K200" s="67" t="s">
        <v>14</v>
      </c>
      <c r="L200" s="63" t="s">
        <v>14</v>
      </c>
      <c r="M200" s="70" t="s">
        <v>4019</v>
      </c>
      <c r="N200" s="63" t="s">
        <v>17</v>
      </c>
      <c r="O200" s="70">
        <v>3</v>
      </c>
      <c r="P200" s="70">
        <v>2</v>
      </c>
      <c r="Q200" s="70">
        <v>2</v>
      </c>
      <c r="W200" s="84">
        <v>2</v>
      </c>
      <c r="X200" s="84">
        <v>3</v>
      </c>
    </row>
    <row r="201" spans="2:24" ht="15" customHeight="1" x14ac:dyDescent="0.25">
      <c r="B201" s="70" t="s">
        <v>2200</v>
      </c>
      <c r="C201" s="64">
        <v>41055.036828703705</v>
      </c>
      <c r="D201" s="65" t="s">
        <v>269</v>
      </c>
      <c r="E201" s="66">
        <v>275000</v>
      </c>
      <c r="F201" s="67" t="s">
        <v>39</v>
      </c>
      <c r="G201" s="68">
        <v>4897.177089046706</v>
      </c>
      <c r="H201" s="69">
        <v>1</v>
      </c>
      <c r="I201" s="67" t="s">
        <v>270</v>
      </c>
      <c r="J201" s="70" t="s">
        <v>19</v>
      </c>
      <c r="K201" s="67" t="s">
        <v>7</v>
      </c>
      <c r="L201" s="63" t="s">
        <v>7</v>
      </c>
      <c r="M201" s="70" t="s">
        <v>1122</v>
      </c>
      <c r="N201" s="63" t="s">
        <v>17</v>
      </c>
      <c r="O201" s="70">
        <v>3</v>
      </c>
      <c r="P201" s="70">
        <v>2</v>
      </c>
      <c r="Q201" s="70">
        <v>10</v>
      </c>
      <c r="W201" s="84">
        <v>2</v>
      </c>
      <c r="X201" s="84">
        <v>3</v>
      </c>
    </row>
    <row r="202" spans="2:24" ht="15" customHeight="1" x14ac:dyDescent="0.25">
      <c r="B202" s="70" t="s">
        <v>2201</v>
      </c>
      <c r="C202" s="64">
        <v>41055.03701388889</v>
      </c>
      <c r="D202" s="65" t="s">
        <v>271</v>
      </c>
      <c r="E202" s="66">
        <v>192000</v>
      </c>
      <c r="F202" s="67" t="s">
        <v>39</v>
      </c>
      <c r="G202" s="68">
        <v>3419.1200039889732</v>
      </c>
      <c r="H202" s="69">
        <v>1</v>
      </c>
      <c r="I202" s="67" t="s">
        <v>272</v>
      </c>
      <c r="J202" s="70" t="s">
        <v>19</v>
      </c>
      <c r="K202" s="67" t="s">
        <v>7</v>
      </c>
      <c r="L202" s="63" t="s">
        <v>7</v>
      </c>
      <c r="M202" s="70" t="s">
        <v>1122</v>
      </c>
      <c r="N202" s="63" t="s">
        <v>12</v>
      </c>
      <c r="O202" s="70">
        <v>8</v>
      </c>
      <c r="P202" s="70">
        <v>8</v>
      </c>
      <c r="Q202" s="70">
        <v>4</v>
      </c>
      <c r="W202" s="84">
        <v>8</v>
      </c>
      <c r="X202" s="84">
        <v>8</v>
      </c>
    </row>
    <row r="203" spans="2:24" ht="15" customHeight="1" x14ac:dyDescent="0.25">
      <c r="B203" s="70" t="s">
        <v>2202</v>
      </c>
      <c r="C203" s="64">
        <v>41055.037233796298</v>
      </c>
      <c r="D203" s="65">
        <v>51000</v>
      </c>
      <c r="E203" s="66">
        <v>51000</v>
      </c>
      <c r="F203" s="67" t="s">
        <v>5</v>
      </c>
      <c r="G203" s="68">
        <v>51000</v>
      </c>
      <c r="H203" s="69">
        <v>6</v>
      </c>
      <c r="I203" s="67" t="s">
        <v>273</v>
      </c>
      <c r="J203" s="70" t="s">
        <v>51</v>
      </c>
      <c r="K203" s="67" t="s">
        <v>14</v>
      </c>
      <c r="L203" s="63" t="s">
        <v>14</v>
      </c>
      <c r="M203" s="70" t="s">
        <v>4019</v>
      </c>
      <c r="N203" s="63" t="s">
        <v>8</v>
      </c>
      <c r="O203" s="70">
        <v>6</v>
      </c>
      <c r="P203" s="70">
        <v>6</v>
      </c>
      <c r="Q203" s="70">
        <v>9</v>
      </c>
      <c r="W203" s="84">
        <v>4</v>
      </c>
      <c r="X203" s="84">
        <v>6</v>
      </c>
    </row>
    <row r="204" spans="2:24" ht="15" customHeight="1" x14ac:dyDescent="0.25">
      <c r="B204" s="70" t="s">
        <v>2203</v>
      </c>
      <c r="C204" s="64">
        <v>41055.037291666667</v>
      </c>
      <c r="D204" s="65">
        <v>100000</v>
      </c>
      <c r="E204" s="66">
        <v>100000</v>
      </c>
      <c r="F204" s="67" t="s">
        <v>5</v>
      </c>
      <c r="G204" s="68">
        <v>100000</v>
      </c>
      <c r="H204" s="69">
        <v>11</v>
      </c>
      <c r="I204" s="67" t="s">
        <v>274</v>
      </c>
      <c r="J204" s="70" t="s">
        <v>51</v>
      </c>
      <c r="K204" s="67" t="s">
        <v>14</v>
      </c>
      <c r="L204" s="63" t="s">
        <v>14</v>
      </c>
      <c r="M204" s="70" t="s">
        <v>4019</v>
      </c>
      <c r="N204" s="63" t="s">
        <v>12</v>
      </c>
      <c r="O204" s="70">
        <v>8</v>
      </c>
      <c r="P204" s="70">
        <v>8</v>
      </c>
      <c r="Q204" s="70">
        <v>6.5</v>
      </c>
      <c r="W204" s="84">
        <v>8</v>
      </c>
      <c r="X204" s="84">
        <v>8</v>
      </c>
    </row>
    <row r="205" spans="2:24" ht="15" customHeight="1" x14ac:dyDescent="0.25">
      <c r="B205" s="70" t="s">
        <v>2204</v>
      </c>
      <c r="C205" s="64">
        <v>41055.03733796296</v>
      </c>
      <c r="D205" s="65" t="s">
        <v>275</v>
      </c>
      <c r="E205" s="66">
        <v>1800000</v>
      </c>
      <c r="F205" s="67" t="s">
        <v>39</v>
      </c>
      <c r="G205" s="68">
        <v>32054.250037396621</v>
      </c>
      <c r="H205" s="69">
        <v>4</v>
      </c>
      <c r="I205" s="67" t="s">
        <v>276</v>
      </c>
      <c r="J205" s="70" t="s">
        <v>51</v>
      </c>
      <c r="K205" s="67" t="s">
        <v>7</v>
      </c>
      <c r="L205" s="63" t="s">
        <v>7</v>
      </c>
      <c r="M205" s="70" t="s">
        <v>1122</v>
      </c>
      <c r="N205" s="63" t="s">
        <v>24</v>
      </c>
      <c r="O205" s="70">
        <v>2</v>
      </c>
      <c r="P205" s="70">
        <v>2</v>
      </c>
      <c r="Q205" s="70">
        <v>7</v>
      </c>
      <c r="W205" s="84">
        <v>1</v>
      </c>
      <c r="X205" s="84">
        <v>2</v>
      </c>
    </row>
    <row r="206" spans="2:24" ht="15" customHeight="1" x14ac:dyDescent="0.25">
      <c r="B206" s="70" t="s">
        <v>2205</v>
      </c>
      <c r="C206" s="64">
        <v>41055.037638888891</v>
      </c>
      <c r="D206" s="65" t="s">
        <v>135</v>
      </c>
      <c r="E206" s="66">
        <v>30000</v>
      </c>
      <c r="F206" s="67" t="s">
        <v>67</v>
      </c>
      <c r="G206" s="68">
        <v>47285.348162018527</v>
      </c>
      <c r="H206" s="69">
        <v>5</v>
      </c>
      <c r="I206" s="67" t="s">
        <v>278</v>
      </c>
      <c r="J206" s="70" t="s">
        <v>19</v>
      </c>
      <c r="K206" s="67" t="s">
        <v>69</v>
      </c>
      <c r="L206" s="63" t="s">
        <v>69</v>
      </c>
      <c r="M206" s="70" t="s">
        <v>979</v>
      </c>
      <c r="N206" s="63" t="s">
        <v>17</v>
      </c>
      <c r="O206" s="70">
        <v>3</v>
      </c>
      <c r="P206" s="70">
        <v>2</v>
      </c>
      <c r="Q206" s="70">
        <v>6.5</v>
      </c>
      <c r="W206" s="84">
        <v>2</v>
      </c>
      <c r="X206" s="84">
        <v>3</v>
      </c>
    </row>
    <row r="207" spans="2:24" ht="15" customHeight="1" x14ac:dyDescent="0.25">
      <c r="B207" s="70" t="s">
        <v>2206</v>
      </c>
      <c r="C207" s="64">
        <v>41055.037662037037</v>
      </c>
      <c r="D207" s="65" t="s">
        <v>279</v>
      </c>
      <c r="E207" s="66">
        <v>50000</v>
      </c>
      <c r="F207" s="67" t="s">
        <v>21</v>
      </c>
      <c r="G207" s="68">
        <v>63519.971949580387</v>
      </c>
      <c r="H207" s="69">
        <v>7</v>
      </c>
      <c r="I207" s="67" t="s">
        <v>151</v>
      </c>
      <c r="J207" s="70" t="s">
        <v>19</v>
      </c>
      <c r="K207" s="67" t="s">
        <v>35</v>
      </c>
      <c r="L207" s="63" t="s">
        <v>35</v>
      </c>
      <c r="M207" s="70" t="s">
        <v>979</v>
      </c>
      <c r="N207" s="63" t="s">
        <v>8</v>
      </c>
      <c r="O207" s="70">
        <v>6</v>
      </c>
      <c r="P207" s="70">
        <v>6</v>
      </c>
      <c r="Q207" s="70">
        <v>3.5</v>
      </c>
      <c r="W207" s="84">
        <v>4</v>
      </c>
      <c r="X207" s="84">
        <v>6</v>
      </c>
    </row>
    <row r="208" spans="2:24" ht="15" customHeight="1" x14ac:dyDescent="0.25">
      <c r="B208" s="70" t="s">
        <v>2207</v>
      </c>
      <c r="C208" s="64">
        <v>41055.037685185183</v>
      </c>
      <c r="D208" s="65">
        <v>108160</v>
      </c>
      <c r="E208" s="66">
        <v>108160</v>
      </c>
      <c r="F208" s="67" t="s">
        <v>5</v>
      </c>
      <c r="G208" s="68">
        <v>108160</v>
      </c>
      <c r="H208" s="69">
        <v>11</v>
      </c>
      <c r="I208" s="67" t="s">
        <v>280</v>
      </c>
      <c r="J208" s="70" t="s">
        <v>19</v>
      </c>
      <c r="K208" s="67" t="s">
        <v>14</v>
      </c>
      <c r="L208" s="63" t="s">
        <v>14</v>
      </c>
      <c r="M208" s="70" t="s">
        <v>4019</v>
      </c>
      <c r="N208" s="63" t="s">
        <v>8</v>
      </c>
      <c r="O208" s="70">
        <v>6</v>
      </c>
      <c r="P208" s="70">
        <v>6</v>
      </c>
      <c r="Q208" s="70">
        <v>3.5</v>
      </c>
      <c r="W208" s="84">
        <v>4</v>
      </c>
      <c r="X208" s="84">
        <v>6</v>
      </c>
    </row>
    <row r="209" spans="2:24" ht="15" customHeight="1" x14ac:dyDescent="0.25">
      <c r="B209" s="70" t="s">
        <v>2208</v>
      </c>
      <c r="C209" s="64">
        <v>41055.037812499999</v>
      </c>
      <c r="D209" s="65">
        <v>50000</v>
      </c>
      <c r="E209" s="66">
        <v>50000</v>
      </c>
      <c r="F209" s="67" t="s">
        <v>5</v>
      </c>
      <c r="G209" s="68">
        <v>50000</v>
      </c>
      <c r="H209" s="69">
        <v>6</v>
      </c>
      <c r="I209" s="67" t="s">
        <v>281</v>
      </c>
      <c r="J209" s="70" t="s">
        <v>51</v>
      </c>
      <c r="K209" s="67" t="s">
        <v>14</v>
      </c>
      <c r="L209" s="63" t="s">
        <v>14</v>
      </c>
      <c r="M209" s="70" t="s">
        <v>4019</v>
      </c>
      <c r="N209" s="63" t="s">
        <v>8</v>
      </c>
      <c r="O209" s="70">
        <v>6</v>
      </c>
      <c r="P209" s="70">
        <v>6</v>
      </c>
      <c r="Q209" s="70">
        <v>1</v>
      </c>
      <c r="W209" s="84">
        <v>4</v>
      </c>
      <c r="X209" s="84">
        <v>6</v>
      </c>
    </row>
    <row r="210" spans="2:24" ht="15" customHeight="1" x14ac:dyDescent="0.25">
      <c r="B210" s="70" t="s">
        <v>2209</v>
      </c>
      <c r="C210" s="64">
        <v>41055.037824074076</v>
      </c>
      <c r="D210" s="65">
        <v>400000</v>
      </c>
      <c r="E210" s="66">
        <v>400000</v>
      </c>
      <c r="F210" s="67" t="s">
        <v>5</v>
      </c>
      <c r="G210" s="68">
        <v>400000</v>
      </c>
      <c r="H210" s="69">
        <v>12</v>
      </c>
      <c r="I210" s="67" t="s">
        <v>282</v>
      </c>
      <c r="J210" s="70" t="s">
        <v>51</v>
      </c>
      <c r="K210" s="67" t="s">
        <v>14</v>
      </c>
      <c r="L210" s="63" t="s">
        <v>14</v>
      </c>
      <c r="M210" s="70" t="s">
        <v>4019</v>
      </c>
      <c r="N210" s="63" t="s">
        <v>24</v>
      </c>
      <c r="O210" s="70">
        <v>2</v>
      </c>
      <c r="P210" s="70">
        <v>2</v>
      </c>
      <c r="Q210" s="70">
        <v>2</v>
      </c>
      <c r="W210" s="84">
        <v>1</v>
      </c>
      <c r="X210" s="84">
        <v>2</v>
      </c>
    </row>
    <row r="211" spans="2:24" ht="15" customHeight="1" x14ac:dyDescent="0.25">
      <c r="B211" s="70" t="s">
        <v>2210</v>
      </c>
      <c r="C211" s="64">
        <v>41055.037974537037</v>
      </c>
      <c r="D211" s="65">
        <v>43000</v>
      </c>
      <c r="E211" s="66">
        <v>43000</v>
      </c>
      <c r="F211" s="67" t="s">
        <v>5</v>
      </c>
      <c r="G211" s="68">
        <v>43000</v>
      </c>
      <c r="H211" s="69">
        <v>5</v>
      </c>
      <c r="I211" s="67" t="s">
        <v>283</v>
      </c>
      <c r="J211" s="70" t="s">
        <v>19</v>
      </c>
      <c r="K211" s="67" t="s">
        <v>14</v>
      </c>
      <c r="L211" s="63" t="s">
        <v>14</v>
      </c>
      <c r="M211" s="70" t="s">
        <v>4019</v>
      </c>
      <c r="N211" s="63" t="s">
        <v>12</v>
      </c>
      <c r="O211" s="70">
        <v>8</v>
      </c>
      <c r="P211" s="70">
        <v>8</v>
      </c>
      <c r="Q211" s="70">
        <v>8.5</v>
      </c>
      <c r="W211" s="84">
        <v>8</v>
      </c>
      <c r="X211" s="84">
        <v>8</v>
      </c>
    </row>
    <row r="212" spans="2:24" ht="15" customHeight="1" x14ac:dyDescent="0.25">
      <c r="B212" s="70" t="s">
        <v>2211</v>
      </c>
      <c r="C212" s="64">
        <v>41055.038032407407</v>
      </c>
      <c r="D212" s="65">
        <v>27000</v>
      </c>
      <c r="E212" s="66">
        <v>27000</v>
      </c>
      <c r="F212" s="67" t="s">
        <v>5</v>
      </c>
      <c r="G212" s="68">
        <v>27000</v>
      </c>
      <c r="H212" s="69">
        <v>3</v>
      </c>
      <c r="I212" s="67" t="s">
        <v>168</v>
      </c>
      <c r="J212" s="70" t="s">
        <v>19</v>
      </c>
      <c r="K212" s="67" t="s">
        <v>169</v>
      </c>
      <c r="L212" s="63" t="s">
        <v>169</v>
      </c>
      <c r="M212" s="70" t="s">
        <v>1122</v>
      </c>
      <c r="N212" s="63" t="s">
        <v>12</v>
      </c>
      <c r="O212" s="70">
        <v>8</v>
      </c>
      <c r="P212" s="70">
        <v>8</v>
      </c>
      <c r="Q212" s="70">
        <v>10</v>
      </c>
      <c r="W212" s="84">
        <v>8</v>
      </c>
      <c r="X212" s="84">
        <v>8</v>
      </c>
    </row>
    <row r="213" spans="2:24" ht="15" customHeight="1" x14ac:dyDescent="0.25">
      <c r="B213" s="70" t="s">
        <v>2212</v>
      </c>
      <c r="C213" s="64">
        <v>41055.038148148145</v>
      </c>
      <c r="D213" s="65">
        <v>41000</v>
      </c>
      <c r="E213" s="66">
        <v>41000</v>
      </c>
      <c r="F213" s="67" t="s">
        <v>5</v>
      </c>
      <c r="G213" s="68">
        <v>41000</v>
      </c>
      <c r="H213" s="69">
        <v>5</v>
      </c>
      <c r="I213" s="67" t="s">
        <v>284</v>
      </c>
      <c r="J213" s="70" t="s">
        <v>51</v>
      </c>
      <c r="K213" s="67" t="s">
        <v>14</v>
      </c>
      <c r="L213" s="63" t="s">
        <v>14</v>
      </c>
      <c r="M213" s="70" t="s">
        <v>4019</v>
      </c>
      <c r="N213" s="63" t="s">
        <v>12</v>
      </c>
      <c r="O213" s="70">
        <v>8</v>
      </c>
      <c r="P213" s="70">
        <v>8</v>
      </c>
      <c r="Q213" s="70">
        <v>1</v>
      </c>
      <c r="W213" s="84">
        <v>8</v>
      </c>
      <c r="X213" s="84">
        <v>8</v>
      </c>
    </row>
    <row r="214" spans="2:24" ht="15" customHeight="1" x14ac:dyDescent="0.25">
      <c r="B214" s="70" t="s">
        <v>2213</v>
      </c>
      <c r="C214" s="64">
        <v>41055.038263888891</v>
      </c>
      <c r="D214" s="65">
        <v>100000</v>
      </c>
      <c r="E214" s="66">
        <v>100000</v>
      </c>
      <c r="F214" s="67" t="s">
        <v>5</v>
      </c>
      <c r="G214" s="68">
        <v>100000</v>
      </c>
      <c r="H214" s="69">
        <v>11</v>
      </c>
      <c r="I214" s="67" t="s">
        <v>285</v>
      </c>
      <c r="J214" s="70" t="s">
        <v>3947</v>
      </c>
      <c r="K214" s="67" t="s">
        <v>14</v>
      </c>
      <c r="L214" s="63" t="s">
        <v>14</v>
      </c>
      <c r="M214" s="70" t="s">
        <v>4019</v>
      </c>
      <c r="N214" s="63" t="s">
        <v>8</v>
      </c>
      <c r="O214" s="70">
        <v>6</v>
      </c>
      <c r="P214" s="70">
        <v>6</v>
      </c>
      <c r="Q214" s="70">
        <v>8.5</v>
      </c>
      <c r="W214" s="84">
        <v>4</v>
      </c>
      <c r="X214" s="84">
        <v>6</v>
      </c>
    </row>
    <row r="215" spans="2:24" ht="15" customHeight="1" x14ac:dyDescent="0.25">
      <c r="B215" s="70" t="s">
        <v>2214</v>
      </c>
      <c r="C215" s="64">
        <v>41055.038773148146</v>
      </c>
      <c r="D215" s="65">
        <v>42140</v>
      </c>
      <c r="E215" s="66">
        <v>42140</v>
      </c>
      <c r="F215" s="67" t="s">
        <v>5</v>
      </c>
      <c r="G215" s="68">
        <v>42140</v>
      </c>
      <c r="H215" s="69">
        <v>5</v>
      </c>
      <c r="I215" s="67" t="s">
        <v>286</v>
      </c>
      <c r="J215" s="70" t="s">
        <v>19</v>
      </c>
      <c r="K215" s="67" t="s">
        <v>14</v>
      </c>
      <c r="L215" s="63" t="s">
        <v>14</v>
      </c>
      <c r="M215" s="70" t="s">
        <v>4019</v>
      </c>
      <c r="N215" s="63" t="s">
        <v>8</v>
      </c>
      <c r="O215" s="70">
        <v>6</v>
      </c>
      <c r="P215" s="70">
        <v>6</v>
      </c>
      <c r="Q215" s="70">
        <v>2</v>
      </c>
      <c r="W215" s="84">
        <v>4</v>
      </c>
      <c r="X215" s="84">
        <v>6</v>
      </c>
    </row>
    <row r="216" spans="2:24" ht="15" customHeight="1" x14ac:dyDescent="0.25">
      <c r="B216" s="70" t="s">
        <v>2215</v>
      </c>
      <c r="C216" s="64">
        <v>41055.038958333331</v>
      </c>
      <c r="D216" s="65">
        <v>80000</v>
      </c>
      <c r="E216" s="66">
        <v>80000</v>
      </c>
      <c r="F216" s="67" t="s">
        <v>5</v>
      </c>
      <c r="G216" s="68">
        <v>80000</v>
      </c>
      <c r="H216" s="69">
        <v>9</v>
      </c>
      <c r="I216" s="67" t="s">
        <v>133</v>
      </c>
      <c r="J216" s="70" t="s">
        <v>19</v>
      </c>
      <c r="K216" s="67" t="s">
        <v>14</v>
      </c>
      <c r="L216" s="63" t="s">
        <v>14</v>
      </c>
      <c r="M216" s="70" t="s">
        <v>4019</v>
      </c>
      <c r="N216" s="63" t="s">
        <v>8</v>
      </c>
      <c r="O216" s="70">
        <v>6</v>
      </c>
      <c r="P216" s="70">
        <v>6</v>
      </c>
      <c r="Q216" s="70">
        <v>6.5</v>
      </c>
      <c r="W216" s="84">
        <v>4</v>
      </c>
      <c r="X216" s="84">
        <v>6</v>
      </c>
    </row>
    <row r="217" spans="2:24" ht="15" customHeight="1" x14ac:dyDescent="0.25">
      <c r="B217" s="70" t="s">
        <v>2216</v>
      </c>
      <c r="C217" s="64">
        <v>41055.039317129631</v>
      </c>
      <c r="D217" s="65">
        <v>41600</v>
      </c>
      <c r="E217" s="66">
        <v>41600</v>
      </c>
      <c r="F217" s="67" t="s">
        <v>5</v>
      </c>
      <c r="G217" s="68">
        <v>41600</v>
      </c>
      <c r="H217" s="69">
        <v>5</v>
      </c>
      <c r="I217" s="67" t="s">
        <v>199</v>
      </c>
      <c r="J217" s="70" t="s">
        <v>51</v>
      </c>
      <c r="K217" s="67" t="s">
        <v>14</v>
      </c>
      <c r="L217" s="63" t="s">
        <v>14</v>
      </c>
      <c r="M217" s="70" t="s">
        <v>4019</v>
      </c>
      <c r="N217" s="63" t="s">
        <v>8</v>
      </c>
      <c r="O217" s="70">
        <v>6</v>
      </c>
      <c r="P217" s="70">
        <v>6</v>
      </c>
      <c r="Q217" s="70">
        <v>7.5</v>
      </c>
      <c r="W217" s="84">
        <v>4</v>
      </c>
      <c r="X217" s="84">
        <v>6</v>
      </c>
    </row>
    <row r="218" spans="2:24" ht="15" customHeight="1" x14ac:dyDescent="0.25">
      <c r="B218" s="70" t="s">
        <v>2217</v>
      </c>
      <c r="C218" s="64">
        <v>41055.039317129631</v>
      </c>
      <c r="D218" s="65" t="s">
        <v>287</v>
      </c>
      <c r="E218" s="66">
        <v>45000</v>
      </c>
      <c r="F218" s="67" t="s">
        <v>5</v>
      </c>
      <c r="G218" s="68">
        <v>45000</v>
      </c>
      <c r="H218" s="69">
        <v>5</v>
      </c>
      <c r="I218" s="67" t="s">
        <v>288</v>
      </c>
      <c r="J218" s="70" t="s">
        <v>308</v>
      </c>
      <c r="K218" s="67" t="s">
        <v>14</v>
      </c>
      <c r="L218" s="63" t="s">
        <v>14</v>
      </c>
      <c r="M218" s="70" t="s">
        <v>4019</v>
      </c>
      <c r="N218" s="63" t="s">
        <v>17</v>
      </c>
      <c r="O218" s="70">
        <v>3</v>
      </c>
      <c r="P218" s="70">
        <v>2</v>
      </c>
      <c r="Q218" s="70">
        <v>10</v>
      </c>
      <c r="W218" s="84">
        <v>2</v>
      </c>
      <c r="X218" s="84">
        <v>3</v>
      </c>
    </row>
    <row r="219" spans="2:24" ht="15" customHeight="1" x14ac:dyDescent="0.25">
      <c r="B219" s="70" t="s">
        <v>2218</v>
      </c>
      <c r="C219" s="64">
        <v>41055.039513888885</v>
      </c>
      <c r="D219" s="65">
        <v>78000</v>
      </c>
      <c r="E219" s="66">
        <v>78000</v>
      </c>
      <c r="F219" s="67" t="s">
        <v>5</v>
      </c>
      <c r="G219" s="68">
        <v>78000</v>
      </c>
      <c r="H219" s="69">
        <v>8</v>
      </c>
      <c r="I219" s="67" t="s">
        <v>289</v>
      </c>
      <c r="J219" s="70" t="s">
        <v>308</v>
      </c>
      <c r="K219" s="67" t="s">
        <v>290</v>
      </c>
      <c r="L219" s="63" t="s">
        <v>290</v>
      </c>
      <c r="M219" s="70" t="s">
        <v>4018</v>
      </c>
      <c r="N219" s="63" t="s">
        <v>8</v>
      </c>
      <c r="O219" s="70">
        <v>6</v>
      </c>
      <c r="P219" s="70">
        <v>6</v>
      </c>
      <c r="Q219" s="70">
        <v>2</v>
      </c>
      <c r="W219" s="84">
        <v>4</v>
      </c>
      <c r="X219" s="84">
        <v>6</v>
      </c>
    </row>
    <row r="220" spans="2:24" ht="15" customHeight="1" x14ac:dyDescent="0.25">
      <c r="B220" s="70" t="s">
        <v>2219</v>
      </c>
      <c r="C220" s="64">
        <v>41055.039826388886</v>
      </c>
      <c r="D220" s="65" t="s">
        <v>291</v>
      </c>
      <c r="E220" s="66">
        <v>500000</v>
      </c>
      <c r="F220" s="67" t="s">
        <v>39</v>
      </c>
      <c r="G220" s="68">
        <v>8903.9583437212841</v>
      </c>
      <c r="H220" s="69">
        <v>1</v>
      </c>
      <c r="I220" s="67" t="s">
        <v>199</v>
      </c>
      <c r="J220" s="70" t="s">
        <v>51</v>
      </c>
      <c r="K220" s="67" t="s">
        <v>7</v>
      </c>
      <c r="L220" s="63" t="s">
        <v>7</v>
      </c>
      <c r="M220" s="70" t="s">
        <v>1122</v>
      </c>
      <c r="N220" s="63" t="s">
        <v>8</v>
      </c>
      <c r="O220" s="70">
        <v>6</v>
      </c>
      <c r="P220" s="70">
        <v>6</v>
      </c>
      <c r="Q220" s="70">
        <v>2.5</v>
      </c>
      <c r="W220" s="84">
        <v>4</v>
      </c>
      <c r="X220" s="84">
        <v>6</v>
      </c>
    </row>
    <row r="221" spans="2:24" ht="15" customHeight="1" x14ac:dyDescent="0.25">
      <c r="B221" s="70" t="s">
        <v>2220</v>
      </c>
      <c r="C221" s="64">
        <v>41055.039988425924</v>
      </c>
      <c r="D221" s="65" t="s">
        <v>292</v>
      </c>
      <c r="E221" s="66">
        <v>350000</v>
      </c>
      <c r="F221" s="67" t="s">
        <v>39</v>
      </c>
      <c r="G221" s="68">
        <v>6232.7708406048987</v>
      </c>
      <c r="H221" s="69">
        <v>1</v>
      </c>
      <c r="I221" s="67" t="s">
        <v>293</v>
      </c>
      <c r="J221" s="70" t="s">
        <v>308</v>
      </c>
      <c r="K221" s="67" t="s">
        <v>7</v>
      </c>
      <c r="L221" s="63" t="s">
        <v>7</v>
      </c>
      <c r="M221" s="70" t="s">
        <v>1122</v>
      </c>
      <c r="N221" s="63" t="s">
        <v>8</v>
      </c>
      <c r="O221" s="70">
        <v>6</v>
      </c>
      <c r="P221" s="70">
        <v>6</v>
      </c>
      <c r="Q221" s="70">
        <v>2</v>
      </c>
      <c r="W221" s="84">
        <v>4</v>
      </c>
      <c r="X221" s="84">
        <v>6</v>
      </c>
    </row>
    <row r="222" spans="2:24" ht="15" customHeight="1" x14ac:dyDescent="0.25">
      <c r="B222" s="70" t="s">
        <v>2221</v>
      </c>
      <c r="C222" s="64">
        <v>41055.040092592593</v>
      </c>
      <c r="D222" s="65">
        <v>72500</v>
      </c>
      <c r="E222" s="66">
        <v>72500</v>
      </c>
      <c r="F222" s="67" t="s">
        <v>5</v>
      </c>
      <c r="G222" s="68">
        <v>72500</v>
      </c>
      <c r="H222" s="69">
        <v>8</v>
      </c>
      <c r="I222" s="67" t="s">
        <v>294</v>
      </c>
      <c r="J222" s="70" t="s">
        <v>486</v>
      </c>
      <c r="K222" s="67" t="s">
        <v>14</v>
      </c>
      <c r="L222" s="63" t="s">
        <v>14</v>
      </c>
      <c r="M222" s="70" t="s">
        <v>4019</v>
      </c>
      <c r="N222" s="63" t="s">
        <v>8</v>
      </c>
      <c r="O222" s="70">
        <v>6</v>
      </c>
      <c r="P222" s="70">
        <v>6</v>
      </c>
      <c r="Q222" s="70">
        <v>30</v>
      </c>
      <c r="W222" s="84">
        <v>4</v>
      </c>
      <c r="X222" s="84">
        <v>6</v>
      </c>
    </row>
    <row r="223" spans="2:24" ht="15" customHeight="1" x14ac:dyDescent="0.25">
      <c r="B223" s="70" t="s">
        <v>2222</v>
      </c>
      <c r="C223" s="64">
        <v>41055.040185185186</v>
      </c>
      <c r="D223" s="65" t="s">
        <v>295</v>
      </c>
      <c r="E223" s="66">
        <v>138000</v>
      </c>
      <c r="F223" s="67" t="s">
        <v>5</v>
      </c>
      <c r="G223" s="68">
        <v>138000</v>
      </c>
      <c r="H223" s="69">
        <v>11</v>
      </c>
      <c r="I223" s="67" t="s">
        <v>296</v>
      </c>
      <c r="J223" s="70" t="s">
        <v>277</v>
      </c>
      <c r="K223" s="67" t="s">
        <v>297</v>
      </c>
      <c r="L223" s="63" t="s">
        <v>297</v>
      </c>
      <c r="M223" s="70" t="s">
        <v>1122</v>
      </c>
      <c r="N223" s="63" t="s">
        <v>8</v>
      </c>
      <c r="O223" s="70">
        <v>6</v>
      </c>
      <c r="P223" s="70">
        <v>6</v>
      </c>
      <c r="Q223" s="70">
        <v>8</v>
      </c>
      <c r="W223" s="84">
        <v>4</v>
      </c>
      <c r="X223" s="84">
        <v>6</v>
      </c>
    </row>
    <row r="224" spans="2:24" ht="15" customHeight="1" x14ac:dyDescent="0.25">
      <c r="B224" s="70" t="s">
        <v>2223</v>
      </c>
      <c r="C224" s="64">
        <v>41055.040312500001</v>
      </c>
      <c r="D224" s="65">
        <v>480000</v>
      </c>
      <c r="E224" s="66">
        <v>480000</v>
      </c>
      <c r="F224" s="67" t="s">
        <v>39</v>
      </c>
      <c r="G224" s="68">
        <v>8547.8000099724322</v>
      </c>
      <c r="H224" s="69">
        <v>1</v>
      </c>
      <c r="I224" s="67" t="s">
        <v>298</v>
      </c>
      <c r="J224" s="70" t="s">
        <v>51</v>
      </c>
      <c r="K224" s="67" t="s">
        <v>7</v>
      </c>
      <c r="L224" s="63" t="s">
        <v>7</v>
      </c>
      <c r="M224" s="70" t="s">
        <v>1122</v>
      </c>
      <c r="N224" s="63" t="s">
        <v>8</v>
      </c>
      <c r="O224" s="70">
        <v>6</v>
      </c>
      <c r="P224" s="70">
        <v>6</v>
      </c>
      <c r="Q224" s="70">
        <v>1.5</v>
      </c>
      <c r="W224" s="84">
        <v>4</v>
      </c>
      <c r="X224" s="84">
        <v>6</v>
      </c>
    </row>
    <row r="225" spans="2:24" ht="15" customHeight="1" x14ac:dyDescent="0.25">
      <c r="B225" s="70" t="s">
        <v>2224</v>
      </c>
      <c r="C225" s="64">
        <v>41055.040335648147</v>
      </c>
      <c r="D225" s="65">
        <v>80000</v>
      </c>
      <c r="E225" s="66">
        <v>80000</v>
      </c>
      <c r="F225" s="67" t="s">
        <v>5</v>
      </c>
      <c r="G225" s="68">
        <v>80000</v>
      </c>
      <c r="H225" s="69">
        <v>9</v>
      </c>
      <c r="I225" s="67" t="s">
        <v>70</v>
      </c>
      <c r="J225" s="70" t="s">
        <v>19</v>
      </c>
      <c r="K225" s="67" t="s">
        <v>14</v>
      </c>
      <c r="L225" s="63" t="s">
        <v>14</v>
      </c>
      <c r="M225" s="70" t="s">
        <v>4019</v>
      </c>
      <c r="N225" s="63" t="s">
        <v>8</v>
      </c>
      <c r="O225" s="70">
        <v>6</v>
      </c>
      <c r="P225" s="70">
        <v>6</v>
      </c>
      <c r="Q225" s="70">
        <v>3</v>
      </c>
      <c r="W225" s="84">
        <v>4</v>
      </c>
      <c r="X225" s="84">
        <v>6</v>
      </c>
    </row>
    <row r="226" spans="2:24" ht="15" customHeight="1" x14ac:dyDescent="0.25">
      <c r="B226" s="70" t="s">
        <v>2225</v>
      </c>
      <c r="C226" s="64">
        <v>41055.040347222224</v>
      </c>
      <c r="D226" s="65">
        <v>50000</v>
      </c>
      <c r="E226" s="66">
        <v>50000</v>
      </c>
      <c r="F226" s="67" t="s">
        <v>5</v>
      </c>
      <c r="G226" s="68">
        <v>50000</v>
      </c>
      <c r="H226" s="69">
        <v>6</v>
      </c>
      <c r="I226" s="67" t="s">
        <v>199</v>
      </c>
      <c r="J226" s="70" t="s">
        <v>51</v>
      </c>
      <c r="K226" s="67" t="s">
        <v>14</v>
      </c>
      <c r="L226" s="63" t="s">
        <v>14</v>
      </c>
      <c r="M226" s="70" t="s">
        <v>4019</v>
      </c>
      <c r="N226" s="63" t="s">
        <v>8</v>
      </c>
      <c r="O226" s="70">
        <v>6</v>
      </c>
      <c r="P226" s="70">
        <v>6</v>
      </c>
      <c r="Q226" s="70">
        <v>6</v>
      </c>
      <c r="W226" s="84">
        <v>4</v>
      </c>
      <c r="X226" s="84">
        <v>6</v>
      </c>
    </row>
    <row r="227" spans="2:24" ht="15" customHeight="1" x14ac:dyDescent="0.25">
      <c r="B227" s="70" t="s">
        <v>2226</v>
      </c>
      <c r="C227" s="64">
        <v>41055.040393518517</v>
      </c>
      <c r="D227" s="65">
        <v>45000</v>
      </c>
      <c r="E227" s="66">
        <v>45000</v>
      </c>
      <c r="F227" s="67" t="s">
        <v>84</v>
      </c>
      <c r="G227" s="68">
        <v>44251.268536364711</v>
      </c>
      <c r="H227" s="69">
        <v>5</v>
      </c>
      <c r="I227" s="67" t="s">
        <v>299</v>
      </c>
      <c r="J227" s="70" t="s">
        <v>65</v>
      </c>
      <c r="K227" s="67" t="s">
        <v>86</v>
      </c>
      <c r="L227" s="63" t="s">
        <v>86</v>
      </c>
      <c r="M227" s="70" t="s">
        <v>4019</v>
      </c>
      <c r="N227" s="63" t="s">
        <v>24</v>
      </c>
      <c r="O227" s="70">
        <v>2</v>
      </c>
      <c r="P227" s="70">
        <v>2</v>
      </c>
      <c r="Q227" s="70">
        <v>3.5</v>
      </c>
      <c r="W227" s="84">
        <v>1</v>
      </c>
      <c r="X227" s="84">
        <v>2</v>
      </c>
    </row>
    <row r="228" spans="2:24" ht="15" customHeight="1" x14ac:dyDescent="0.25">
      <c r="B228" s="70" t="s">
        <v>2227</v>
      </c>
      <c r="C228" s="64">
        <v>41055.040532407409</v>
      </c>
      <c r="D228" s="65">
        <v>43000</v>
      </c>
      <c r="E228" s="66">
        <v>43000</v>
      </c>
      <c r="F228" s="67" t="s">
        <v>67</v>
      </c>
      <c r="G228" s="68">
        <v>67775.665698893223</v>
      </c>
      <c r="H228" s="69">
        <v>7</v>
      </c>
      <c r="I228" s="67" t="s">
        <v>300</v>
      </c>
      <c r="J228" s="70" t="s">
        <v>51</v>
      </c>
      <c r="K228" s="67" t="s">
        <v>69</v>
      </c>
      <c r="L228" s="63" t="s">
        <v>69</v>
      </c>
      <c r="M228" s="70" t="s">
        <v>979</v>
      </c>
      <c r="N228" s="63" t="s">
        <v>17</v>
      </c>
      <c r="O228" s="70">
        <v>3</v>
      </c>
      <c r="P228" s="70">
        <v>2</v>
      </c>
      <c r="Q228" s="70">
        <v>9.5</v>
      </c>
      <c r="W228" s="84">
        <v>2</v>
      </c>
      <c r="X228" s="84">
        <v>3</v>
      </c>
    </row>
    <row r="229" spans="2:24" ht="15" customHeight="1" x14ac:dyDescent="0.25">
      <c r="B229" s="70" t="s">
        <v>2228</v>
      </c>
      <c r="C229" s="64">
        <v>41055.040925925925</v>
      </c>
      <c r="D229" s="65">
        <v>200000</v>
      </c>
      <c r="E229" s="66">
        <v>200000</v>
      </c>
      <c r="F229" s="67" t="s">
        <v>39</v>
      </c>
      <c r="G229" s="68">
        <v>3561.5833374885137</v>
      </c>
      <c r="H229" s="69">
        <v>1</v>
      </c>
      <c r="I229" s="67" t="s">
        <v>301</v>
      </c>
      <c r="J229" s="70" t="s">
        <v>19</v>
      </c>
      <c r="K229" s="67" t="s">
        <v>7</v>
      </c>
      <c r="L229" s="63" t="s">
        <v>7</v>
      </c>
      <c r="M229" s="70" t="s">
        <v>1122</v>
      </c>
      <c r="N229" s="63" t="s">
        <v>24</v>
      </c>
      <c r="O229" s="70">
        <v>2</v>
      </c>
      <c r="P229" s="70">
        <v>2</v>
      </c>
      <c r="Q229" s="70">
        <v>2</v>
      </c>
      <c r="W229" s="84">
        <v>1</v>
      </c>
      <c r="X229" s="84">
        <v>2</v>
      </c>
    </row>
    <row r="230" spans="2:24" ht="15" customHeight="1" x14ac:dyDescent="0.25">
      <c r="B230" s="70" t="s">
        <v>2229</v>
      </c>
      <c r="C230" s="64">
        <v>41055.041006944448</v>
      </c>
      <c r="D230" s="65">
        <v>65000</v>
      </c>
      <c r="E230" s="66">
        <v>65000</v>
      </c>
      <c r="F230" s="67" t="s">
        <v>5</v>
      </c>
      <c r="G230" s="68">
        <v>65000</v>
      </c>
      <c r="H230" s="69">
        <v>7</v>
      </c>
      <c r="I230" s="67" t="s">
        <v>302</v>
      </c>
      <c r="J230" s="70" t="s">
        <v>65</v>
      </c>
      <c r="K230" s="67" t="s">
        <v>14</v>
      </c>
      <c r="L230" s="63" t="s">
        <v>14</v>
      </c>
      <c r="M230" s="70" t="s">
        <v>4019</v>
      </c>
      <c r="N230" s="63" t="s">
        <v>17</v>
      </c>
      <c r="O230" s="70">
        <v>3</v>
      </c>
      <c r="P230" s="70">
        <v>2</v>
      </c>
      <c r="Q230" s="70">
        <v>4.5</v>
      </c>
      <c r="W230" s="84">
        <v>2</v>
      </c>
      <c r="X230" s="84">
        <v>3</v>
      </c>
    </row>
    <row r="231" spans="2:24" ht="15" customHeight="1" x14ac:dyDescent="0.25">
      <c r="B231" s="70" t="s">
        <v>2230</v>
      </c>
      <c r="C231" s="64">
        <v>41055.041076388887</v>
      </c>
      <c r="D231" s="65">
        <v>114000</v>
      </c>
      <c r="E231" s="66">
        <v>114000</v>
      </c>
      <c r="F231" s="67" t="s">
        <v>5</v>
      </c>
      <c r="G231" s="68">
        <v>114000</v>
      </c>
      <c r="H231" s="69">
        <v>11</v>
      </c>
      <c r="I231" s="67" t="s">
        <v>137</v>
      </c>
      <c r="J231" s="70" t="s">
        <v>3947</v>
      </c>
      <c r="K231" s="67" t="s">
        <v>14</v>
      </c>
      <c r="L231" s="63" t="s">
        <v>14</v>
      </c>
      <c r="M231" s="70" t="s">
        <v>4019</v>
      </c>
      <c r="N231" s="63" t="s">
        <v>17</v>
      </c>
      <c r="O231" s="70">
        <v>3</v>
      </c>
      <c r="P231" s="70">
        <v>2</v>
      </c>
      <c r="Q231" s="70">
        <v>2</v>
      </c>
      <c r="W231" s="84">
        <v>2</v>
      </c>
      <c r="X231" s="84">
        <v>3</v>
      </c>
    </row>
    <row r="232" spans="2:24" ht="15" customHeight="1" x14ac:dyDescent="0.25">
      <c r="B232" s="70" t="s">
        <v>2231</v>
      </c>
      <c r="C232" s="64">
        <v>41055.041284722225</v>
      </c>
      <c r="D232" s="65">
        <v>95000</v>
      </c>
      <c r="E232" s="66">
        <v>95000</v>
      </c>
      <c r="F232" s="67" t="s">
        <v>5</v>
      </c>
      <c r="G232" s="68">
        <v>95000</v>
      </c>
      <c r="H232" s="69">
        <v>10</v>
      </c>
      <c r="I232" s="67" t="s">
        <v>303</v>
      </c>
      <c r="J232" s="70" t="s">
        <v>3947</v>
      </c>
      <c r="K232" s="67" t="s">
        <v>14</v>
      </c>
      <c r="L232" s="63" t="s">
        <v>14</v>
      </c>
      <c r="M232" s="70" t="s">
        <v>4019</v>
      </c>
      <c r="N232" s="63" t="s">
        <v>8</v>
      </c>
      <c r="O232" s="70">
        <v>6</v>
      </c>
      <c r="P232" s="70">
        <v>6</v>
      </c>
      <c r="Q232" s="70">
        <v>10</v>
      </c>
      <c r="W232" s="84">
        <v>4</v>
      </c>
      <c r="X232" s="84">
        <v>6</v>
      </c>
    </row>
    <row r="233" spans="2:24" ht="15" customHeight="1" x14ac:dyDescent="0.25">
      <c r="B233" s="70" t="s">
        <v>2232</v>
      </c>
      <c r="C233" s="64">
        <v>41055.042256944442</v>
      </c>
      <c r="D233" s="65" t="s">
        <v>304</v>
      </c>
      <c r="E233" s="66">
        <v>52500</v>
      </c>
      <c r="F233" s="67" t="s">
        <v>5</v>
      </c>
      <c r="G233" s="68">
        <v>52500</v>
      </c>
      <c r="H233" s="69">
        <v>6</v>
      </c>
      <c r="I233" s="67" t="s">
        <v>305</v>
      </c>
      <c r="J233" s="70" t="s">
        <v>19</v>
      </c>
      <c r="K233" s="67" t="s">
        <v>14</v>
      </c>
      <c r="L233" s="63" t="s">
        <v>14</v>
      </c>
      <c r="M233" s="70" t="s">
        <v>4019</v>
      </c>
      <c r="N233" s="63" t="s">
        <v>8</v>
      </c>
      <c r="O233" s="70">
        <v>6</v>
      </c>
      <c r="P233" s="70">
        <v>6</v>
      </c>
      <c r="Q233" s="70">
        <v>1</v>
      </c>
      <c r="W233" s="84">
        <v>4</v>
      </c>
      <c r="X233" s="84">
        <v>6</v>
      </c>
    </row>
    <row r="234" spans="2:24" ht="15" customHeight="1" x14ac:dyDescent="0.25">
      <c r="B234" s="70" t="s">
        <v>2233</v>
      </c>
      <c r="C234" s="64">
        <v>41055.042395833334</v>
      </c>
      <c r="D234" s="65">
        <v>45000</v>
      </c>
      <c r="E234" s="66">
        <v>45000</v>
      </c>
      <c r="F234" s="67" t="s">
        <v>67</v>
      </c>
      <c r="G234" s="68">
        <v>70928.022243027779</v>
      </c>
      <c r="H234" s="69">
        <v>8</v>
      </c>
      <c r="I234" s="67" t="s">
        <v>306</v>
      </c>
      <c r="J234" s="70" t="s">
        <v>51</v>
      </c>
      <c r="K234" s="67" t="s">
        <v>69</v>
      </c>
      <c r="L234" s="63" t="s">
        <v>69</v>
      </c>
      <c r="M234" s="70" t="s">
        <v>979</v>
      </c>
      <c r="N234" s="63" t="s">
        <v>17</v>
      </c>
      <c r="O234" s="70">
        <v>3</v>
      </c>
      <c r="P234" s="70">
        <v>2</v>
      </c>
      <c r="Q234" s="70">
        <v>5.5</v>
      </c>
      <c r="W234" s="84">
        <v>2</v>
      </c>
      <c r="X234" s="84">
        <v>3</v>
      </c>
    </row>
    <row r="235" spans="2:24" ht="15" customHeight="1" x14ac:dyDescent="0.25">
      <c r="B235" s="70" t="s">
        <v>2234</v>
      </c>
      <c r="C235" s="64">
        <v>41055.042731481481</v>
      </c>
      <c r="D235" s="65">
        <v>60000</v>
      </c>
      <c r="E235" s="66">
        <v>60000</v>
      </c>
      <c r="F235" s="67" t="s">
        <v>5</v>
      </c>
      <c r="G235" s="68">
        <v>60000</v>
      </c>
      <c r="H235" s="69">
        <v>7</v>
      </c>
      <c r="I235" s="67" t="s">
        <v>307</v>
      </c>
      <c r="J235" s="70" t="s">
        <v>19</v>
      </c>
      <c r="K235" s="67" t="s">
        <v>14</v>
      </c>
      <c r="L235" s="63" t="s">
        <v>14</v>
      </c>
      <c r="M235" s="70" t="s">
        <v>4019</v>
      </c>
      <c r="N235" s="63" t="s">
        <v>8</v>
      </c>
      <c r="O235" s="70">
        <v>6</v>
      </c>
      <c r="P235" s="70">
        <v>6</v>
      </c>
      <c r="Q235" s="70">
        <v>7.5</v>
      </c>
      <c r="W235" s="84">
        <v>4</v>
      </c>
      <c r="X235" s="84">
        <v>6</v>
      </c>
    </row>
    <row r="236" spans="2:24" ht="15" customHeight="1" x14ac:dyDescent="0.25">
      <c r="B236" s="70" t="s">
        <v>2235</v>
      </c>
      <c r="C236" s="64">
        <v>41055.04310185185</v>
      </c>
      <c r="D236" s="65">
        <v>65250</v>
      </c>
      <c r="E236" s="66">
        <v>65250</v>
      </c>
      <c r="F236" s="67" t="s">
        <v>5</v>
      </c>
      <c r="G236" s="68">
        <v>65250</v>
      </c>
      <c r="H236" s="69">
        <v>7</v>
      </c>
      <c r="I236" s="67" t="s">
        <v>308</v>
      </c>
      <c r="J236" s="70" t="s">
        <v>308</v>
      </c>
      <c r="K236" s="67" t="s">
        <v>14</v>
      </c>
      <c r="L236" s="63" t="s">
        <v>14</v>
      </c>
      <c r="M236" s="70" t="s">
        <v>4019</v>
      </c>
      <c r="N236" s="63" t="s">
        <v>8</v>
      </c>
      <c r="O236" s="70">
        <v>6</v>
      </c>
      <c r="P236" s="70">
        <v>6</v>
      </c>
      <c r="Q236" s="70">
        <v>20</v>
      </c>
      <c r="W236" s="84">
        <v>4</v>
      </c>
      <c r="X236" s="84">
        <v>6</v>
      </c>
    </row>
    <row r="237" spans="2:24" ht="15" customHeight="1" x14ac:dyDescent="0.25">
      <c r="B237" s="70" t="s">
        <v>2236</v>
      </c>
      <c r="C237" s="64">
        <v>41055.043136574073</v>
      </c>
      <c r="D237" s="65">
        <v>1200000</v>
      </c>
      <c r="E237" s="66">
        <v>1200000</v>
      </c>
      <c r="F237" s="67" t="s">
        <v>39</v>
      </c>
      <c r="G237" s="68">
        <v>21369.500024931083</v>
      </c>
      <c r="H237" s="69">
        <v>3</v>
      </c>
      <c r="I237" s="67" t="s">
        <v>309</v>
      </c>
      <c r="J237" s="70" t="s">
        <v>51</v>
      </c>
      <c r="K237" s="67" t="s">
        <v>7</v>
      </c>
      <c r="L237" s="63" t="s">
        <v>7</v>
      </c>
      <c r="M237" s="70" t="s">
        <v>1122</v>
      </c>
      <c r="N237" s="63" t="s">
        <v>17</v>
      </c>
      <c r="O237" s="70">
        <v>3</v>
      </c>
      <c r="P237" s="70">
        <v>2</v>
      </c>
      <c r="Q237" s="70">
        <v>2</v>
      </c>
      <c r="W237" s="84">
        <v>2</v>
      </c>
      <c r="X237" s="84">
        <v>3</v>
      </c>
    </row>
    <row r="238" spans="2:24" ht="15" customHeight="1" x14ac:dyDescent="0.25">
      <c r="B238" s="70" t="s">
        <v>2237</v>
      </c>
      <c r="C238" s="64">
        <v>41055.043171296296</v>
      </c>
      <c r="D238" s="65">
        <v>100000</v>
      </c>
      <c r="E238" s="66">
        <v>100000</v>
      </c>
      <c r="F238" s="67" t="s">
        <v>84</v>
      </c>
      <c r="G238" s="68">
        <v>98336.152303032693</v>
      </c>
      <c r="H238" s="69">
        <v>10</v>
      </c>
      <c r="I238" s="67" t="s">
        <v>310</v>
      </c>
      <c r="J238" s="70" t="s">
        <v>51</v>
      </c>
      <c r="K238" s="67" t="s">
        <v>86</v>
      </c>
      <c r="L238" s="63" t="s">
        <v>86</v>
      </c>
      <c r="M238" s="70" t="s">
        <v>4019</v>
      </c>
      <c r="N238" s="63" t="s">
        <v>17</v>
      </c>
      <c r="O238" s="70">
        <v>3</v>
      </c>
      <c r="P238" s="70">
        <v>2</v>
      </c>
      <c r="Q238" s="70">
        <v>40</v>
      </c>
      <c r="W238" s="84">
        <v>2</v>
      </c>
      <c r="X238" s="84">
        <v>3</v>
      </c>
    </row>
    <row r="239" spans="2:24" ht="15" customHeight="1" x14ac:dyDescent="0.25">
      <c r="B239" s="70" t="s">
        <v>2238</v>
      </c>
      <c r="C239" s="64">
        <v>41055.043240740742</v>
      </c>
      <c r="D239" s="65" t="s">
        <v>311</v>
      </c>
      <c r="E239" s="66">
        <v>12000</v>
      </c>
      <c r="F239" s="67" t="s">
        <v>21</v>
      </c>
      <c r="G239" s="68">
        <v>15244.793267899293</v>
      </c>
      <c r="H239" s="69">
        <v>2</v>
      </c>
      <c r="I239" s="67" t="s">
        <v>312</v>
      </c>
      <c r="J239" s="70" t="s">
        <v>65</v>
      </c>
      <c r="K239" s="67" t="s">
        <v>29</v>
      </c>
      <c r="L239" s="63" t="s">
        <v>29</v>
      </c>
      <c r="M239" s="70" t="s">
        <v>979</v>
      </c>
      <c r="N239" s="63" t="s">
        <v>12</v>
      </c>
      <c r="O239" s="70">
        <v>8</v>
      </c>
      <c r="P239" s="70">
        <v>8</v>
      </c>
      <c r="Q239" s="70">
        <v>5</v>
      </c>
      <c r="W239" s="84">
        <v>8</v>
      </c>
      <c r="X239" s="84">
        <v>8</v>
      </c>
    </row>
    <row r="240" spans="2:24" ht="15" customHeight="1" x14ac:dyDescent="0.25">
      <c r="B240" s="70" t="s">
        <v>2239</v>
      </c>
      <c r="C240" s="64">
        <v>41055.043298611112</v>
      </c>
      <c r="D240" s="65">
        <v>73000</v>
      </c>
      <c r="E240" s="66">
        <v>73000</v>
      </c>
      <c r="F240" s="67" t="s">
        <v>5</v>
      </c>
      <c r="G240" s="68">
        <v>73000</v>
      </c>
      <c r="H240" s="69">
        <v>8</v>
      </c>
      <c r="I240" s="67" t="s">
        <v>13</v>
      </c>
      <c r="J240" s="70" t="s">
        <v>19</v>
      </c>
      <c r="K240" s="67" t="s">
        <v>14</v>
      </c>
      <c r="L240" s="63" t="s">
        <v>14</v>
      </c>
      <c r="M240" s="70" t="s">
        <v>4019</v>
      </c>
      <c r="N240" s="63" t="s">
        <v>8</v>
      </c>
      <c r="O240" s="70">
        <v>6</v>
      </c>
      <c r="P240" s="70">
        <v>6</v>
      </c>
      <c r="Q240" s="70">
        <v>9.5</v>
      </c>
      <c r="W240" s="84">
        <v>4</v>
      </c>
      <c r="X240" s="84">
        <v>6</v>
      </c>
    </row>
    <row r="241" spans="2:24" ht="15" customHeight="1" x14ac:dyDescent="0.25">
      <c r="B241" s="70" t="s">
        <v>2240</v>
      </c>
      <c r="C241" s="64">
        <v>41055.043599537035</v>
      </c>
      <c r="D241" s="65">
        <v>50000</v>
      </c>
      <c r="E241" s="66">
        <v>50000</v>
      </c>
      <c r="F241" s="67" t="s">
        <v>5</v>
      </c>
      <c r="G241" s="68">
        <v>50000</v>
      </c>
      <c r="H241" s="69">
        <v>6</v>
      </c>
      <c r="I241" s="67" t="s">
        <v>212</v>
      </c>
      <c r="J241" s="70" t="s">
        <v>19</v>
      </c>
      <c r="K241" s="67" t="s">
        <v>14</v>
      </c>
      <c r="L241" s="63" t="s">
        <v>14</v>
      </c>
      <c r="M241" s="70" t="s">
        <v>4019</v>
      </c>
      <c r="N241" s="63" t="s">
        <v>12</v>
      </c>
      <c r="O241" s="70">
        <v>8</v>
      </c>
      <c r="P241" s="70">
        <v>8</v>
      </c>
      <c r="Q241" s="70">
        <v>9.5</v>
      </c>
      <c r="W241" s="84">
        <v>8</v>
      </c>
      <c r="X241" s="84">
        <v>8</v>
      </c>
    </row>
    <row r="242" spans="2:24" ht="15" customHeight="1" x14ac:dyDescent="0.25">
      <c r="B242" s="70" t="s">
        <v>2241</v>
      </c>
      <c r="C242" s="64">
        <v>41055.043645833335</v>
      </c>
      <c r="D242" s="65">
        <v>79000</v>
      </c>
      <c r="E242" s="66">
        <v>79000</v>
      </c>
      <c r="F242" s="67" t="s">
        <v>5</v>
      </c>
      <c r="G242" s="68">
        <v>79000</v>
      </c>
      <c r="H242" s="69">
        <v>8</v>
      </c>
      <c r="I242" s="67" t="s">
        <v>313</v>
      </c>
      <c r="J242" s="70" t="s">
        <v>308</v>
      </c>
      <c r="K242" s="67" t="s">
        <v>14</v>
      </c>
      <c r="L242" s="63" t="s">
        <v>14</v>
      </c>
      <c r="M242" s="70" t="s">
        <v>4019</v>
      </c>
      <c r="N242" s="63" t="s">
        <v>17</v>
      </c>
      <c r="O242" s="70">
        <v>3</v>
      </c>
      <c r="P242" s="70">
        <v>2</v>
      </c>
      <c r="Q242" s="70">
        <v>8.5</v>
      </c>
      <c r="W242" s="84">
        <v>2</v>
      </c>
      <c r="X242" s="84">
        <v>3</v>
      </c>
    </row>
    <row r="243" spans="2:24" ht="15" customHeight="1" x14ac:dyDescent="0.25">
      <c r="B243" s="70" t="s">
        <v>2242</v>
      </c>
      <c r="C243" s="64">
        <v>41055.04383101852</v>
      </c>
      <c r="D243" s="65">
        <v>90000</v>
      </c>
      <c r="E243" s="66">
        <v>90000</v>
      </c>
      <c r="F243" s="67" t="s">
        <v>5</v>
      </c>
      <c r="G243" s="68">
        <v>90000</v>
      </c>
      <c r="H243" s="69">
        <v>10</v>
      </c>
      <c r="I243" s="67" t="s">
        <v>314</v>
      </c>
      <c r="J243" s="70" t="s">
        <v>51</v>
      </c>
      <c r="K243" s="67" t="s">
        <v>14</v>
      </c>
      <c r="L243" s="63" t="s">
        <v>14</v>
      </c>
      <c r="M243" s="70" t="s">
        <v>4019</v>
      </c>
      <c r="N243" s="63" t="s">
        <v>8</v>
      </c>
      <c r="O243" s="70">
        <v>6</v>
      </c>
      <c r="P243" s="70">
        <v>6</v>
      </c>
      <c r="Q243" s="70">
        <v>4.5</v>
      </c>
      <c r="W243" s="84">
        <v>4</v>
      </c>
      <c r="X243" s="84">
        <v>6</v>
      </c>
    </row>
    <row r="244" spans="2:24" ht="15" customHeight="1" x14ac:dyDescent="0.25">
      <c r="B244" s="70" t="s">
        <v>2243</v>
      </c>
      <c r="C244" s="64">
        <v>41055.044074074074</v>
      </c>
      <c r="D244" s="65">
        <v>70000</v>
      </c>
      <c r="E244" s="66">
        <v>70000</v>
      </c>
      <c r="F244" s="67" t="s">
        <v>5</v>
      </c>
      <c r="G244" s="68">
        <v>70000</v>
      </c>
      <c r="H244" s="69">
        <v>8</v>
      </c>
      <c r="I244" s="67" t="s">
        <v>315</v>
      </c>
      <c r="J244" s="70" t="s">
        <v>51</v>
      </c>
      <c r="K244" s="67" t="s">
        <v>14</v>
      </c>
      <c r="L244" s="63" t="s">
        <v>14</v>
      </c>
      <c r="M244" s="70" t="s">
        <v>4019</v>
      </c>
      <c r="N244" s="63" t="s">
        <v>17</v>
      </c>
      <c r="O244" s="70">
        <v>3</v>
      </c>
      <c r="P244" s="70">
        <v>2</v>
      </c>
      <c r="Q244" s="70">
        <v>7.5</v>
      </c>
      <c r="W244" s="84">
        <v>2</v>
      </c>
      <c r="X244" s="84">
        <v>3</v>
      </c>
    </row>
    <row r="245" spans="2:24" ht="15" customHeight="1" x14ac:dyDescent="0.25">
      <c r="B245" s="70" t="s">
        <v>2244</v>
      </c>
      <c r="C245" s="64">
        <v>41055.04414351852</v>
      </c>
      <c r="D245" s="65">
        <v>65000</v>
      </c>
      <c r="E245" s="66">
        <v>65000</v>
      </c>
      <c r="F245" s="67" t="s">
        <v>84</v>
      </c>
      <c r="G245" s="68">
        <v>63918.498996971248</v>
      </c>
      <c r="H245" s="69">
        <v>7</v>
      </c>
      <c r="I245" s="67" t="s">
        <v>316</v>
      </c>
      <c r="J245" s="70" t="s">
        <v>51</v>
      </c>
      <c r="K245" s="67" t="s">
        <v>86</v>
      </c>
      <c r="L245" s="63" t="s">
        <v>86</v>
      </c>
      <c r="M245" s="70" t="s">
        <v>4019</v>
      </c>
      <c r="N245" s="63" t="s">
        <v>8</v>
      </c>
      <c r="O245" s="70">
        <v>6</v>
      </c>
      <c r="P245" s="70">
        <v>6</v>
      </c>
      <c r="Q245" s="70">
        <v>4</v>
      </c>
      <c r="W245" s="84">
        <v>4</v>
      </c>
      <c r="X245" s="84">
        <v>6</v>
      </c>
    </row>
    <row r="246" spans="2:24" ht="15" customHeight="1" x14ac:dyDescent="0.25">
      <c r="B246" s="70" t="s">
        <v>2245</v>
      </c>
      <c r="C246" s="64">
        <v>41055.044351851851</v>
      </c>
      <c r="D246" s="65">
        <v>80000</v>
      </c>
      <c r="E246" s="66">
        <v>80000</v>
      </c>
      <c r="F246" s="67" t="s">
        <v>5</v>
      </c>
      <c r="G246" s="68">
        <v>80000</v>
      </c>
      <c r="H246" s="69">
        <v>9</v>
      </c>
      <c r="I246" s="67" t="s">
        <v>19</v>
      </c>
      <c r="J246" s="70" t="s">
        <v>19</v>
      </c>
      <c r="K246" s="67" t="s">
        <v>14</v>
      </c>
      <c r="L246" s="63" t="s">
        <v>14</v>
      </c>
      <c r="M246" s="70" t="s">
        <v>4019</v>
      </c>
      <c r="N246" s="63" t="s">
        <v>8</v>
      </c>
      <c r="O246" s="70">
        <v>6</v>
      </c>
      <c r="P246" s="70">
        <v>6</v>
      </c>
      <c r="Q246" s="70">
        <v>8.5</v>
      </c>
      <c r="W246" s="84">
        <v>4</v>
      </c>
      <c r="X246" s="84">
        <v>6</v>
      </c>
    </row>
    <row r="247" spans="2:24" ht="15" customHeight="1" x14ac:dyDescent="0.25">
      <c r="B247" s="70" t="s">
        <v>2246</v>
      </c>
      <c r="C247" s="64">
        <v>41055.044374999998</v>
      </c>
      <c r="D247" s="65">
        <v>140000</v>
      </c>
      <c r="E247" s="66">
        <v>140000</v>
      </c>
      <c r="F247" s="67" t="s">
        <v>5</v>
      </c>
      <c r="G247" s="68">
        <v>140000</v>
      </c>
      <c r="H247" s="69">
        <v>11</v>
      </c>
      <c r="I247" s="67" t="s">
        <v>51</v>
      </c>
      <c r="J247" s="70" t="s">
        <v>51</v>
      </c>
      <c r="K247" s="67" t="s">
        <v>14</v>
      </c>
      <c r="L247" s="63" t="s">
        <v>14</v>
      </c>
      <c r="M247" s="70" t="s">
        <v>4019</v>
      </c>
      <c r="N247" s="63" t="s">
        <v>8</v>
      </c>
      <c r="O247" s="70">
        <v>6</v>
      </c>
      <c r="P247" s="70">
        <v>6</v>
      </c>
      <c r="Q247" s="70">
        <v>3</v>
      </c>
      <c r="W247" s="84">
        <v>4</v>
      </c>
      <c r="X247" s="84">
        <v>6</v>
      </c>
    </row>
    <row r="248" spans="2:24" ht="15" customHeight="1" x14ac:dyDescent="0.25">
      <c r="B248" s="70" t="s">
        <v>2247</v>
      </c>
      <c r="C248" s="64">
        <v>41055.044594907406</v>
      </c>
      <c r="D248" s="65" t="s">
        <v>317</v>
      </c>
      <c r="E248" s="66">
        <v>96000</v>
      </c>
      <c r="F248" s="67" t="s">
        <v>5</v>
      </c>
      <c r="G248" s="68">
        <v>96000</v>
      </c>
      <c r="H248" s="69">
        <v>10</v>
      </c>
      <c r="I248" s="67" t="s">
        <v>318</v>
      </c>
      <c r="J248" s="70" t="s">
        <v>354</v>
      </c>
      <c r="K248" s="67" t="s">
        <v>73</v>
      </c>
      <c r="L248" s="63" t="s">
        <v>73</v>
      </c>
      <c r="M248" s="70" t="s">
        <v>979</v>
      </c>
      <c r="N248" s="63" t="s">
        <v>17</v>
      </c>
      <c r="O248" s="70">
        <v>3</v>
      </c>
      <c r="P248" s="70">
        <v>2</v>
      </c>
      <c r="Q248" s="70">
        <v>4.5</v>
      </c>
      <c r="W248" s="84">
        <v>2</v>
      </c>
      <c r="X248" s="84">
        <v>3</v>
      </c>
    </row>
    <row r="249" spans="2:24" ht="15" customHeight="1" x14ac:dyDescent="0.25">
      <c r="B249" s="70" t="s">
        <v>2248</v>
      </c>
      <c r="C249" s="64">
        <v>41055.044641203705</v>
      </c>
      <c r="D249" s="65">
        <v>20000</v>
      </c>
      <c r="E249" s="66">
        <v>20000</v>
      </c>
      <c r="F249" s="67" t="s">
        <v>5</v>
      </c>
      <c r="G249" s="68">
        <v>20000</v>
      </c>
      <c r="H249" s="69">
        <v>3</v>
      </c>
      <c r="I249" s="67" t="s">
        <v>319</v>
      </c>
      <c r="J249" s="70" t="s">
        <v>51</v>
      </c>
      <c r="K249" s="67" t="s">
        <v>7</v>
      </c>
      <c r="L249" s="63" t="s">
        <v>7</v>
      </c>
      <c r="M249" s="70" t="s">
        <v>1122</v>
      </c>
      <c r="N249" s="63" t="s">
        <v>8</v>
      </c>
      <c r="O249" s="70">
        <v>6</v>
      </c>
      <c r="P249" s="70">
        <v>6</v>
      </c>
      <c r="Q249" s="70">
        <v>10</v>
      </c>
      <c r="W249" s="84">
        <v>4</v>
      </c>
      <c r="X249" s="84">
        <v>6</v>
      </c>
    </row>
    <row r="250" spans="2:24" ht="15" customHeight="1" x14ac:dyDescent="0.25">
      <c r="B250" s="70" t="s">
        <v>2249</v>
      </c>
      <c r="C250" s="64">
        <v>41055.045023148145</v>
      </c>
      <c r="D250" s="65">
        <v>47700</v>
      </c>
      <c r="E250" s="66">
        <v>47700</v>
      </c>
      <c r="F250" s="67" t="s">
        <v>5</v>
      </c>
      <c r="G250" s="68">
        <v>47700</v>
      </c>
      <c r="H250" s="69">
        <v>5</v>
      </c>
      <c r="I250" s="67" t="s">
        <v>320</v>
      </c>
      <c r="J250" s="70" t="s">
        <v>19</v>
      </c>
      <c r="K250" s="67" t="s">
        <v>14</v>
      </c>
      <c r="L250" s="63" t="s">
        <v>14</v>
      </c>
      <c r="M250" s="70" t="s">
        <v>4019</v>
      </c>
      <c r="N250" s="63" t="s">
        <v>8</v>
      </c>
      <c r="O250" s="70">
        <v>6</v>
      </c>
      <c r="P250" s="70">
        <v>6</v>
      </c>
      <c r="Q250" s="70">
        <v>4</v>
      </c>
      <c r="W250" s="84">
        <v>4</v>
      </c>
      <c r="X250" s="84">
        <v>6</v>
      </c>
    </row>
    <row r="251" spans="2:24" ht="15" customHeight="1" x14ac:dyDescent="0.25">
      <c r="B251" s="70" t="s">
        <v>2250</v>
      </c>
      <c r="C251" s="64">
        <v>41055.045300925929</v>
      </c>
      <c r="D251" s="65">
        <v>25000</v>
      </c>
      <c r="E251" s="66">
        <v>25000</v>
      </c>
      <c r="F251" s="67" t="s">
        <v>5</v>
      </c>
      <c r="G251" s="68">
        <v>25000</v>
      </c>
      <c r="H251" s="69">
        <v>3</v>
      </c>
      <c r="I251" s="67" t="s">
        <v>89</v>
      </c>
      <c r="J251" s="70" t="s">
        <v>51</v>
      </c>
      <c r="K251" s="67" t="s">
        <v>7</v>
      </c>
      <c r="L251" s="63" t="s">
        <v>7</v>
      </c>
      <c r="M251" s="70" t="s">
        <v>1122</v>
      </c>
      <c r="N251" s="63" t="s">
        <v>24</v>
      </c>
      <c r="O251" s="70">
        <v>2</v>
      </c>
      <c r="P251" s="70">
        <v>2</v>
      </c>
      <c r="Q251" s="70">
        <v>5</v>
      </c>
      <c r="W251" s="84">
        <v>1</v>
      </c>
      <c r="X251" s="84">
        <v>2</v>
      </c>
    </row>
    <row r="252" spans="2:24" ht="15" customHeight="1" x14ac:dyDescent="0.25">
      <c r="B252" s="70" t="s">
        <v>2251</v>
      </c>
      <c r="C252" s="64">
        <v>41055.045347222222</v>
      </c>
      <c r="D252" s="65">
        <v>52500</v>
      </c>
      <c r="E252" s="66">
        <v>52500</v>
      </c>
      <c r="F252" s="67" t="s">
        <v>5</v>
      </c>
      <c r="G252" s="68">
        <v>52500</v>
      </c>
      <c r="H252" s="69">
        <v>6</v>
      </c>
      <c r="I252" s="67" t="s">
        <v>19</v>
      </c>
      <c r="J252" s="70" t="s">
        <v>19</v>
      </c>
      <c r="K252" s="67" t="s">
        <v>14</v>
      </c>
      <c r="L252" s="63" t="s">
        <v>14</v>
      </c>
      <c r="M252" s="70" t="s">
        <v>4019</v>
      </c>
      <c r="N252" s="63" t="s">
        <v>8</v>
      </c>
      <c r="O252" s="70">
        <v>6</v>
      </c>
      <c r="P252" s="70">
        <v>6</v>
      </c>
      <c r="Q252" s="70">
        <v>2</v>
      </c>
      <c r="W252" s="84">
        <v>4</v>
      </c>
      <c r="X252" s="84">
        <v>6</v>
      </c>
    </row>
    <row r="253" spans="2:24" ht="15" customHeight="1" x14ac:dyDescent="0.25">
      <c r="B253" s="70" t="s">
        <v>2252</v>
      </c>
      <c r="C253" s="64">
        <v>41055.045451388891</v>
      </c>
      <c r="D253" s="65">
        <v>40000</v>
      </c>
      <c r="E253" s="66">
        <v>40000</v>
      </c>
      <c r="F253" s="67" t="s">
        <v>5</v>
      </c>
      <c r="G253" s="68">
        <v>40000</v>
      </c>
      <c r="H253" s="69">
        <v>5</v>
      </c>
      <c r="I253" s="67" t="s">
        <v>205</v>
      </c>
      <c r="J253" s="70" t="s">
        <v>19</v>
      </c>
      <c r="K253" s="67" t="s">
        <v>14</v>
      </c>
      <c r="L253" s="63" t="s">
        <v>14</v>
      </c>
      <c r="M253" s="70" t="s">
        <v>4019</v>
      </c>
      <c r="N253" s="63" t="s">
        <v>12</v>
      </c>
      <c r="O253" s="70">
        <v>8</v>
      </c>
      <c r="P253" s="70">
        <v>8</v>
      </c>
      <c r="Q253" s="70">
        <v>3.5</v>
      </c>
      <c r="W253" s="84">
        <v>8</v>
      </c>
      <c r="X253" s="84">
        <v>8</v>
      </c>
    </row>
    <row r="254" spans="2:24" ht="15" customHeight="1" x14ac:dyDescent="0.25">
      <c r="B254" s="70" t="s">
        <v>2253</v>
      </c>
      <c r="C254" s="64">
        <v>41055.045856481483</v>
      </c>
      <c r="D254" s="65" t="s">
        <v>321</v>
      </c>
      <c r="E254" s="66">
        <v>31000</v>
      </c>
      <c r="F254" s="67" t="s">
        <v>5</v>
      </c>
      <c r="G254" s="68">
        <v>31000</v>
      </c>
      <c r="H254" s="69">
        <v>4</v>
      </c>
      <c r="I254" s="67" t="s">
        <v>322</v>
      </c>
      <c r="J254" s="70" t="s">
        <v>19</v>
      </c>
      <c r="K254" s="67" t="s">
        <v>14</v>
      </c>
      <c r="L254" s="63" t="s">
        <v>14</v>
      </c>
      <c r="M254" s="70" t="s">
        <v>4019</v>
      </c>
      <c r="N254" s="63" t="s">
        <v>8</v>
      </c>
      <c r="O254" s="70">
        <v>6</v>
      </c>
      <c r="P254" s="70">
        <v>6</v>
      </c>
      <c r="Q254" s="70">
        <v>5</v>
      </c>
      <c r="W254" s="84">
        <v>4</v>
      </c>
      <c r="X254" s="84">
        <v>6</v>
      </c>
    </row>
    <row r="255" spans="2:24" ht="15" customHeight="1" x14ac:dyDescent="0.25">
      <c r="B255" s="70" t="s">
        <v>2254</v>
      </c>
      <c r="C255" s="64">
        <v>41055.045972222222</v>
      </c>
      <c r="D255" s="65">
        <v>4390</v>
      </c>
      <c r="E255" s="66">
        <v>52680</v>
      </c>
      <c r="F255" s="67" t="s">
        <v>67</v>
      </c>
      <c r="G255" s="68">
        <v>83033.071372504521</v>
      </c>
      <c r="H255" s="69">
        <v>9</v>
      </c>
      <c r="I255" s="67" t="s">
        <v>323</v>
      </c>
      <c r="J255" s="70" t="s">
        <v>354</v>
      </c>
      <c r="K255" s="67" t="s">
        <v>69</v>
      </c>
      <c r="L255" s="63" t="s">
        <v>69</v>
      </c>
      <c r="M255" s="70" t="s">
        <v>979</v>
      </c>
      <c r="N255" s="63" t="s">
        <v>12</v>
      </c>
      <c r="O255" s="70">
        <v>8</v>
      </c>
      <c r="P255" s="70">
        <v>8</v>
      </c>
      <c r="Q255" s="70">
        <v>8</v>
      </c>
      <c r="W255" s="84">
        <v>8</v>
      </c>
      <c r="X255" s="84">
        <v>8</v>
      </c>
    </row>
    <row r="256" spans="2:24" ht="15" customHeight="1" x14ac:dyDescent="0.25">
      <c r="B256" s="70" t="s">
        <v>2255</v>
      </c>
      <c r="C256" s="64">
        <v>41055.04619212963</v>
      </c>
      <c r="D256" s="65">
        <v>130000</v>
      </c>
      <c r="E256" s="66">
        <v>130000</v>
      </c>
      <c r="F256" s="67" t="s">
        <v>5</v>
      </c>
      <c r="G256" s="68">
        <v>130000</v>
      </c>
      <c r="H256" s="69">
        <v>11</v>
      </c>
      <c r="I256" s="67" t="s">
        <v>324</v>
      </c>
      <c r="J256" s="70" t="s">
        <v>51</v>
      </c>
      <c r="K256" s="67" t="s">
        <v>14</v>
      </c>
      <c r="L256" s="63" t="s">
        <v>14</v>
      </c>
      <c r="M256" s="70" t="s">
        <v>4019</v>
      </c>
      <c r="N256" s="63" t="s">
        <v>8</v>
      </c>
      <c r="O256" s="70">
        <v>6</v>
      </c>
      <c r="P256" s="70">
        <v>6</v>
      </c>
      <c r="Q256" s="70">
        <v>6</v>
      </c>
      <c r="W256" s="84">
        <v>4</v>
      </c>
      <c r="X256" s="84">
        <v>6</v>
      </c>
    </row>
    <row r="257" spans="2:24" ht="15" customHeight="1" x14ac:dyDescent="0.25">
      <c r="B257" s="70" t="s">
        <v>2256</v>
      </c>
      <c r="C257" s="64">
        <v>41055.046273148146</v>
      </c>
      <c r="D257" s="65" t="s">
        <v>325</v>
      </c>
      <c r="E257" s="66">
        <v>470000</v>
      </c>
      <c r="F257" s="67" t="s">
        <v>39</v>
      </c>
      <c r="G257" s="68">
        <v>8369.7208430980063</v>
      </c>
      <c r="H257" s="69">
        <v>1</v>
      </c>
      <c r="I257" s="67" t="s">
        <v>326</v>
      </c>
      <c r="J257" s="70" t="s">
        <v>19</v>
      </c>
      <c r="K257" s="67" t="s">
        <v>7</v>
      </c>
      <c r="L257" s="63" t="s">
        <v>7</v>
      </c>
      <c r="M257" s="70" t="s">
        <v>1122</v>
      </c>
      <c r="N257" s="63" t="s">
        <v>12</v>
      </c>
      <c r="O257" s="70">
        <v>8</v>
      </c>
      <c r="P257" s="70">
        <v>8</v>
      </c>
      <c r="Q257" s="70">
        <v>8.5</v>
      </c>
      <c r="W257" s="84">
        <v>8</v>
      </c>
      <c r="X257" s="84">
        <v>8</v>
      </c>
    </row>
    <row r="258" spans="2:24" ht="15" customHeight="1" x14ac:dyDescent="0.25">
      <c r="B258" s="70" t="s">
        <v>2257</v>
      </c>
      <c r="C258" s="64">
        <v>41055.046550925923</v>
      </c>
      <c r="D258" s="65">
        <v>51000</v>
      </c>
      <c r="E258" s="66">
        <v>51000</v>
      </c>
      <c r="F258" s="67" t="s">
        <v>5</v>
      </c>
      <c r="G258" s="68">
        <v>51000</v>
      </c>
      <c r="H258" s="69">
        <v>6</v>
      </c>
      <c r="I258" s="67" t="s">
        <v>327</v>
      </c>
      <c r="J258" s="70" t="s">
        <v>19</v>
      </c>
      <c r="K258" s="67" t="s">
        <v>14</v>
      </c>
      <c r="L258" s="63" t="s">
        <v>14</v>
      </c>
      <c r="M258" s="70" t="s">
        <v>4019</v>
      </c>
      <c r="N258" s="63" t="s">
        <v>17</v>
      </c>
      <c r="O258" s="70">
        <v>3</v>
      </c>
      <c r="P258" s="70">
        <v>2</v>
      </c>
      <c r="Q258" s="70">
        <v>5</v>
      </c>
      <c r="W258" s="84">
        <v>2</v>
      </c>
      <c r="X258" s="84">
        <v>3</v>
      </c>
    </row>
    <row r="259" spans="2:24" ht="15" customHeight="1" x14ac:dyDescent="0.25">
      <c r="B259" s="70" t="s">
        <v>2258</v>
      </c>
      <c r="C259" s="64">
        <v>41055.046736111108</v>
      </c>
      <c r="D259" s="65" t="s">
        <v>328</v>
      </c>
      <c r="E259" s="66">
        <v>60000</v>
      </c>
      <c r="F259" s="67" t="s">
        <v>67</v>
      </c>
      <c r="G259" s="68">
        <v>94570.696324037053</v>
      </c>
      <c r="H259" s="69">
        <v>10</v>
      </c>
      <c r="I259" s="67" t="s">
        <v>329</v>
      </c>
      <c r="J259" s="70" t="s">
        <v>19</v>
      </c>
      <c r="K259" s="67" t="s">
        <v>69</v>
      </c>
      <c r="L259" s="63" t="s">
        <v>69</v>
      </c>
      <c r="M259" s="70" t="s">
        <v>979</v>
      </c>
      <c r="N259" s="63" t="s">
        <v>12</v>
      </c>
      <c r="O259" s="70">
        <v>8</v>
      </c>
      <c r="P259" s="70">
        <v>8</v>
      </c>
      <c r="Q259" s="70">
        <v>3</v>
      </c>
      <c r="W259" s="84">
        <v>8</v>
      </c>
      <c r="X259" s="84">
        <v>8</v>
      </c>
    </row>
    <row r="260" spans="2:24" ht="15" customHeight="1" x14ac:dyDescent="0.25">
      <c r="B260" s="70" t="s">
        <v>2259</v>
      </c>
      <c r="C260" s="64">
        <v>41055.047013888892</v>
      </c>
      <c r="D260" s="65">
        <v>1920000</v>
      </c>
      <c r="E260" s="66">
        <v>1920000</v>
      </c>
      <c r="F260" s="67" t="s">
        <v>39</v>
      </c>
      <c r="G260" s="68">
        <v>34191.200039889729</v>
      </c>
      <c r="H260" s="69">
        <v>4</v>
      </c>
      <c r="I260" s="67" t="s">
        <v>199</v>
      </c>
      <c r="J260" s="70" t="s">
        <v>51</v>
      </c>
      <c r="K260" s="67" t="s">
        <v>7</v>
      </c>
      <c r="L260" s="63" t="s">
        <v>7</v>
      </c>
      <c r="M260" s="70" t="s">
        <v>1122</v>
      </c>
      <c r="N260" s="63" t="s">
        <v>17</v>
      </c>
      <c r="O260" s="70">
        <v>3</v>
      </c>
      <c r="P260" s="70">
        <v>2</v>
      </c>
      <c r="Q260" s="70">
        <v>3</v>
      </c>
      <c r="W260" s="84">
        <v>2</v>
      </c>
      <c r="X260" s="84">
        <v>3</v>
      </c>
    </row>
    <row r="261" spans="2:24" ht="15" customHeight="1" x14ac:dyDescent="0.25">
      <c r="B261" s="70" t="s">
        <v>2260</v>
      </c>
      <c r="C261" s="64">
        <v>41055.047222222223</v>
      </c>
      <c r="D261" s="65">
        <v>28000</v>
      </c>
      <c r="E261" s="66">
        <v>28000</v>
      </c>
      <c r="F261" s="67" t="s">
        <v>67</v>
      </c>
      <c r="G261" s="68">
        <v>44132.991617883956</v>
      </c>
      <c r="H261" s="69">
        <v>5</v>
      </c>
      <c r="I261" s="67" t="s">
        <v>330</v>
      </c>
      <c r="J261" s="70" t="s">
        <v>19</v>
      </c>
      <c r="K261" s="67" t="s">
        <v>69</v>
      </c>
      <c r="L261" s="63" t="s">
        <v>69</v>
      </c>
      <c r="M261" s="70" t="s">
        <v>979</v>
      </c>
      <c r="N261" s="63" t="s">
        <v>12</v>
      </c>
      <c r="O261" s="70">
        <v>8</v>
      </c>
      <c r="P261" s="70">
        <v>8</v>
      </c>
      <c r="Q261" s="70">
        <v>3.5</v>
      </c>
      <c r="W261" s="84">
        <v>8</v>
      </c>
      <c r="X261" s="84">
        <v>8</v>
      </c>
    </row>
    <row r="262" spans="2:24" ht="15" customHeight="1" x14ac:dyDescent="0.25">
      <c r="B262" s="70" t="s">
        <v>2261</v>
      </c>
      <c r="C262" s="64">
        <v>41055.047268518516</v>
      </c>
      <c r="D262" s="65">
        <v>73000</v>
      </c>
      <c r="E262" s="66">
        <v>73000</v>
      </c>
      <c r="F262" s="67" t="s">
        <v>5</v>
      </c>
      <c r="G262" s="68">
        <v>73000</v>
      </c>
      <c r="H262" s="69">
        <v>8</v>
      </c>
      <c r="I262" s="67" t="s">
        <v>331</v>
      </c>
      <c r="J262" s="70" t="s">
        <v>65</v>
      </c>
      <c r="K262" s="67" t="s">
        <v>14</v>
      </c>
      <c r="L262" s="63" t="s">
        <v>14</v>
      </c>
      <c r="M262" s="70" t="s">
        <v>4019</v>
      </c>
      <c r="N262" s="63" t="s">
        <v>8</v>
      </c>
      <c r="O262" s="70">
        <v>6</v>
      </c>
      <c r="P262" s="70">
        <v>6</v>
      </c>
      <c r="Q262" s="70">
        <v>6</v>
      </c>
      <c r="W262" s="84">
        <v>4</v>
      </c>
      <c r="X262" s="84">
        <v>6</v>
      </c>
    </row>
    <row r="263" spans="2:24" ht="15" customHeight="1" x14ac:dyDescent="0.25">
      <c r="B263" s="70" t="s">
        <v>2262</v>
      </c>
      <c r="C263" s="64">
        <v>41055.047442129631</v>
      </c>
      <c r="D263" s="65">
        <v>62400</v>
      </c>
      <c r="E263" s="66">
        <v>62400</v>
      </c>
      <c r="F263" s="67" t="s">
        <v>5</v>
      </c>
      <c r="G263" s="68">
        <v>62400</v>
      </c>
      <c r="H263" s="69">
        <v>7</v>
      </c>
      <c r="I263" s="67" t="s">
        <v>332</v>
      </c>
      <c r="J263" s="70" t="s">
        <v>308</v>
      </c>
      <c r="K263" s="67" t="s">
        <v>14</v>
      </c>
      <c r="L263" s="63" t="s">
        <v>14</v>
      </c>
      <c r="M263" s="70" t="s">
        <v>4019</v>
      </c>
      <c r="N263" s="63" t="s">
        <v>12</v>
      </c>
      <c r="O263" s="70">
        <v>8</v>
      </c>
      <c r="P263" s="70">
        <v>8</v>
      </c>
      <c r="Q263" s="70">
        <v>9</v>
      </c>
      <c r="W263" s="84">
        <v>8</v>
      </c>
      <c r="X263" s="84">
        <v>8</v>
      </c>
    </row>
    <row r="264" spans="2:24" ht="15" customHeight="1" x14ac:dyDescent="0.25">
      <c r="B264" s="70" t="s">
        <v>2263</v>
      </c>
      <c r="C264" s="64">
        <v>41055.047465277778</v>
      </c>
      <c r="D264" s="65">
        <v>2300</v>
      </c>
      <c r="E264" s="66">
        <v>27600</v>
      </c>
      <c r="F264" s="67" t="s">
        <v>5</v>
      </c>
      <c r="G264" s="68">
        <v>27600</v>
      </c>
      <c r="H264" s="69">
        <v>3</v>
      </c>
      <c r="I264" s="67" t="s">
        <v>333</v>
      </c>
      <c r="J264" s="70" t="s">
        <v>354</v>
      </c>
      <c r="K264" s="67" t="s">
        <v>169</v>
      </c>
      <c r="L264" s="63" t="s">
        <v>169</v>
      </c>
      <c r="M264" s="70" t="s">
        <v>1122</v>
      </c>
      <c r="N264" s="63" t="s">
        <v>12</v>
      </c>
      <c r="O264" s="70">
        <v>8</v>
      </c>
      <c r="P264" s="70">
        <v>8</v>
      </c>
      <c r="Q264" s="70">
        <v>6</v>
      </c>
      <c r="W264" s="84">
        <v>8</v>
      </c>
      <c r="X264" s="84">
        <v>8</v>
      </c>
    </row>
    <row r="265" spans="2:24" ht="15" customHeight="1" x14ac:dyDescent="0.25">
      <c r="B265" s="70" t="s">
        <v>2264</v>
      </c>
      <c r="C265" s="64">
        <v>41055.047627314816</v>
      </c>
      <c r="D265" s="65">
        <v>54000</v>
      </c>
      <c r="E265" s="66">
        <v>54000</v>
      </c>
      <c r="F265" s="67" t="s">
        <v>5</v>
      </c>
      <c r="G265" s="68">
        <v>54000</v>
      </c>
      <c r="H265" s="69">
        <v>6</v>
      </c>
      <c r="I265" s="67" t="s">
        <v>334</v>
      </c>
      <c r="J265" s="70" t="s">
        <v>51</v>
      </c>
      <c r="K265" s="67" t="s">
        <v>14</v>
      </c>
      <c r="L265" s="63" t="s">
        <v>14</v>
      </c>
      <c r="M265" s="70" t="s">
        <v>4019</v>
      </c>
      <c r="N265" s="63" t="s">
        <v>12</v>
      </c>
      <c r="O265" s="70">
        <v>8</v>
      </c>
      <c r="P265" s="70">
        <v>8</v>
      </c>
      <c r="Q265" s="70">
        <v>6.5</v>
      </c>
      <c r="W265" s="84">
        <v>8</v>
      </c>
      <c r="X265" s="84">
        <v>8</v>
      </c>
    </row>
    <row r="266" spans="2:24" ht="15" customHeight="1" x14ac:dyDescent="0.25">
      <c r="B266" s="70" t="s">
        <v>2265</v>
      </c>
      <c r="C266" s="64">
        <v>41055.047673611109</v>
      </c>
      <c r="D266" s="65" t="s">
        <v>335</v>
      </c>
      <c r="E266" s="66">
        <v>276000</v>
      </c>
      <c r="F266" s="67" t="s">
        <v>39</v>
      </c>
      <c r="G266" s="68">
        <v>4914.9850057341491</v>
      </c>
      <c r="H266" s="69">
        <v>1</v>
      </c>
      <c r="I266" s="67" t="s">
        <v>254</v>
      </c>
      <c r="J266" s="70" t="s">
        <v>19</v>
      </c>
      <c r="K266" s="67" t="s">
        <v>7</v>
      </c>
      <c r="L266" s="63" t="s">
        <v>7</v>
      </c>
      <c r="M266" s="70" t="s">
        <v>1122</v>
      </c>
      <c r="N266" s="63" t="s">
        <v>12</v>
      </c>
      <c r="O266" s="70">
        <v>8</v>
      </c>
      <c r="P266" s="70">
        <v>8</v>
      </c>
      <c r="Q266" s="70">
        <v>3.5</v>
      </c>
      <c r="W266" s="84">
        <v>8</v>
      </c>
      <c r="X266" s="84">
        <v>8</v>
      </c>
    </row>
    <row r="267" spans="2:24" ht="15" customHeight="1" x14ac:dyDescent="0.25">
      <c r="B267" s="70" t="s">
        <v>2266</v>
      </c>
      <c r="C267" s="64">
        <v>41055.047708333332</v>
      </c>
      <c r="D267" s="65" t="s">
        <v>336</v>
      </c>
      <c r="E267" s="66">
        <v>77000</v>
      </c>
      <c r="F267" s="67" t="s">
        <v>5</v>
      </c>
      <c r="G267" s="68">
        <v>77000</v>
      </c>
      <c r="H267" s="69">
        <v>8</v>
      </c>
      <c r="I267" s="67" t="s">
        <v>337</v>
      </c>
      <c r="J267" s="70" t="s">
        <v>308</v>
      </c>
      <c r="K267" s="67" t="s">
        <v>14</v>
      </c>
      <c r="L267" s="63" t="s">
        <v>14</v>
      </c>
      <c r="M267" s="70" t="s">
        <v>4019</v>
      </c>
      <c r="N267" s="63" t="s">
        <v>8</v>
      </c>
      <c r="O267" s="70">
        <v>6</v>
      </c>
      <c r="P267" s="70">
        <v>6</v>
      </c>
      <c r="Q267" s="70">
        <v>5</v>
      </c>
      <c r="W267" s="84">
        <v>4</v>
      </c>
      <c r="X267" s="84">
        <v>6</v>
      </c>
    </row>
    <row r="268" spans="2:24" ht="15" customHeight="1" x14ac:dyDescent="0.25">
      <c r="B268" s="70" t="s">
        <v>2267</v>
      </c>
      <c r="C268" s="64">
        <v>41055.04792824074</v>
      </c>
      <c r="D268" s="65">
        <v>76000</v>
      </c>
      <c r="E268" s="66">
        <v>76000</v>
      </c>
      <c r="F268" s="67" t="s">
        <v>5</v>
      </c>
      <c r="G268" s="68">
        <v>76000</v>
      </c>
      <c r="H268" s="69">
        <v>8</v>
      </c>
      <c r="I268" s="67" t="s">
        <v>338</v>
      </c>
      <c r="J268" s="70" t="s">
        <v>51</v>
      </c>
      <c r="K268" s="67" t="s">
        <v>14</v>
      </c>
      <c r="L268" s="63" t="s">
        <v>14</v>
      </c>
      <c r="M268" s="70" t="s">
        <v>4019</v>
      </c>
      <c r="N268" s="63" t="s">
        <v>12</v>
      </c>
      <c r="O268" s="70">
        <v>8</v>
      </c>
      <c r="P268" s="70">
        <v>8</v>
      </c>
      <c r="Q268" s="70">
        <v>4</v>
      </c>
      <c r="W268" s="84">
        <v>8</v>
      </c>
      <c r="X268" s="84">
        <v>8</v>
      </c>
    </row>
    <row r="269" spans="2:24" ht="15" customHeight="1" x14ac:dyDescent="0.25">
      <c r="B269" s="70" t="s">
        <v>2268</v>
      </c>
      <c r="C269" s="64">
        <v>41055.04828703704</v>
      </c>
      <c r="D269" s="65">
        <v>103000</v>
      </c>
      <c r="E269" s="66">
        <v>103000</v>
      </c>
      <c r="F269" s="67" t="s">
        <v>5</v>
      </c>
      <c r="G269" s="68">
        <v>103000</v>
      </c>
      <c r="H269" s="69">
        <v>11</v>
      </c>
      <c r="I269" s="67" t="s">
        <v>339</v>
      </c>
      <c r="J269" s="70" t="s">
        <v>3947</v>
      </c>
      <c r="K269" s="67" t="s">
        <v>14</v>
      </c>
      <c r="L269" s="63" t="s">
        <v>14</v>
      </c>
      <c r="M269" s="70" t="s">
        <v>4019</v>
      </c>
      <c r="N269" s="63" t="s">
        <v>17</v>
      </c>
      <c r="O269" s="70">
        <v>3</v>
      </c>
      <c r="P269" s="70">
        <v>2</v>
      </c>
      <c r="Q269" s="70">
        <v>2</v>
      </c>
      <c r="W269" s="84">
        <v>2</v>
      </c>
      <c r="X269" s="84">
        <v>3</v>
      </c>
    </row>
    <row r="270" spans="2:24" ht="15" customHeight="1" x14ac:dyDescent="0.25">
      <c r="B270" s="70" t="s">
        <v>2269</v>
      </c>
      <c r="C270" s="64">
        <v>41055.048310185186</v>
      </c>
      <c r="D270" s="65">
        <v>7600</v>
      </c>
      <c r="E270" s="66">
        <v>7600</v>
      </c>
      <c r="F270" s="67" t="s">
        <v>5</v>
      </c>
      <c r="G270" s="68">
        <v>7600</v>
      </c>
      <c r="H270" s="69">
        <v>1</v>
      </c>
      <c r="I270" s="67" t="s">
        <v>340</v>
      </c>
      <c r="J270" s="70" t="s">
        <v>65</v>
      </c>
      <c r="K270" s="67" t="s">
        <v>26</v>
      </c>
      <c r="L270" s="63" t="s">
        <v>26</v>
      </c>
      <c r="M270" s="70" t="s">
        <v>979</v>
      </c>
      <c r="N270" s="63" t="s">
        <v>24</v>
      </c>
      <c r="O270" s="70">
        <v>2</v>
      </c>
      <c r="P270" s="70">
        <v>2</v>
      </c>
      <c r="Q270" s="70">
        <v>4.5</v>
      </c>
      <c r="W270" s="84">
        <v>1</v>
      </c>
      <c r="X270" s="84">
        <v>2</v>
      </c>
    </row>
    <row r="271" spans="2:24" ht="15" customHeight="1" x14ac:dyDescent="0.25">
      <c r="B271" s="70" t="s">
        <v>2270</v>
      </c>
      <c r="C271" s="64">
        <v>41055.048564814817</v>
      </c>
      <c r="D271" s="65">
        <v>40000</v>
      </c>
      <c r="E271" s="66">
        <v>40000</v>
      </c>
      <c r="F271" s="67" t="s">
        <v>5</v>
      </c>
      <c r="G271" s="68">
        <v>40000</v>
      </c>
      <c r="H271" s="69">
        <v>5</v>
      </c>
      <c r="I271" s="67" t="s">
        <v>341</v>
      </c>
      <c r="J271" s="70" t="s">
        <v>19</v>
      </c>
      <c r="K271" s="67" t="s">
        <v>14</v>
      </c>
      <c r="L271" s="63" t="s">
        <v>14</v>
      </c>
      <c r="M271" s="70" t="s">
        <v>4019</v>
      </c>
      <c r="N271" s="63" t="s">
        <v>8</v>
      </c>
      <c r="O271" s="70">
        <v>6</v>
      </c>
      <c r="P271" s="70">
        <v>6</v>
      </c>
      <c r="Q271" s="70">
        <v>8.5</v>
      </c>
      <c r="W271" s="84">
        <v>4</v>
      </c>
      <c r="X271" s="84">
        <v>6</v>
      </c>
    </row>
    <row r="272" spans="2:24" ht="15" customHeight="1" x14ac:dyDescent="0.25">
      <c r="B272" s="70" t="s">
        <v>2271</v>
      </c>
      <c r="C272" s="64">
        <v>41055.048842592594</v>
      </c>
      <c r="D272" s="65">
        <v>80000</v>
      </c>
      <c r="E272" s="66">
        <v>80000</v>
      </c>
      <c r="F272" s="67" t="s">
        <v>5</v>
      </c>
      <c r="G272" s="68">
        <v>80000</v>
      </c>
      <c r="H272" s="69">
        <v>9</v>
      </c>
      <c r="I272" s="67" t="s">
        <v>342</v>
      </c>
      <c r="J272" s="70" t="s">
        <v>3947</v>
      </c>
      <c r="K272" s="67" t="s">
        <v>14</v>
      </c>
      <c r="L272" s="63" t="s">
        <v>14</v>
      </c>
      <c r="M272" s="70" t="s">
        <v>4019</v>
      </c>
      <c r="N272" s="63" t="s">
        <v>17</v>
      </c>
      <c r="O272" s="70">
        <v>3</v>
      </c>
      <c r="P272" s="70">
        <v>2</v>
      </c>
      <c r="Q272" s="70">
        <v>2</v>
      </c>
      <c r="W272" s="84">
        <v>2</v>
      </c>
      <c r="X272" s="84">
        <v>3</v>
      </c>
    </row>
    <row r="273" spans="2:24" ht="15" customHeight="1" x14ac:dyDescent="0.25">
      <c r="B273" s="70" t="s">
        <v>2272</v>
      </c>
      <c r="C273" s="64">
        <v>41055.048888888887</v>
      </c>
      <c r="D273" s="65">
        <v>55000</v>
      </c>
      <c r="E273" s="66">
        <v>55000</v>
      </c>
      <c r="F273" s="67" t="s">
        <v>5</v>
      </c>
      <c r="G273" s="68">
        <v>55000</v>
      </c>
      <c r="H273" s="69">
        <v>6</v>
      </c>
      <c r="I273" s="67" t="s">
        <v>212</v>
      </c>
      <c r="J273" s="70" t="s">
        <v>19</v>
      </c>
      <c r="K273" s="67" t="s">
        <v>14</v>
      </c>
      <c r="L273" s="63" t="s">
        <v>14</v>
      </c>
      <c r="M273" s="70" t="s">
        <v>4019</v>
      </c>
      <c r="N273" s="63" t="s">
        <v>12</v>
      </c>
      <c r="O273" s="70">
        <v>8</v>
      </c>
      <c r="P273" s="70">
        <v>8</v>
      </c>
      <c r="Q273" s="70">
        <v>30</v>
      </c>
      <c r="W273" s="84">
        <v>8</v>
      </c>
      <c r="X273" s="84">
        <v>8</v>
      </c>
    </row>
    <row r="274" spans="2:24" ht="15" customHeight="1" x14ac:dyDescent="0.25">
      <c r="B274" s="70" t="s">
        <v>2273</v>
      </c>
      <c r="C274" s="64">
        <v>41055.049247685187</v>
      </c>
      <c r="D274" s="65">
        <v>99000</v>
      </c>
      <c r="E274" s="66">
        <v>99000</v>
      </c>
      <c r="F274" s="67" t="s">
        <v>5</v>
      </c>
      <c r="G274" s="68">
        <v>99000</v>
      </c>
      <c r="H274" s="69">
        <v>10</v>
      </c>
      <c r="I274" s="67" t="s">
        <v>205</v>
      </c>
      <c r="J274" s="70" t="s">
        <v>19</v>
      </c>
      <c r="K274" s="67" t="s">
        <v>14</v>
      </c>
      <c r="L274" s="63" t="s">
        <v>14</v>
      </c>
      <c r="M274" s="70" t="s">
        <v>4019</v>
      </c>
      <c r="N274" s="63" t="s">
        <v>17</v>
      </c>
      <c r="O274" s="70">
        <v>3</v>
      </c>
      <c r="P274" s="70">
        <v>2</v>
      </c>
      <c r="Q274" s="70">
        <v>1.5</v>
      </c>
      <c r="W274" s="84">
        <v>2</v>
      </c>
      <c r="X274" s="84">
        <v>3</v>
      </c>
    </row>
    <row r="275" spans="2:24" ht="15" customHeight="1" x14ac:dyDescent="0.25">
      <c r="B275" s="70" t="s">
        <v>2274</v>
      </c>
      <c r="C275" s="64">
        <v>41055.049259259256</v>
      </c>
      <c r="D275" s="65" t="s">
        <v>343</v>
      </c>
      <c r="E275" s="66">
        <v>420000</v>
      </c>
      <c r="F275" s="67" t="s">
        <v>3912</v>
      </c>
      <c r="G275" s="68">
        <v>9956.1219482708348</v>
      </c>
      <c r="H275" s="69">
        <v>1</v>
      </c>
      <c r="I275" s="67" t="s">
        <v>344</v>
      </c>
      <c r="J275" s="70" t="s">
        <v>51</v>
      </c>
      <c r="K275" s="67" t="s">
        <v>345</v>
      </c>
      <c r="L275" s="63" t="s">
        <v>345</v>
      </c>
      <c r="M275" s="70" t="s">
        <v>1122</v>
      </c>
      <c r="N275" s="63" t="s">
        <v>8</v>
      </c>
      <c r="O275" s="70">
        <v>6</v>
      </c>
      <c r="P275" s="70">
        <v>6</v>
      </c>
      <c r="Q275" s="70">
        <v>4</v>
      </c>
      <c r="W275" s="84">
        <v>4</v>
      </c>
      <c r="X275" s="84">
        <v>6</v>
      </c>
    </row>
    <row r="276" spans="2:24" ht="15" customHeight="1" x14ac:dyDescent="0.25">
      <c r="B276" s="70" t="s">
        <v>2275</v>
      </c>
      <c r="C276" s="64">
        <v>41055.049444444441</v>
      </c>
      <c r="D276" s="65">
        <v>75000</v>
      </c>
      <c r="E276" s="66">
        <v>75000</v>
      </c>
      <c r="F276" s="67" t="s">
        <v>5</v>
      </c>
      <c r="G276" s="68">
        <v>75000</v>
      </c>
      <c r="H276" s="69">
        <v>8</v>
      </c>
      <c r="I276" s="67" t="s">
        <v>158</v>
      </c>
      <c r="J276" s="70" t="s">
        <v>19</v>
      </c>
      <c r="K276" s="67" t="s">
        <v>14</v>
      </c>
      <c r="L276" s="63" t="s">
        <v>14</v>
      </c>
      <c r="M276" s="70" t="s">
        <v>4019</v>
      </c>
      <c r="N276" s="63" t="s">
        <v>8</v>
      </c>
      <c r="O276" s="70">
        <v>6</v>
      </c>
      <c r="P276" s="70">
        <v>6</v>
      </c>
      <c r="Q276" s="70">
        <v>7</v>
      </c>
      <c r="W276" s="84">
        <v>4</v>
      </c>
      <c r="X276" s="84">
        <v>6</v>
      </c>
    </row>
    <row r="277" spans="2:24" ht="15" customHeight="1" x14ac:dyDescent="0.25">
      <c r="B277" s="70" t="s">
        <v>2276</v>
      </c>
      <c r="C277" s="64">
        <v>41055.049930555557</v>
      </c>
      <c r="D277" s="65">
        <v>80000</v>
      </c>
      <c r="E277" s="66">
        <v>80000</v>
      </c>
      <c r="F277" s="67" t="s">
        <v>5</v>
      </c>
      <c r="G277" s="68">
        <v>80000</v>
      </c>
      <c r="H277" s="69">
        <v>9</v>
      </c>
      <c r="I277" s="67" t="s">
        <v>346</v>
      </c>
      <c r="J277" s="70" t="s">
        <v>51</v>
      </c>
      <c r="K277" s="67" t="s">
        <v>14</v>
      </c>
      <c r="L277" s="63" t="s">
        <v>14</v>
      </c>
      <c r="M277" s="70" t="s">
        <v>4019</v>
      </c>
      <c r="N277" s="63" t="s">
        <v>17</v>
      </c>
      <c r="O277" s="70">
        <v>3</v>
      </c>
      <c r="P277" s="70">
        <v>2</v>
      </c>
      <c r="Q277" s="70">
        <v>9.5</v>
      </c>
      <c r="W277" s="84">
        <v>2</v>
      </c>
      <c r="X277" s="84">
        <v>3</v>
      </c>
    </row>
    <row r="278" spans="2:24" ht="15" customHeight="1" x14ac:dyDescent="0.25">
      <c r="B278" s="70" t="s">
        <v>2277</v>
      </c>
      <c r="C278" s="64">
        <v>41055.050474537034</v>
      </c>
      <c r="D278" s="65">
        <v>20000</v>
      </c>
      <c r="E278" s="66">
        <v>20000</v>
      </c>
      <c r="F278" s="67" t="s">
        <v>5</v>
      </c>
      <c r="G278" s="68">
        <v>20000</v>
      </c>
      <c r="H278" s="69">
        <v>3</v>
      </c>
      <c r="I278" s="67" t="s">
        <v>19</v>
      </c>
      <c r="J278" s="70" t="s">
        <v>19</v>
      </c>
      <c r="K278" s="67" t="s">
        <v>7</v>
      </c>
      <c r="L278" s="63" t="s">
        <v>7</v>
      </c>
      <c r="M278" s="70" t="s">
        <v>1122</v>
      </c>
      <c r="N278" s="63" t="s">
        <v>12</v>
      </c>
      <c r="O278" s="70">
        <v>8</v>
      </c>
      <c r="P278" s="70">
        <v>8</v>
      </c>
      <c r="Q278" s="70">
        <v>4.5</v>
      </c>
      <c r="W278" s="84">
        <v>8</v>
      </c>
      <c r="X278" s="84">
        <v>8</v>
      </c>
    </row>
    <row r="279" spans="2:24" ht="15" customHeight="1" x14ac:dyDescent="0.25">
      <c r="B279" s="70" t="s">
        <v>2278</v>
      </c>
      <c r="C279" s="64">
        <v>41055.05127314815</v>
      </c>
      <c r="D279" s="65">
        <v>40000</v>
      </c>
      <c r="E279" s="66">
        <v>40000</v>
      </c>
      <c r="F279" s="67" t="s">
        <v>5</v>
      </c>
      <c r="G279" s="68">
        <v>40000</v>
      </c>
      <c r="H279" s="69">
        <v>5</v>
      </c>
      <c r="I279" s="67" t="s">
        <v>205</v>
      </c>
      <c r="J279" s="70" t="s">
        <v>19</v>
      </c>
      <c r="K279" s="67" t="s">
        <v>14</v>
      </c>
      <c r="L279" s="63" t="s">
        <v>14</v>
      </c>
      <c r="M279" s="70" t="s">
        <v>4019</v>
      </c>
      <c r="N279" s="63" t="s">
        <v>12</v>
      </c>
      <c r="O279" s="70">
        <v>8</v>
      </c>
      <c r="P279" s="70">
        <v>8</v>
      </c>
      <c r="Q279" s="70">
        <v>4</v>
      </c>
      <c r="W279" s="84">
        <v>8</v>
      </c>
      <c r="X279" s="84">
        <v>8</v>
      </c>
    </row>
    <row r="280" spans="2:24" ht="15" customHeight="1" x14ac:dyDescent="0.25">
      <c r="B280" s="70" t="s">
        <v>2279</v>
      </c>
      <c r="C280" s="64">
        <v>41055.051701388889</v>
      </c>
      <c r="D280" s="65">
        <v>46000</v>
      </c>
      <c r="E280" s="66">
        <v>46000</v>
      </c>
      <c r="F280" s="67" t="s">
        <v>5</v>
      </c>
      <c r="G280" s="68">
        <v>46000</v>
      </c>
      <c r="H280" s="69">
        <v>5</v>
      </c>
      <c r="I280" s="67" t="s">
        <v>347</v>
      </c>
      <c r="J280" s="70" t="s">
        <v>19</v>
      </c>
      <c r="K280" s="67" t="s">
        <v>14</v>
      </c>
      <c r="L280" s="63" t="s">
        <v>14</v>
      </c>
      <c r="M280" s="70" t="s">
        <v>4019</v>
      </c>
      <c r="N280" s="63" t="s">
        <v>12</v>
      </c>
      <c r="O280" s="70">
        <v>8</v>
      </c>
      <c r="P280" s="70">
        <v>8</v>
      </c>
      <c r="Q280" s="70">
        <v>5.5</v>
      </c>
      <c r="W280" s="84">
        <v>8</v>
      </c>
      <c r="X280" s="84">
        <v>8</v>
      </c>
    </row>
    <row r="281" spans="2:24" ht="15" customHeight="1" x14ac:dyDescent="0.25">
      <c r="B281" s="70" t="s">
        <v>2280</v>
      </c>
      <c r="C281" s="64">
        <v>41055.052025462966</v>
      </c>
      <c r="D281" s="65">
        <v>14000</v>
      </c>
      <c r="E281" s="66">
        <v>14000</v>
      </c>
      <c r="F281" s="67" t="s">
        <v>5</v>
      </c>
      <c r="G281" s="68">
        <v>14000</v>
      </c>
      <c r="H281" s="69">
        <v>2</v>
      </c>
      <c r="I281" s="67" t="s">
        <v>348</v>
      </c>
      <c r="J281" s="70" t="s">
        <v>19</v>
      </c>
      <c r="K281" s="67" t="s">
        <v>141</v>
      </c>
      <c r="L281" s="63" t="s">
        <v>141</v>
      </c>
      <c r="M281" s="70" t="s">
        <v>4018</v>
      </c>
      <c r="N281" s="63" t="s">
        <v>24</v>
      </c>
      <c r="O281" s="70">
        <v>2</v>
      </c>
      <c r="P281" s="70">
        <v>2</v>
      </c>
      <c r="Q281" s="70">
        <v>6.5</v>
      </c>
      <c r="W281" s="84">
        <v>1</v>
      </c>
      <c r="X281" s="84">
        <v>2</v>
      </c>
    </row>
    <row r="282" spans="2:24" ht="15" customHeight="1" x14ac:dyDescent="0.25">
      <c r="B282" s="70" t="s">
        <v>2281</v>
      </c>
      <c r="C282" s="64">
        <v>41055.052141203705</v>
      </c>
      <c r="D282" s="65">
        <v>70000</v>
      </c>
      <c r="E282" s="66">
        <v>70000</v>
      </c>
      <c r="F282" s="67" t="s">
        <v>5</v>
      </c>
      <c r="G282" s="68">
        <v>70000</v>
      </c>
      <c r="H282" s="69">
        <v>8</v>
      </c>
      <c r="I282" s="67" t="s">
        <v>349</v>
      </c>
      <c r="J282" s="70" t="s">
        <v>277</v>
      </c>
      <c r="K282" s="67" t="s">
        <v>14</v>
      </c>
      <c r="L282" s="63" t="s">
        <v>14</v>
      </c>
      <c r="M282" s="70" t="s">
        <v>4019</v>
      </c>
      <c r="N282" s="63" t="s">
        <v>12</v>
      </c>
      <c r="O282" s="70">
        <v>8</v>
      </c>
      <c r="P282" s="70">
        <v>8</v>
      </c>
      <c r="Q282" s="70">
        <v>2</v>
      </c>
      <c r="W282" s="84">
        <v>8</v>
      </c>
      <c r="X282" s="84">
        <v>8</v>
      </c>
    </row>
    <row r="283" spans="2:24" ht="15" customHeight="1" x14ac:dyDescent="0.25">
      <c r="B283" s="70" t="s">
        <v>2282</v>
      </c>
      <c r="C283" s="64">
        <v>41055.052222222221</v>
      </c>
      <c r="D283" s="65" t="s">
        <v>350</v>
      </c>
      <c r="E283" s="66">
        <v>36000</v>
      </c>
      <c r="F283" s="67" t="s">
        <v>5</v>
      </c>
      <c r="G283" s="68">
        <v>36000</v>
      </c>
      <c r="H283" s="69">
        <v>4</v>
      </c>
      <c r="I283" s="67" t="s">
        <v>351</v>
      </c>
      <c r="J283" s="70" t="s">
        <v>65</v>
      </c>
      <c r="K283" s="67" t="s">
        <v>63</v>
      </c>
      <c r="L283" s="63" t="s">
        <v>63</v>
      </c>
      <c r="M283" s="70" t="s">
        <v>1122</v>
      </c>
      <c r="N283" s="63" t="s">
        <v>8</v>
      </c>
      <c r="O283" s="70">
        <v>6</v>
      </c>
      <c r="P283" s="70">
        <v>6</v>
      </c>
      <c r="Q283" s="70">
        <v>20</v>
      </c>
      <c r="W283" s="84">
        <v>4</v>
      </c>
      <c r="X283" s="84">
        <v>6</v>
      </c>
    </row>
    <row r="284" spans="2:24" ht="15" customHeight="1" x14ac:dyDescent="0.25">
      <c r="B284" s="70" t="s">
        <v>2283</v>
      </c>
      <c r="C284" s="64">
        <v>41055.052372685182</v>
      </c>
      <c r="D284" s="65">
        <v>15000</v>
      </c>
      <c r="E284" s="66">
        <v>15000</v>
      </c>
      <c r="F284" s="67" t="s">
        <v>5</v>
      </c>
      <c r="G284" s="68">
        <v>15000</v>
      </c>
      <c r="H284" s="69">
        <v>2</v>
      </c>
      <c r="I284" s="67" t="s">
        <v>352</v>
      </c>
      <c r="J284" s="70" t="s">
        <v>51</v>
      </c>
      <c r="K284" s="67" t="s">
        <v>14</v>
      </c>
      <c r="L284" s="63" t="s">
        <v>14</v>
      </c>
      <c r="M284" s="70" t="s">
        <v>4019</v>
      </c>
      <c r="N284" s="63" t="s">
        <v>17</v>
      </c>
      <c r="O284" s="70">
        <v>3</v>
      </c>
      <c r="P284" s="70">
        <v>2</v>
      </c>
      <c r="Q284" s="70">
        <v>2.5</v>
      </c>
      <c r="W284" s="84">
        <v>2</v>
      </c>
      <c r="X284" s="84">
        <v>3</v>
      </c>
    </row>
    <row r="285" spans="2:24" ht="15" customHeight="1" x14ac:dyDescent="0.25">
      <c r="B285" s="70" t="s">
        <v>2284</v>
      </c>
      <c r="C285" s="64">
        <v>41055.052986111114</v>
      </c>
      <c r="D285" s="65" t="s">
        <v>353</v>
      </c>
      <c r="E285" s="66">
        <v>1500000</v>
      </c>
      <c r="F285" s="67" t="s">
        <v>39</v>
      </c>
      <c r="G285" s="68">
        <v>26711.875031163851</v>
      </c>
      <c r="H285" s="69">
        <v>3</v>
      </c>
      <c r="I285" s="67" t="s">
        <v>354</v>
      </c>
      <c r="J285" s="70" t="s">
        <v>354</v>
      </c>
      <c r="K285" s="67" t="s">
        <v>7</v>
      </c>
      <c r="L285" s="63" t="s">
        <v>7</v>
      </c>
      <c r="M285" s="70" t="s">
        <v>1122</v>
      </c>
      <c r="N285" s="63" t="s">
        <v>12</v>
      </c>
      <c r="O285" s="70">
        <v>8</v>
      </c>
      <c r="P285" s="70">
        <v>8</v>
      </c>
      <c r="Q285" s="70">
        <v>4.5</v>
      </c>
      <c r="W285" s="84">
        <v>8</v>
      </c>
      <c r="X285" s="84">
        <v>8</v>
      </c>
    </row>
    <row r="286" spans="2:24" ht="15" customHeight="1" x14ac:dyDescent="0.25">
      <c r="B286" s="70" t="s">
        <v>2285</v>
      </c>
      <c r="C286" s="64">
        <v>41055.053599537037</v>
      </c>
      <c r="D286" s="65" t="s">
        <v>355</v>
      </c>
      <c r="E286" s="66">
        <v>100000</v>
      </c>
      <c r="F286" s="67" t="s">
        <v>356</v>
      </c>
      <c r="G286" s="68">
        <v>27221.92126875931</v>
      </c>
      <c r="H286" s="69">
        <v>3</v>
      </c>
      <c r="I286" s="67" t="s">
        <v>308</v>
      </c>
      <c r="J286" s="70" t="s">
        <v>308</v>
      </c>
      <c r="K286" s="67" t="s">
        <v>357</v>
      </c>
      <c r="L286" s="63" t="s">
        <v>357</v>
      </c>
      <c r="M286" s="70" t="s">
        <v>1122</v>
      </c>
      <c r="N286" s="63" t="s">
        <v>8</v>
      </c>
      <c r="O286" s="70">
        <v>6</v>
      </c>
      <c r="P286" s="70">
        <v>6</v>
      </c>
      <c r="Q286" s="70">
        <v>9</v>
      </c>
      <c r="W286" s="84">
        <v>4</v>
      </c>
      <c r="X286" s="84">
        <v>6</v>
      </c>
    </row>
    <row r="287" spans="2:24" ht="15" customHeight="1" x14ac:dyDescent="0.25">
      <c r="B287" s="70" t="s">
        <v>2286</v>
      </c>
      <c r="C287" s="64">
        <v>41055.054050925923</v>
      </c>
      <c r="D287" s="65">
        <v>22000</v>
      </c>
      <c r="E287" s="66">
        <v>22000</v>
      </c>
      <c r="F287" s="67" t="s">
        <v>5</v>
      </c>
      <c r="G287" s="68">
        <v>22000</v>
      </c>
      <c r="H287" s="69">
        <v>3</v>
      </c>
      <c r="I287" s="67" t="s">
        <v>358</v>
      </c>
      <c r="J287" s="70" t="s">
        <v>3945</v>
      </c>
      <c r="K287" s="67" t="s">
        <v>7</v>
      </c>
      <c r="L287" s="63" t="s">
        <v>7</v>
      </c>
      <c r="M287" s="70" t="s">
        <v>1122</v>
      </c>
      <c r="N287" s="63" t="s">
        <v>12</v>
      </c>
      <c r="O287" s="70">
        <v>8</v>
      </c>
      <c r="P287" s="70">
        <v>8</v>
      </c>
      <c r="Q287" s="70">
        <v>40</v>
      </c>
      <c r="W287" s="84">
        <v>8</v>
      </c>
      <c r="X287" s="84">
        <v>8</v>
      </c>
    </row>
    <row r="288" spans="2:24" ht="15" customHeight="1" x14ac:dyDescent="0.25">
      <c r="B288" s="70" t="s">
        <v>2287</v>
      </c>
      <c r="C288" s="64">
        <v>41055.054120370369</v>
      </c>
      <c r="D288" s="65">
        <v>68000</v>
      </c>
      <c r="E288" s="66">
        <v>68000</v>
      </c>
      <c r="F288" s="67" t="s">
        <v>5</v>
      </c>
      <c r="G288" s="68">
        <v>68000</v>
      </c>
      <c r="H288" s="69">
        <v>7</v>
      </c>
      <c r="I288" s="67" t="s">
        <v>359</v>
      </c>
      <c r="J288" s="70" t="s">
        <v>51</v>
      </c>
      <c r="K288" s="67" t="s">
        <v>14</v>
      </c>
      <c r="L288" s="63" t="s">
        <v>14</v>
      </c>
      <c r="M288" s="70" t="s">
        <v>4019</v>
      </c>
      <c r="N288" s="63" t="s">
        <v>12</v>
      </c>
      <c r="O288" s="70">
        <v>8</v>
      </c>
      <c r="P288" s="70">
        <v>8</v>
      </c>
      <c r="Q288" s="70">
        <v>9</v>
      </c>
      <c r="W288" s="84">
        <v>8</v>
      </c>
      <c r="X288" s="84">
        <v>8</v>
      </c>
    </row>
    <row r="289" spans="2:24" ht="15" customHeight="1" x14ac:dyDescent="0.25">
      <c r="B289" s="70" t="s">
        <v>2288</v>
      </c>
      <c r="C289" s="64">
        <v>41055.054131944446</v>
      </c>
      <c r="D289" s="65">
        <v>97000</v>
      </c>
      <c r="E289" s="66">
        <v>97000</v>
      </c>
      <c r="F289" s="67" t="s">
        <v>5</v>
      </c>
      <c r="G289" s="68">
        <v>97000</v>
      </c>
      <c r="H289" s="69">
        <v>10</v>
      </c>
      <c r="I289" s="67" t="s">
        <v>41</v>
      </c>
      <c r="J289" s="70" t="s">
        <v>19</v>
      </c>
      <c r="K289" s="67" t="s">
        <v>14</v>
      </c>
      <c r="L289" s="63" t="s">
        <v>14</v>
      </c>
      <c r="M289" s="70" t="s">
        <v>4019</v>
      </c>
      <c r="N289" s="63" t="s">
        <v>12</v>
      </c>
      <c r="O289" s="70">
        <v>8</v>
      </c>
      <c r="P289" s="70">
        <v>8</v>
      </c>
      <c r="Q289" s="70">
        <v>8</v>
      </c>
      <c r="W289" s="84">
        <v>8</v>
      </c>
      <c r="X289" s="84">
        <v>8</v>
      </c>
    </row>
    <row r="290" spans="2:24" ht="15" customHeight="1" x14ac:dyDescent="0.25">
      <c r="B290" s="70" t="s">
        <v>2289</v>
      </c>
      <c r="C290" s="64">
        <v>41055.054571759261</v>
      </c>
      <c r="D290" s="65" t="s">
        <v>360</v>
      </c>
      <c r="E290" s="66">
        <v>31000</v>
      </c>
      <c r="F290" s="67" t="s">
        <v>67</v>
      </c>
      <c r="G290" s="68">
        <v>48861.526434085805</v>
      </c>
      <c r="H290" s="69">
        <v>5</v>
      </c>
      <c r="I290" s="67" t="s">
        <v>361</v>
      </c>
      <c r="J290" s="70" t="s">
        <v>277</v>
      </c>
      <c r="K290" s="67" t="s">
        <v>69</v>
      </c>
      <c r="L290" s="63" t="s">
        <v>69</v>
      </c>
      <c r="M290" s="70" t="s">
        <v>979</v>
      </c>
      <c r="N290" s="63" t="s">
        <v>17</v>
      </c>
      <c r="O290" s="70">
        <v>3</v>
      </c>
      <c r="P290" s="70">
        <v>2</v>
      </c>
      <c r="Q290" s="70">
        <v>8</v>
      </c>
      <c r="W290" s="84">
        <v>2</v>
      </c>
      <c r="X290" s="84">
        <v>3</v>
      </c>
    </row>
    <row r="291" spans="2:24" ht="15" customHeight="1" x14ac:dyDescent="0.25">
      <c r="B291" s="70" t="s">
        <v>2290</v>
      </c>
      <c r="C291" s="64">
        <v>41055.0547337963</v>
      </c>
      <c r="D291" s="65">
        <v>65000</v>
      </c>
      <c r="E291" s="66">
        <v>65000</v>
      </c>
      <c r="F291" s="67" t="s">
        <v>5</v>
      </c>
      <c r="G291" s="68">
        <v>65000</v>
      </c>
      <c r="H291" s="69">
        <v>7</v>
      </c>
      <c r="I291" s="67" t="s">
        <v>362</v>
      </c>
      <c r="J291" s="70" t="s">
        <v>19</v>
      </c>
      <c r="K291" s="67" t="s">
        <v>14</v>
      </c>
      <c r="L291" s="63" t="s">
        <v>14</v>
      </c>
      <c r="M291" s="70" t="s">
        <v>4019</v>
      </c>
      <c r="N291" s="63" t="s">
        <v>8</v>
      </c>
      <c r="O291" s="70">
        <v>6</v>
      </c>
      <c r="P291" s="70">
        <v>6</v>
      </c>
      <c r="Q291" s="70">
        <v>2.5</v>
      </c>
      <c r="W291" s="84">
        <v>4</v>
      </c>
      <c r="X291" s="84">
        <v>6</v>
      </c>
    </row>
    <row r="292" spans="2:24" ht="15" customHeight="1" x14ac:dyDescent="0.25">
      <c r="B292" s="70" t="s">
        <v>2291</v>
      </c>
      <c r="C292" s="64">
        <v>41055.054837962962</v>
      </c>
      <c r="D292" s="65">
        <v>3600</v>
      </c>
      <c r="E292" s="66">
        <v>43200</v>
      </c>
      <c r="F292" s="67" t="s">
        <v>5</v>
      </c>
      <c r="G292" s="68">
        <v>43200</v>
      </c>
      <c r="H292" s="69">
        <v>5</v>
      </c>
      <c r="I292" s="67" t="s">
        <v>363</v>
      </c>
      <c r="J292" s="70" t="s">
        <v>51</v>
      </c>
      <c r="K292" s="67" t="s">
        <v>131</v>
      </c>
      <c r="L292" s="63" t="s">
        <v>131</v>
      </c>
      <c r="M292" s="70" t="s">
        <v>1122</v>
      </c>
      <c r="N292" s="63" t="s">
        <v>8</v>
      </c>
      <c r="O292" s="70">
        <v>6</v>
      </c>
      <c r="P292" s="70">
        <v>6</v>
      </c>
      <c r="Q292" s="70">
        <v>6</v>
      </c>
      <c r="W292" s="84">
        <v>4</v>
      </c>
      <c r="X292" s="84">
        <v>6</v>
      </c>
    </row>
    <row r="293" spans="2:24" ht="15" customHeight="1" x14ac:dyDescent="0.25">
      <c r="B293" s="70" t="s">
        <v>2292</v>
      </c>
      <c r="C293" s="64">
        <v>41055.054965277777</v>
      </c>
      <c r="D293" s="65" t="s">
        <v>364</v>
      </c>
      <c r="E293" s="66">
        <v>450000</v>
      </c>
      <c r="F293" s="67" t="s">
        <v>39</v>
      </c>
      <c r="G293" s="68">
        <v>8013.5625093491553</v>
      </c>
      <c r="H293" s="69">
        <v>1</v>
      </c>
      <c r="I293" s="67" t="s">
        <v>205</v>
      </c>
      <c r="J293" s="70" t="s">
        <v>19</v>
      </c>
      <c r="K293" s="67" t="s">
        <v>7</v>
      </c>
      <c r="L293" s="63" t="s">
        <v>7</v>
      </c>
      <c r="M293" s="70" t="s">
        <v>1122</v>
      </c>
      <c r="N293" s="63" t="s">
        <v>8</v>
      </c>
      <c r="O293" s="70">
        <v>6</v>
      </c>
      <c r="P293" s="70">
        <v>6</v>
      </c>
      <c r="Q293" s="70">
        <v>5</v>
      </c>
      <c r="W293" s="84">
        <v>4</v>
      </c>
      <c r="X293" s="84">
        <v>6</v>
      </c>
    </row>
    <row r="294" spans="2:24" ht="15" customHeight="1" x14ac:dyDescent="0.25">
      <c r="B294" s="70" t="s">
        <v>2293</v>
      </c>
      <c r="C294" s="64">
        <v>41055.054965277777</v>
      </c>
      <c r="D294" s="65">
        <v>50000</v>
      </c>
      <c r="E294" s="66">
        <v>50000</v>
      </c>
      <c r="F294" s="67" t="s">
        <v>5</v>
      </c>
      <c r="G294" s="68">
        <v>50000</v>
      </c>
      <c r="H294" s="69">
        <v>6</v>
      </c>
      <c r="I294" s="67" t="s">
        <v>365</v>
      </c>
      <c r="J294" s="70" t="s">
        <v>19</v>
      </c>
      <c r="K294" s="67" t="s">
        <v>14</v>
      </c>
      <c r="L294" s="63" t="s">
        <v>14</v>
      </c>
      <c r="M294" s="70" t="s">
        <v>4019</v>
      </c>
      <c r="N294" s="63" t="s">
        <v>12</v>
      </c>
      <c r="O294" s="70">
        <v>8</v>
      </c>
      <c r="P294" s="70">
        <v>8</v>
      </c>
      <c r="Q294" s="70">
        <v>2</v>
      </c>
      <c r="W294" s="84">
        <v>8</v>
      </c>
      <c r="X294" s="84">
        <v>8</v>
      </c>
    </row>
    <row r="295" spans="2:24" ht="15" customHeight="1" x14ac:dyDescent="0.25">
      <c r="B295" s="70" t="s">
        <v>2294</v>
      </c>
      <c r="C295" s="64">
        <v>41055.055115740739</v>
      </c>
      <c r="D295" s="65">
        <v>45000</v>
      </c>
      <c r="E295" s="66">
        <v>45000</v>
      </c>
      <c r="F295" s="67" t="s">
        <v>5</v>
      </c>
      <c r="G295" s="68">
        <v>45000</v>
      </c>
      <c r="H295" s="69">
        <v>5</v>
      </c>
      <c r="I295" s="67" t="s">
        <v>366</v>
      </c>
      <c r="J295" s="70" t="s">
        <v>19</v>
      </c>
      <c r="K295" s="67" t="s">
        <v>14</v>
      </c>
      <c r="L295" s="63" t="s">
        <v>14</v>
      </c>
      <c r="M295" s="70" t="s">
        <v>4019</v>
      </c>
      <c r="N295" s="63" t="s">
        <v>8</v>
      </c>
      <c r="O295" s="70">
        <v>6</v>
      </c>
      <c r="P295" s="70">
        <v>6</v>
      </c>
      <c r="Q295" s="70">
        <v>8</v>
      </c>
      <c r="W295" s="84">
        <v>4</v>
      </c>
      <c r="X295" s="84">
        <v>6</v>
      </c>
    </row>
    <row r="296" spans="2:24" ht="15" customHeight="1" x14ac:dyDescent="0.25">
      <c r="B296" s="70" t="s">
        <v>2295</v>
      </c>
      <c r="C296" s="64">
        <v>41055.055289351854</v>
      </c>
      <c r="D296" s="65" t="s">
        <v>367</v>
      </c>
      <c r="E296" s="66">
        <v>180000</v>
      </c>
      <c r="F296" s="67" t="s">
        <v>39</v>
      </c>
      <c r="G296" s="68">
        <v>3205.4250037396623</v>
      </c>
      <c r="H296" s="69">
        <v>1</v>
      </c>
      <c r="I296" s="67" t="s">
        <v>368</v>
      </c>
      <c r="J296" s="70" t="s">
        <v>51</v>
      </c>
      <c r="K296" s="67" t="s">
        <v>7</v>
      </c>
      <c r="L296" s="63" t="s">
        <v>7</v>
      </c>
      <c r="M296" s="70" t="s">
        <v>1122</v>
      </c>
      <c r="N296" s="63" t="s">
        <v>8</v>
      </c>
      <c r="O296" s="70">
        <v>6</v>
      </c>
      <c r="P296" s="70">
        <v>6</v>
      </c>
      <c r="Q296" s="70">
        <v>8</v>
      </c>
      <c r="W296" s="84">
        <v>4</v>
      </c>
      <c r="X296" s="84">
        <v>6</v>
      </c>
    </row>
    <row r="297" spans="2:24" ht="15" customHeight="1" x14ac:dyDescent="0.25">
      <c r="B297" s="70" t="s">
        <v>2296</v>
      </c>
      <c r="C297" s="64">
        <v>41055.055567129632</v>
      </c>
      <c r="D297" s="65">
        <v>60000</v>
      </c>
      <c r="E297" s="66">
        <v>60000</v>
      </c>
      <c r="F297" s="67" t="s">
        <v>5</v>
      </c>
      <c r="G297" s="68">
        <v>60000</v>
      </c>
      <c r="H297" s="69">
        <v>7</v>
      </c>
      <c r="I297" s="67" t="s">
        <v>369</v>
      </c>
      <c r="J297" s="70" t="s">
        <v>51</v>
      </c>
      <c r="K297" s="67" t="s">
        <v>14</v>
      </c>
      <c r="L297" s="63" t="s">
        <v>14</v>
      </c>
      <c r="M297" s="70" t="s">
        <v>4019</v>
      </c>
      <c r="N297" s="63" t="s">
        <v>12</v>
      </c>
      <c r="O297" s="70">
        <v>8</v>
      </c>
      <c r="P297" s="70">
        <v>8</v>
      </c>
      <c r="Q297" s="70">
        <v>3.5</v>
      </c>
      <c r="W297" s="84">
        <v>8</v>
      </c>
      <c r="X297" s="84">
        <v>8</v>
      </c>
    </row>
    <row r="298" spans="2:24" ht="15" customHeight="1" x14ac:dyDescent="0.25">
      <c r="B298" s="70" t="s">
        <v>2297</v>
      </c>
      <c r="C298" s="64">
        <v>41055.056087962963</v>
      </c>
      <c r="D298" s="65">
        <v>31000</v>
      </c>
      <c r="E298" s="66">
        <v>31000</v>
      </c>
      <c r="F298" s="67" t="s">
        <v>5</v>
      </c>
      <c r="G298" s="68">
        <v>31000</v>
      </c>
      <c r="H298" s="69">
        <v>4</v>
      </c>
      <c r="I298" s="67" t="s">
        <v>370</v>
      </c>
      <c r="J298" s="70" t="s">
        <v>65</v>
      </c>
      <c r="K298" s="67" t="s">
        <v>14</v>
      </c>
      <c r="L298" s="63" t="s">
        <v>14</v>
      </c>
      <c r="M298" s="70" t="s">
        <v>4019</v>
      </c>
      <c r="N298" s="63" t="s">
        <v>17</v>
      </c>
      <c r="O298" s="70">
        <v>3</v>
      </c>
      <c r="P298" s="70">
        <v>2</v>
      </c>
      <c r="Q298" s="70">
        <v>4.5</v>
      </c>
      <c r="W298" s="84">
        <v>2</v>
      </c>
      <c r="X298" s="84">
        <v>3</v>
      </c>
    </row>
    <row r="299" spans="2:24" ht="15" customHeight="1" x14ac:dyDescent="0.25">
      <c r="B299" s="70" t="s">
        <v>2298</v>
      </c>
      <c r="C299" s="64">
        <v>41055.056319444448</v>
      </c>
      <c r="D299" s="65">
        <v>75000</v>
      </c>
      <c r="E299" s="66">
        <v>75000</v>
      </c>
      <c r="F299" s="67" t="s">
        <v>5</v>
      </c>
      <c r="G299" s="68">
        <v>75000</v>
      </c>
      <c r="H299" s="69">
        <v>8</v>
      </c>
      <c r="I299" s="67" t="s">
        <v>371</v>
      </c>
      <c r="J299" s="70" t="s">
        <v>19</v>
      </c>
      <c r="K299" s="67" t="s">
        <v>14</v>
      </c>
      <c r="L299" s="63" t="s">
        <v>14</v>
      </c>
      <c r="M299" s="70" t="s">
        <v>4019</v>
      </c>
      <c r="N299" s="63" t="s">
        <v>8</v>
      </c>
      <c r="O299" s="70">
        <v>6</v>
      </c>
      <c r="P299" s="70">
        <v>6</v>
      </c>
      <c r="Q299" s="70">
        <v>20</v>
      </c>
      <c r="W299" s="84">
        <v>4</v>
      </c>
      <c r="X299" s="84">
        <v>6</v>
      </c>
    </row>
    <row r="300" spans="2:24" ht="15" customHeight="1" x14ac:dyDescent="0.25">
      <c r="B300" s="70" t="s">
        <v>2299</v>
      </c>
      <c r="C300" s="64">
        <v>41055.05704861111</v>
      </c>
      <c r="D300" s="65">
        <v>16000</v>
      </c>
      <c r="E300" s="66">
        <v>16000</v>
      </c>
      <c r="F300" s="67" t="s">
        <v>5</v>
      </c>
      <c r="G300" s="68">
        <v>16000</v>
      </c>
      <c r="H300" s="69">
        <v>2</v>
      </c>
      <c r="I300" s="67" t="s">
        <v>372</v>
      </c>
      <c r="J300" s="70" t="s">
        <v>3947</v>
      </c>
      <c r="K300" s="67" t="s">
        <v>14</v>
      </c>
      <c r="L300" s="63" t="s">
        <v>14</v>
      </c>
      <c r="M300" s="70" t="s">
        <v>4019</v>
      </c>
      <c r="N300" s="63" t="s">
        <v>24</v>
      </c>
      <c r="O300" s="70">
        <v>2</v>
      </c>
      <c r="P300" s="70">
        <v>2</v>
      </c>
      <c r="Q300" s="70">
        <v>4.5</v>
      </c>
      <c r="W300" s="84">
        <v>1</v>
      </c>
      <c r="X300" s="84">
        <v>2</v>
      </c>
    </row>
    <row r="301" spans="2:24" ht="15" customHeight="1" x14ac:dyDescent="0.25">
      <c r="B301" s="70" t="s">
        <v>2300</v>
      </c>
      <c r="C301" s="64">
        <v>41055.057199074072</v>
      </c>
      <c r="D301" s="65" t="s">
        <v>373</v>
      </c>
      <c r="E301" s="66">
        <v>36000</v>
      </c>
      <c r="F301" s="67" t="s">
        <v>5</v>
      </c>
      <c r="G301" s="68">
        <v>36000</v>
      </c>
      <c r="H301" s="69">
        <v>4</v>
      </c>
      <c r="I301" s="67" t="s">
        <v>374</v>
      </c>
      <c r="J301" s="70" t="s">
        <v>19</v>
      </c>
      <c r="K301" s="67" t="s">
        <v>14</v>
      </c>
      <c r="L301" s="63" t="s">
        <v>14</v>
      </c>
      <c r="M301" s="70" t="s">
        <v>4019</v>
      </c>
      <c r="N301" s="63" t="s">
        <v>12</v>
      </c>
      <c r="O301" s="70">
        <v>8</v>
      </c>
      <c r="P301" s="70">
        <v>8</v>
      </c>
      <c r="Q301" s="70">
        <v>40</v>
      </c>
      <c r="W301" s="84">
        <v>8</v>
      </c>
      <c r="X301" s="84">
        <v>8</v>
      </c>
    </row>
    <row r="302" spans="2:24" ht="15" customHeight="1" x14ac:dyDescent="0.25">
      <c r="B302" s="70" t="s">
        <v>2301</v>
      </c>
      <c r="C302" s="64">
        <v>41055.05740740741</v>
      </c>
      <c r="D302" s="65">
        <v>42000</v>
      </c>
      <c r="E302" s="66">
        <v>42000</v>
      </c>
      <c r="F302" s="67" t="s">
        <v>84</v>
      </c>
      <c r="G302" s="68">
        <v>41301.183967273726</v>
      </c>
      <c r="H302" s="69">
        <v>5</v>
      </c>
      <c r="I302" s="67" t="s">
        <v>13</v>
      </c>
      <c r="J302" s="70" t="s">
        <v>19</v>
      </c>
      <c r="K302" s="67" t="s">
        <v>86</v>
      </c>
      <c r="L302" s="63" t="s">
        <v>86</v>
      </c>
      <c r="M302" s="70" t="s">
        <v>4019</v>
      </c>
      <c r="N302" s="63" t="s">
        <v>12</v>
      </c>
      <c r="O302" s="70">
        <v>8</v>
      </c>
      <c r="P302" s="70">
        <v>8</v>
      </c>
      <c r="Q302" s="70">
        <v>30</v>
      </c>
      <c r="W302" s="84">
        <v>8</v>
      </c>
      <c r="X302" s="84">
        <v>8</v>
      </c>
    </row>
    <row r="303" spans="2:24" ht="15" customHeight="1" x14ac:dyDescent="0.25">
      <c r="B303" s="70" t="s">
        <v>2302</v>
      </c>
      <c r="C303" s="64">
        <v>41055.05746527778</v>
      </c>
      <c r="D303" s="65">
        <v>53000</v>
      </c>
      <c r="E303" s="66">
        <v>53000</v>
      </c>
      <c r="F303" s="67" t="s">
        <v>5</v>
      </c>
      <c r="G303" s="68">
        <v>53000</v>
      </c>
      <c r="H303" s="69">
        <v>6</v>
      </c>
      <c r="I303" s="67" t="s">
        <v>151</v>
      </c>
      <c r="J303" s="70" t="s">
        <v>19</v>
      </c>
      <c r="K303" s="67" t="s">
        <v>14</v>
      </c>
      <c r="L303" s="63" t="s">
        <v>14</v>
      </c>
      <c r="M303" s="70" t="s">
        <v>4019</v>
      </c>
      <c r="N303" s="63" t="s">
        <v>8</v>
      </c>
      <c r="O303" s="70">
        <v>6</v>
      </c>
      <c r="P303" s="70">
        <v>6</v>
      </c>
      <c r="Q303" s="70">
        <v>20</v>
      </c>
      <c r="W303" s="84">
        <v>4</v>
      </c>
      <c r="X303" s="84">
        <v>6</v>
      </c>
    </row>
    <row r="304" spans="2:24" ht="15" customHeight="1" x14ac:dyDescent="0.25">
      <c r="B304" s="70" t="s">
        <v>2303</v>
      </c>
      <c r="C304" s="64">
        <v>41055.057500000003</v>
      </c>
      <c r="D304" s="65" t="s">
        <v>375</v>
      </c>
      <c r="E304" s="66">
        <v>65000</v>
      </c>
      <c r="F304" s="67" t="s">
        <v>21</v>
      </c>
      <c r="G304" s="68">
        <v>82575.963534454509</v>
      </c>
      <c r="H304" s="69">
        <v>9</v>
      </c>
      <c r="I304" s="67" t="s">
        <v>268</v>
      </c>
      <c r="J304" s="70" t="s">
        <v>486</v>
      </c>
      <c r="K304" s="67" t="s">
        <v>376</v>
      </c>
      <c r="L304" s="63" t="s">
        <v>23</v>
      </c>
      <c r="M304" s="70" t="s">
        <v>979</v>
      </c>
      <c r="N304" s="63" t="s">
        <v>12</v>
      </c>
      <c r="O304" s="70">
        <v>8</v>
      </c>
      <c r="P304" s="70">
        <v>8</v>
      </c>
      <c r="Q304" s="70">
        <v>30</v>
      </c>
      <c r="W304" s="84">
        <v>8</v>
      </c>
      <c r="X304" s="84">
        <v>8</v>
      </c>
    </row>
    <row r="305" spans="2:24" ht="15" customHeight="1" x14ac:dyDescent="0.25">
      <c r="B305" s="70" t="s">
        <v>2304</v>
      </c>
      <c r="C305" s="64">
        <v>41055.057592592595</v>
      </c>
      <c r="D305" s="65">
        <v>67000</v>
      </c>
      <c r="E305" s="66">
        <v>67000</v>
      </c>
      <c r="F305" s="67" t="s">
        <v>5</v>
      </c>
      <c r="G305" s="68">
        <v>67000</v>
      </c>
      <c r="H305" s="69">
        <v>7</v>
      </c>
      <c r="I305" s="67" t="s">
        <v>377</v>
      </c>
      <c r="J305" s="70" t="s">
        <v>19</v>
      </c>
      <c r="K305" s="67" t="s">
        <v>14</v>
      </c>
      <c r="L305" s="63" t="s">
        <v>14</v>
      </c>
      <c r="M305" s="70" t="s">
        <v>4019</v>
      </c>
      <c r="N305" s="63" t="s">
        <v>8</v>
      </c>
      <c r="O305" s="70">
        <v>6</v>
      </c>
      <c r="P305" s="70">
        <v>6</v>
      </c>
      <c r="Q305" s="70">
        <v>4</v>
      </c>
      <c r="W305" s="84">
        <v>4</v>
      </c>
      <c r="X305" s="84">
        <v>6</v>
      </c>
    </row>
    <row r="306" spans="2:24" ht="15" customHeight="1" x14ac:dyDescent="0.25">
      <c r="B306" s="70" t="s">
        <v>2305</v>
      </c>
      <c r="C306" s="64">
        <v>41055.057881944442</v>
      </c>
      <c r="D306" s="65">
        <v>12000</v>
      </c>
      <c r="E306" s="66">
        <v>12000</v>
      </c>
      <c r="F306" s="67" t="s">
        <v>5</v>
      </c>
      <c r="G306" s="68">
        <v>12000</v>
      </c>
      <c r="H306" s="69">
        <v>2</v>
      </c>
      <c r="I306" s="67" t="s">
        <v>19</v>
      </c>
      <c r="J306" s="70" t="s">
        <v>19</v>
      </c>
      <c r="K306" s="67" t="s">
        <v>7</v>
      </c>
      <c r="L306" s="63" t="s">
        <v>7</v>
      </c>
      <c r="M306" s="70" t="s">
        <v>1122</v>
      </c>
      <c r="N306" s="63" t="s">
        <v>12</v>
      </c>
      <c r="O306" s="70">
        <v>8</v>
      </c>
      <c r="P306" s="70">
        <v>8</v>
      </c>
      <c r="Q306" s="70">
        <v>40</v>
      </c>
      <c r="W306" s="84">
        <v>8</v>
      </c>
      <c r="X306" s="84">
        <v>8</v>
      </c>
    </row>
    <row r="307" spans="2:24" ht="15" customHeight="1" x14ac:dyDescent="0.25">
      <c r="B307" s="70" t="s">
        <v>2306</v>
      </c>
      <c r="C307" s="64">
        <v>41055.058136574073</v>
      </c>
      <c r="D307" s="65">
        <v>85000</v>
      </c>
      <c r="E307" s="66">
        <v>85000</v>
      </c>
      <c r="F307" s="67" t="s">
        <v>5</v>
      </c>
      <c r="G307" s="68">
        <v>85000</v>
      </c>
      <c r="H307" s="69">
        <v>9</v>
      </c>
      <c r="I307" s="67" t="s">
        <v>378</v>
      </c>
      <c r="J307" s="70" t="s">
        <v>486</v>
      </c>
      <c r="K307" s="67" t="s">
        <v>14</v>
      </c>
      <c r="L307" s="63" t="s">
        <v>14</v>
      </c>
      <c r="M307" s="70" t="s">
        <v>4019</v>
      </c>
      <c r="N307" s="63" t="s">
        <v>12</v>
      </c>
      <c r="O307" s="70">
        <v>8</v>
      </c>
      <c r="P307" s="70">
        <v>8</v>
      </c>
      <c r="Q307" s="70">
        <v>9.5</v>
      </c>
      <c r="W307" s="84">
        <v>8</v>
      </c>
      <c r="X307" s="84">
        <v>8</v>
      </c>
    </row>
    <row r="308" spans="2:24" ht="15" customHeight="1" x14ac:dyDescent="0.25">
      <c r="B308" s="70" t="s">
        <v>2307</v>
      </c>
      <c r="C308" s="64">
        <v>41055.058217592596</v>
      </c>
      <c r="D308" s="65">
        <v>200000</v>
      </c>
      <c r="E308" s="66">
        <v>200000</v>
      </c>
      <c r="F308" s="67" t="s">
        <v>21</v>
      </c>
      <c r="G308" s="68">
        <v>254079.88779832155</v>
      </c>
      <c r="H308" s="69">
        <v>12</v>
      </c>
      <c r="I308" s="67" t="s">
        <v>379</v>
      </c>
      <c r="J308" s="70" t="s">
        <v>3945</v>
      </c>
      <c r="K308" s="67" t="s">
        <v>380</v>
      </c>
      <c r="L308" s="63" t="s">
        <v>626</v>
      </c>
      <c r="M308" s="70" t="s">
        <v>979</v>
      </c>
      <c r="N308" s="63" t="s">
        <v>12</v>
      </c>
      <c r="O308" s="70">
        <v>8</v>
      </c>
      <c r="P308" s="70">
        <v>8</v>
      </c>
      <c r="Q308" s="70">
        <v>8.5</v>
      </c>
      <c r="W308" s="84">
        <v>8</v>
      </c>
      <c r="X308" s="84">
        <v>8</v>
      </c>
    </row>
    <row r="309" spans="2:24" ht="15" customHeight="1" x14ac:dyDescent="0.25">
      <c r="B309" s="70" t="s">
        <v>2308</v>
      </c>
      <c r="C309" s="64">
        <v>41055.058298611111</v>
      </c>
      <c r="D309" s="65">
        <v>40000</v>
      </c>
      <c r="E309" s="66">
        <v>40000</v>
      </c>
      <c r="F309" s="67" t="s">
        <v>5</v>
      </c>
      <c r="G309" s="68">
        <v>40000</v>
      </c>
      <c r="H309" s="69">
        <v>5</v>
      </c>
      <c r="I309" s="67" t="s">
        <v>381</v>
      </c>
      <c r="J309" s="70" t="s">
        <v>51</v>
      </c>
      <c r="K309" s="67" t="s">
        <v>14</v>
      </c>
      <c r="L309" s="63" t="s">
        <v>14</v>
      </c>
      <c r="M309" s="70" t="s">
        <v>4019</v>
      </c>
      <c r="N309" s="63" t="s">
        <v>8</v>
      </c>
      <c r="O309" s="70">
        <v>6</v>
      </c>
      <c r="P309" s="70">
        <v>6</v>
      </c>
      <c r="Q309" s="70">
        <v>9</v>
      </c>
      <c r="W309" s="84">
        <v>4</v>
      </c>
      <c r="X309" s="84">
        <v>6</v>
      </c>
    </row>
    <row r="310" spans="2:24" ht="15" customHeight="1" x14ac:dyDescent="0.25">
      <c r="B310" s="70" t="s">
        <v>2309</v>
      </c>
      <c r="C310" s="64">
        <v>41055.058368055557</v>
      </c>
      <c r="D310" s="65" t="s">
        <v>382</v>
      </c>
      <c r="E310" s="66">
        <v>20000</v>
      </c>
      <c r="F310" s="67" t="s">
        <v>67</v>
      </c>
      <c r="G310" s="68">
        <v>31523.565441345683</v>
      </c>
      <c r="H310" s="69">
        <v>4</v>
      </c>
      <c r="I310" s="67" t="s">
        <v>383</v>
      </c>
      <c r="J310" s="70" t="s">
        <v>277</v>
      </c>
      <c r="K310" s="67" t="s">
        <v>69</v>
      </c>
      <c r="L310" s="63" t="s">
        <v>69</v>
      </c>
      <c r="M310" s="70" t="s">
        <v>979</v>
      </c>
      <c r="N310" s="63" t="s">
        <v>24</v>
      </c>
      <c r="O310" s="70">
        <v>2</v>
      </c>
      <c r="P310" s="70">
        <v>2</v>
      </c>
      <c r="Q310" s="70">
        <v>4</v>
      </c>
      <c r="W310" s="84">
        <v>1</v>
      </c>
      <c r="X310" s="84">
        <v>2</v>
      </c>
    </row>
    <row r="311" spans="2:24" ht="15" customHeight="1" x14ac:dyDescent="0.25">
      <c r="B311" s="70" t="s">
        <v>2310</v>
      </c>
      <c r="C311" s="64">
        <v>41055.05908564815</v>
      </c>
      <c r="D311" s="65">
        <v>41000</v>
      </c>
      <c r="E311" s="66">
        <v>41000</v>
      </c>
      <c r="F311" s="67" t="s">
        <v>5</v>
      </c>
      <c r="G311" s="68">
        <v>41000</v>
      </c>
      <c r="H311" s="69">
        <v>5</v>
      </c>
      <c r="I311" s="67" t="s">
        <v>384</v>
      </c>
      <c r="J311" s="70" t="s">
        <v>19</v>
      </c>
      <c r="K311" s="67" t="s">
        <v>14</v>
      </c>
      <c r="L311" s="63" t="s">
        <v>14</v>
      </c>
      <c r="M311" s="70" t="s">
        <v>4019</v>
      </c>
      <c r="N311" s="63" t="s">
        <v>8</v>
      </c>
      <c r="O311" s="70">
        <v>6</v>
      </c>
      <c r="P311" s="70">
        <v>6</v>
      </c>
      <c r="Q311" s="70">
        <v>20</v>
      </c>
      <c r="W311" s="84">
        <v>4</v>
      </c>
      <c r="X311" s="84">
        <v>6</v>
      </c>
    </row>
    <row r="312" spans="2:24" ht="15" customHeight="1" x14ac:dyDescent="0.25">
      <c r="B312" s="70" t="s">
        <v>2311</v>
      </c>
      <c r="C312" s="64">
        <v>41055.05909722222</v>
      </c>
      <c r="D312" s="65">
        <v>1400000</v>
      </c>
      <c r="E312" s="66">
        <v>1400000</v>
      </c>
      <c r="F312" s="67" t="s">
        <v>39</v>
      </c>
      <c r="G312" s="68">
        <v>24931.083362419595</v>
      </c>
      <c r="H312" s="69">
        <v>3</v>
      </c>
      <c r="I312" s="67" t="s">
        <v>385</v>
      </c>
      <c r="J312" s="70" t="s">
        <v>51</v>
      </c>
      <c r="K312" s="67" t="s">
        <v>7</v>
      </c>
      <c r="L312" s="63" t="s">
        <v>7</v>
      </c>
      <c r="M312" s="70" t="s">
        <v>1122</v>
      </c>
      <c r="N312" s="63" t="s">
        <v>24</v>
      </c>
      <c r="O312" s="70">
        <v>2</v>
      </c>
      <c r="P312" s="70">
        <v>2</v>
      </c>
      <c r="Q312" s="70">
        <v>8.5</v>
      </c>
      <c r="W312" s="84">
        <v>1</v>
      </c>
      <c r="X312" s="84">
        <v>2</v>
      </c>
    </row>
    <row r="313" spans="2:24" ht="15" customHeight="1" x14ac:dyDescent="0.25">
      <c r="B313" s="70" t="s">
        <v>2312</v>
      </c>
      <c r="C313" s="64">
        <v>41055.059374999997</v>
      </c>
      <c r="D313" s="65">
        <v>125000</v>
      </c>
      <c r="E313" s="66">
        <v>125000</v>
      </c>
      <c r="F313" s="67" t="s">
        <v>5</v>
      </c>
      <c r="G313" s="68">
        <v>125000</v>
      </c>
      <c r="H313" s="69">
        <v>11</v>
      </c>
      <c r="I313" s="67" t="s">
        <v>386</v>
      </c>
      <c r="J313" s="70" t="s">
        <v>51</v>
      </c>
      <c r="K313" s="67" t="s">
        <v>14</v>
      </c>
      <c r="L313" s="63" t="s">
        <v>14</v>
      </c>
      <c r="M313" s="70" t="s">
        <v>4019</v>
      </c>
      <c r="N313" s="63" t="s">
        <v>8</v>
      </c>
      <c r="O313" s="70">
        <v>6</v>
      </c>
      <c r="P313" s="70">
        <v>6</v>
      </c>
      <c r="Q313" s="70">
        <v>2</v>
      </c>
      <c r="W313" s="84">
        <v>4</v>
      </c>
      <c r="X313" s="84">
        <v>6</v>
      </c>
    </row>
    <row r="314" spans="2:24" ht="15" customHeight="1" x14ac:dyDescent="0.25">
      <c r="B314" s="70" t="s">
        <v>2313</v>
      </c>
      <c r="C314" s="64">
        <v>41055.060023148151</v>
      </c>
      <c r="D314" s="65">
        <v>60000</v>
      </c>
      <c r="E314" s="66">
        <v>60000</v>
      </c>
      <c r="F314" s="67" t="s">
        <v>84</v>
      </c>
      <c r="G314" s="68">
        <v>59001.691381819612</v>
      </c>
      <c r="H314" s="69">
        <v>6</v>
      </c>
      <c r="I314" s="67" t="s">
        <v>387</v>
      </c>
      <c r="J314" s="70" t="s">
        <v>19</v>
      </c>
      <c r="K314" s="67" t="s">
        <v>86</v>
      </c>
      <c r="L314" s="63" t="s">
        <v>86</v>
      </c>
      <c r="M314" s="70" t="s">
        <v>4019</v>
      </c>
      <c r="N314" s="63" t="s">
        <v>12</v>
      </c>
      <c r="O314" s="70">
        <v>8</v>
      </c>
      <c r="P314" s="70">
        <v>8</v>
      </c>
      <c r="Q314" s="70">
        <v>1</v>
      </c>
      <c r="W314" s="84">
        <v>8</v>
      </c>
      <c r="X314" s="84">
        <v>8</v>
      </c>
    </row>
    <row r="315" spans="2:24" ht="15" customHeight="1" x14ac:dyDescent="0.25">
      <c r="B315" s="70" t="s">
        <v>2314</v>
      </c>
      <c r="C315" s="64">
        <v>41055.060150462959</v>
      </c>
      <c r="D315" s="65" t="s">
        <v>388</v>
      </c>
      <c r="E315" s="66">
        <v>150000</v>
      </c>
      <c r="F315" s="67" t="s">
        <v>389</v>
      </c>
      <c r="G315" s="68">
        <v>10956.982885192734</v>
      </c>
      <c r="H315" s="69">
        <v>2</v>
      </c>
      <c r="I315" s="67" t="s">
        <v>390</v>
      </c>
      <c r="J315" s="70" t="s">
        <v>19</v>
      </c>
      <c r="K315" s="67" t="s">
        <v>164</v>
      </c>
      <c r="L315" s="63" t="s">
        <v>164</v>
      </c>
      <c r="M315" s="70" t="s">
        <v>4019</v>
      </c>
      <c r="N315" s="63" t="s">
        <v>12</v>
      </c>
      <c r="O315" s="70">
        <v>8</v>
      </c>
      <c r="P315" s="70">
        <v>8</v>
      </c>
      <c r="Q315" s="70">
        <v>9.5</v>
      </c>
      <c r="W315" s="84">
        <v>8</v>
      </c>
      <c r="X315" s="84">
        <v>8</v>
      </c>
    </row>
    <row r="316" spans="2:24" ht="15" customHeight="1" x14ac:dyDescent="0.25">
      <c r="B316" s="70" t="s">
        <v>2315</v>
      </c>
      <c r="C316" s="64">
        <v>41055.060324074075</v>
      </c>
      <c r="D316" s="65">
        <v>70000</v>
      </c>
      <c r="E316" s="66">
        <v>70000</v>
      </c>
      <c r="F316" s="67" t="s">
        <v>5</v>
      </c>
      <c r="G316" s="68">
        <v>70000</v>
      </c>
      <c r="H316" s="69">
        <v>8</v>
      </c>
      <c r="I316" s="67" t="s">
        <v>19</v>
      </c>
      <c r="J316" s="70" t="s">
        <v>19</v>
      </c>
      <c r="K316" s="67" t="s">
        <v>14</v>
      </c>
      <c r="L316" s="63" t="s">
        <v>14</v>
      </c>
      <c r="M316" s="70" t="s">
        <v>4019</v>
      </c>
      <c r="N316" s="63" t="s">
        <v>17</v>
      </c>
      <c r="O316" s="70">
        <v>3</v>
      </c>
      <c r="P316" s="70">
        <v>2</v>
      </c>
      <c r="Q316" s="70">
        <v>2.5</v>
      </c>
      <c r="W316" s="84">
        <v>2</v>
      </c>
      <c r="X316" s="84">
        <v>3</v>
      </c>
    </row>
    <row r="317" spans="2:24" ht="15" customHeight="1" x14ac:dyDescent="0.25">
      <c r="B317" s="70" t="s">
        <v>2316</v>
      </c>
      <c r="C317" s="64">
        <v>41055.06045138889</v>
      </c>
      <c r="D317" s="65">
        <v>400000</v>
      </c>
      <c r="E317" s="66">
        <v>400000</v>
      </c>
      <c r="F317" s="67" t="s">
        <v>5</v>
      </c>
      <c r="G317" s="68">
        <v>400000</v>
      </c>
      <c r="H317" s="69">
        <v>12</v>
      </c>
      <c r="I317" s="67" t="s">
        <v>391</v>
      </c>
      <c r="J317" s="70" t="s">
        <v>65</v>
      </c>
      <c r="K317" s="67" t="s">
        <v>14</v>
      </c>
      <c r="L317" s="63" t="s">
        <v>14</v>
      </c>
      <c r="M317" s="70" t="s">
        <v>4019</v>
      </c>
      <c r="N317" s="63" t="s">
        <v>12</v>
      </c>
      <c r="O317" s="70">
        <v>8</v>
      </c>
      <c r="P317" s="70">
        <v>8</v>
      </c>
      <c r="Q317" s="70">
        <v>10</v>
      </c>
      <c r="W317" s="84">
        <v>8</v>
      </c>
      <c r="X317" s="84">
        <v>8</v>
      </c>
    </row>
    <row r="318" spans="2:24" ht="15" customHeight="1" x14ac:dyDescent="0.25">
      <c r="B318" s="70" t="s">
        <v>2317</v>
      </c>
      <c r="C318" s="64">
        <v>41055.060717592591</v>
      </c>
      <c r="D318" s="65">
        <v>55</v>
      </c>
      <c r="E318" s="66">
        <v>55000</v>
      </c>
      <c r="F318" s="67" t="s">
        <v>5</v>
      </c>
      <c r="G318" s="68">
        <v>55000</v>
      </c>
      <c r="H318" s="69">
        <v>6</v>
      </c>
      <c r="I318" s="67" t="s">
        <v>205</v>
      </c>
      <c r="J318" s="70" t="s">
        <v>19</v>
      </c>
      <c r="K318" s="67" t="s">
        <v>14</v>
      </c>
      <c r="L318" s="63" t="s">
        <v>14</v>
      </c>
      <c r="M318" s="70" t="s">
        <v>4019</v>
      </c>
      <c r="N318" s="63" t="s">
        <v>8</v>
      </c>
      <c r="O318" s="70">
        <v>6</v>
      </c>
      <c r="P318" s="70">
        <v>6</v>
      </c>
      <c r="Q318" s="70">
        <v>3.5</v>
      </c>
      <c r="W318" s="84">
        <v>4</v>
      </c>
      <c r="X318" s="84">
        <v>6</v>
      </c>
    </row>
    <row r="319" spans="2:24" ht="15" customHeight="1" x14ac:dyDescent="0.25">
      <c r="B319" s="70" t="s">
        <v>2318</v>
      </c>
      <c r="C319" s="64">
        <v>41055.060752314814</v>
      </c>
      <c r="D319" s="65">
        <v>60000</v>
      </c>
      <c r="E319" s="66">
        <v>60000</v>
      </c>
      <c r="F319" s="67" t="s">
        <v>5</v>
      </c>
      <c r="G319" s="68">
        <v>60000</v>
      </c>
      <c r="H319" s="69">
        <v>7</v>
      </c>
      <c r="I319" s="67" t="s">
        <v>392</v>
      </c>
      <c r="J319" s="70" t="s">
        <v>19</v>
      </c>
      <c r="K319" s="67" t="s">
        <v>14</v>
      </c>
      <c r="L319" s="63" t="s">
        <v>14</v>
      </c>
      <c r="M319" s="70" t="s">
        <v>4019</v>
      </c>
      <c r="N319" s="63" t="s">
        <v>8</v>
      </c>
      <c r="O319" s="70">
        <v>6</v>
      </c>
      <c r="P319" s="70">
        <v>6</v>
      </c>
      <c r="Q319" s="70">
        <v>7</v>
      </c>
      <c r="W319" s="84">
        <v>4</v>
      </c>
      <c r="X319" s="84">
        <v>6</v>
      </c>
    </row>
    <row r="320" spans="2:24" ht="15" customHeight="1" x14ac:dyDescent="0.25">
      <c r="B320" s="70" t="s">
        <v>2319</v>
      </c>
      <c r="C320" s="64">
        <v>41055.060925925929</v>
      </c>
      <c r="D320" s="65" t="s">
        <v>393</v>
      </c>
      <c r="E320" s="66">
        <v>1000000</v>
      </c>
      <c r="F320" s="67" t="s">
        <v>39</v>
      </c>
      <c r="G320" s="68">
        <v>17807.916687442568</v>
      </c>
      <c r="H320" s="69">
        <v>2</v>
      </c>
      <c r="I320" s="67" t="s">
        <v>51</v>
      </c>
      <c r="J320" s="70" t="s">
        <v>51</v>
      </c>
      <c r="K320" s="67" t="s">
        <v>7</v>
      </c>
      <c r="L320" s="63" t="s">
        <v>7</v>
      </c>
      <c r="M320" s="70" t="s">
        <v>1122</v>
      </c>
      <c r="N320" s="63" t="s">
        <v>8</v>
      </c>
      <c r="O320" s="70">
        <v>6</v>
      </c>
      <c r="P320" s="70">
        <v>6</v>
      </c>
      <c r="Q320" s="70">
        <v>10</v>
      </c>
      <c r="W320" s="84">
        <v>4</v>
      </c>
      <c r="X320" s="84">
        <v>6</v>
      </c>
    </row>
    <row r="321" spans="2:24" ht="15" customHeight="1" x14ac:dyDescent="0.25">
      <c r="B321" s="70" t="s">
        <v>2320</v>
      </c>
      <c r="C321" s="64">
        <v>41055.061018518521</v>
      </c>
      <c r="D321" s="65">
        <v>40000</v>
      </c>
      <c r="E321" s="66">
        <v>40000</v>
      </c>
      <c r="F321" s="67" t="s">
        <v>5</v>
      </c>
      <c r="G321" s="68">
        <v>40000</v>
      </c>
      <c r="H321" s="69">
        <v>5</v>
      </c>
      <c r="I321" s="67" t="s">
        <v>394</v>
      </c>
      <c r="J321" s="70" t="s">
        <v>51</v>
      </c>
      <c r="K321" s="67" t="s">
        <v>37</v>
      </c>
      <c r="L321" s="63" t="s">
        <v>37</v>
      </c>
      <c r="M321" s="70" t="s">
        <v>979</v>
      </c>
      <c r="N321" s="63" t="s">
        <v>8</v>
      </c>
      <c r="O321" s="70">
        <v>6</v>
      </c>
      <c r="P321" s="70">
        <v>6</v>
      </c>
      <c r="Q321" s="70">
        <v>2.5</v>
      </c>
      <c r="W321" s="84">
        <v>4</v>
      </c>
      <c r="X321" s="84">
        <v>6</v>
      </c>
    </row>
    <row r="322" spans="2:24" ht="15" customHeight="1" x14ac:dyDescent="0.25">
      <c r="B322" s="70" t="s">
        <v>2321</v>
      </c>
      <c r="C322" s="64">
        <v>41055.061539351853</v>
      </c>
      <c r="D322" s="65">
        <v>137500</v>
      </c>
      <c r="E322" s="66">
        <v>137500</v>
      </c>
      <c r="F322" s="67" t="s">
        <v>5</v>
      </c>
      <c r="G322" s="68">
        <v>137500</v>
      </c>
      <c r="H322" s="69">
        <v>11</v>
      </c>
      <c r="I322" s="67" t="s">
        <v>395</v>
      </c>
      <c r="J322" s="70" t="s">
        <v>19</v>
      </c>
      <c r="K322" s="67" t="s">
        <v>14</v>
      </c>
      <c r="L322" s="63" t="s">
        <v>14</v>
      </c>
      <c r="M322" s="70" t="s">
        <v>4019</v>
      </c>
      <c r="N322" s="63" t="s">
        <v>8</v>
      </c>
      <c r="O322" s="70">
        <v>6</v>
      </c>
      <c r="P322" s="70">
        <v>6</v>
      </c>
      <c r="Q322" s="70">
        <v>3.5</v>
      </c>
      <c r="W322" s="84">
        <v>4</v>
      </c>
      <c r="X322" s="84">
        <v>6</v>
      </c>
    </row>
    <row r="323" spans="2:24" ht="15" customHeight="1" x14ac:dyDescent="0.25">
      <c r="B323" s="70" t="s">
        <v>2322</v>
      </c>
      <c r="C323" s="64">
        <v>41055.062175925923</v>
      </c>
      <c r="D323" s="65" t="s">
        <v>396</v>
      </c>
      <c r="E323" s="66">
        <v>4545</v>
      </c>
      <c r="F323" s="67" t="s">
        <v>5</v>
      </c>
      <c r="G323" s="68">
        <v>4545</v>
      </c>
      <c r="H323" s="69">
        <v>1</v>
      </c>
      <c r="I323" s="67" t="s">
        <v>397</v>
      </c>
      <c r="J323" s="70" t="s">
        <v>19</v>
      </c>
      <c r="K323" s="67" t="s">
        <v>141</v>
      </c>
      <c r="L323" s="63" t="s">
        <v>141</v>
      </c>
      <c r="M323" s="70" t="s">
        <v>4018</v>
      </c>
      <c r="N323" s="63" t="s">
        <v>12</v>
      </c>
      <c r="O323" s="70">
        <v>8</v>
      </c>
      <c r="P323" s="70">
        <v>8</v>
      </c>
      <c r="Q323" s="70">
        <v>9</v>
      </c>
      <c r="W323" s="84">
        <v>8</v>
      </c>
      <c r="X323" s="84">
        <v>8</v>
      </c>
    </row>
    <row r="324" spans="2:24" ht="15" customHeight="1" x14ac:dyDescent="0.25">
      <c r="B324" s="70" t="s">
        <v>2323</v>
      </c>
      <c r="C324" s="64">
        <v>41055.0622337963</v>
      </c>
      <c r="D324" s="65" t="s">
        <v>398</v>
      </c>
      <c r="E324" s="66">
        <v>29000</v>
      </c>
      <c r="F324" s="67" t="s">
        <v>67</v>
      </c>
      <c r="G324" s="68">
        <v>45709.169889951241</v>
      </c>
      <c r="H324" s="69">
        <v>5</v>
      </c>
      <c r="I324" s="67" t="s">
        <v>399</v>
      </c>
      <c r="J324" s="70" t="s">
        <v>19</v>
      </c>
      <c r="K324" s="67" t="s">
        <v>69</v>
      </c>
      <c r="L324" s="63" t="s">
        <v>69</v>
      </c>
      <c r="M324" s="70" t="s">
        <v>979</v>
      </c>
      <c r="N324" s="63" t="s">
        <v>8</v>
      </c>
      <c r="O324" s="70">
        <v>6</v>
      </c>
      <c r="P324" s="70">
        <v>6</v>
      </c>
      <c r="Q324" s="70">
        <v>5.5</v>
      </c>
      <c r="W324" s="84">
        <v>4</v>
      </c>
      <c r="X324" s="84">
        <v>6</v>
      </c>
    </row>
    <row r="325" spans="2:24" ht="15" customHeight="1" x14ac:dyDescent="0.25">
      <c r="B325" s="70" t="s">
        <v>2324</v>
      </c>
      <c r="C325" s="64">
        <v>41055.062638888892</v>
      </c>
      <c r="D325" s="65">
        <v>47000</v>
      </c>
      <c r="E325" s="66">
        <v>47000</v>
      </c>
      <c r="F325" s="67" t="s">
        <v>5</v>
      </c>
      <c r="G325" s="68">
        <v>47000</v>
      </c>
      <c r="H325" s="69">
        <v>5</v>
      </c>
      <c r="I325" s="67" t="s">
        <v>400</v>
      </c>
      <c r="J325" s="70" t="s">
        <v>65</v>
      </c>
      <c r="K325" s="67" t="s">
        <v>14</v>
      </c>
      <c r="L325" s="63" t="s">
        <v>14</v>
      </c>
      <c r="M325" s="70" t="s">
        <v>4019</v>
      </c>
      <c r="N325" s="63" t="s">
        <v>8</v>
      </c>
      <c r="O325" s="70">
        <v>6</v>
      </c>
      <c r="P325" s="70">
        <v>6</v>
      </c>
      <c r="Q325" s="70">
        <v>7.5</v>
      </c>
      <c r="W325" s="84">
        <v>4</v>
      </c>
      <c r="X325" s="84">
        <v>6</v>
      </c>
    </row>
    <row r="326" spans="2:24" ht="15" customHeight="1" x14ac:dyDescent="0.25">
      <c r="B326" s="70" t="s">
        <v>2325</v>
      </c>
      <c r="C326" s="64">
        <v>41055.062951388885</v>
      </c>
      <c r="D326" s="65">
        <v>65000</v>
      </c>
      <c r="E326" s="66">
        <v>65000</v>
      </c>
      <c r="F326" s="67" t="s">
        <v>5</v>
      </c>
      <c r="G326" s="68">
        <v>65000</v>
      </c>
      <c r="H326" s="69">
        <v>7</v>
      </c>
      <c r="I326" s="67" t="s">
        <v>41</v>
      </c>
      <c r="J326" s="70" t="s">
        <v>19</v>
      </c>
      <c r="K326" s="67" t="s">
        <v>14</v>
      </c>
      <c r="L326" s="63" t="s">
        <v>14</v>
      </c>
      <c r="M326" s="70" t="s">
        <v>4019</v>
      </c>
      <c r="N326" s="63" t="s">
        <v>12</v>
      </c>
      <c r="O326" s="70">
        <v>8</v>
      </c>
      <c r="P326" s="70">
        <v>8</v>
      </c>
      <c r="Q326" s="70">
        <v>30</v>
      </c>
      <c r="W326" s="84">
        <v>8</v>
      </c>
      <c r="X326" s="84">
        <v>8</v>
      </c>
    </row>
    <row r="327" spans="2:24" ht="15" customHeight="1" x14ac:dyDescent="0.25">
      <c r="B327" s="70" t="s">
        <v>2326</v>
      </c>
      <c r="C327" s="64">
        <v>41055.063148148147</v>
      </c>
      <c r="D327" s="65" t="s">
        <v>401</v>
      </c>
      <c r="E327" s="66">
        <v>456000</v>
      </c>
      <c r="F327" s="67" t="s">
        <v>3912</v>
      </c>
      <c r="G327" s="68">
        <v>10809.503829551191</v>
      </c>
      <c r="H327" s="69">
        <v>2</v>
      </c>
      <c r="I327" s="67" t="s">
        <v>402</v>
      </c>
      <c r="J327" s="70" t="s">
        <v>3945</v>
      </c>
      <c r="K327" s="67" t="s">
        <v>345</v>
      </c>
      <c r="L327" s="63" t="s">
        <v>345</v>
      </c>
      <c r="M327" s="70" t="s">
        <v>1122</v>
      </c>
      <c r="N327" s="63" t="s">
        <v>8</v>
      </c>
      <c r="O327" s="70">
        <v>6</v>
      </c>
      <c r="P327" s="70">
        <v>6</v>
      </c>
      <c r="Q327" s="70">
        <v>4</v>
      </c>
      <c r="W327" s="84">
        <v>4</v>
      </c>
      <c r="X327" s="84">
        <v>6</v>
      </c>
    </row>
    <row r="328" spans="2:24" ht="15" customHeight="1" x14ac:dyDescent="0.25">
      <c r="B328" s="70" t="s">
        <v>2327</v>
      </c>
      <c r="C328" s="64">
        <v>41055.06349537037</v>
      </c>
      <c r="D328" s="65">
        <v>92000</v>
      </c>
      <c r="E328" s="66">
        <v>92000</v>
      </c>
      <c r="F328" s="67" t="s">
        <v>5</v>
      </c>
      <c r="G328" s="68">
        <v>92000</v>
      </c>
      <c r="H328" s="69">
        <v>10</v>
      </c>
      <c r="I328" s="67" t="s">
        <v>403</v>
      </c>
      <c r="J328" s="70" t="s">
        <v>51</v>
      </c>
      <c r="K328" s="67" t="s">
        <v>14</v>
      </c>
      <c r="L328" s="63" t="s">
        <v>14</v>
      </c>
      <c r="M328" s="70" t="s">
        <v>4019</v>
      </c>
      <c r="N328" s="63" t="s">
        <v>8</v>
      </c>
      <c r="O328" s="70">
        <v>6</v>
      </c>
      <c r="P328" s="70">
        <v>6</v>
      </c>
      <c r="Q328" s="70">
        <v>7</v>
      </c>
      <c r="W328" s="84">
        <v>4</v>
      </c>
      <c r="X328" s="84">
        <v>6</v>
      </c>
    </row>
    <row r="329" spans="2:24" ht="15" customHeight="1" x14ac:dyDescent="0.25">
      <c r="B329" s="70" t="s">
        <v>2328</v>
      </c>
      <c r="C329" s="64">
        <v>41055.063680555555</v>
      </c>
      <c r="D329" s="65" t="s">
        <v>404</v>
      </c>
      <c r="E329" s="66">
        <v>22000</v>
      </c>
      <c r="F329" s="67" t="s">
        <v>5</v>
      </c>
      <c r="G329" s="68">
        <v>22000</v>
      </c>
      <c r="H329" s="69">
        <v>3</v>
      </c>
      <c r="I329" s="67" t="s">
        <v>405</v>
      </c>
      <c r="J329" s="70" t="s">
        <v>51</v>
      </c>
      <c r="K329" s="67" t="s">
        <v>164</v>
      </c>
      <c r="L329" s="63" t="s">
        <v>164</v>
      </c>
      <c r="M329" s="70" t="s">
        <v>4019</v>
      </c>
      <c r="N329" s="63" t="s">
        <v>8</v>
      </c>
      <c r="O329" s="70">
        <v>6</v>
      </c>
      <c r="P329" s="70">
        <v>6</v>
      </c>
      <c r="Q329" s="70">
        <v>5.5</v>
      </c>
      <c r="W329" s="84">
        <v>4</v>
      </c>
      <c r="X329" s="84">
        <v>6</v>
      </c>
    </row>
    <row r="330" spans="2:24" ht="15" customHeight="1" x14ac:dyDescent="0.25">
      <c r="B330" s="70" t="s">
        <v>2329</v>
      </c>
      <c r="C330" s="64">
        <v>41055.06386574074</v>
      </c>
      <c r="D330" s="65">
        <v>108000</v>
      </c>
      <c r="E330" s="66">
        <v>108000</v>
      </c>
      <c r="F330" s="67" t="s">
        <v>5</v>
      </c>
      <c r="G330" s="68">
        <v>108000</v>
      </c>
      <c r="H330" s="69">
        <v>11</v>
      </c>
      <c r="I330" s="67" t="s">
        <v>406</v>
      </c>
      <c r="J330" s="70" t="s">
        <v>51</v>
      </c>
      <c r="K330" s="67" t="s">
        <v>14</v>
      </c>
      <c r="L330" s="63" t="s">
        <v>14</v>
      </c>
      <c r="M330" s="70" t="s">
        <v>4019</v>
      </c>
      <c r="N330" s="63" t="s">
        <v>17</v>
      </c>
      <c r="O330" s="70">
        <v>3</v>
      </c>
      <c r="P330" s="70">
        <v>2</v>
      </c>
      <c r="Q330" s="70">
        <v>30</v>
      </c>
      <c r="W330" s="84">
        <v>2</v>
      </c>
      <c r="X330" s="84">
        <v>3</v>
      </c>
    </row>
    <row r="331" spans="2:24" ht="15" customHeight="1" x14ac:dyDescent="0.25">
      <c r="B331" s="70" t="s">
        <v>2330</v>
      </c>
      <c r="C331" s="64">
        <v>41055.063981481479</v>
      </c>
      <c r="D331" s="65">
        <v>61000</v>
      </c>
      <c r="E331" s="66">
        <v>61000</v>
      </c>
      <c r="F331" s="67" t="s">
        <v>5</v>
      </c>
      <c r="G331" s="68">
        <v>61000</v>
      </c>
      <c r="H331" s="69">
        <v>7</v>
      </c>
      <c r="I331" s="67" t="s">
        <v>151</v>
      </c>
      <c r="J331" s="70" t="s">
        <v>19</v>
      </c>
      <c r="K331" s="67" t="s">
        <v>14</v>
      </c>
      <c r="L331" s="63" t="s">
        <v>14</v>
      </c>
      <c r="M331" s="70" t="s">
        <v>4019</v>
      </c>
      <c r="N331" s="63" t="s">
        <v>24</v>
      </c>
      <c r="O331" s="70">
        <v>2</v>
      </c>
      <c r="P331" s="70">
        <v>2</v>
      </c>
      <c r="Q331" s="70">
        <v>4.5</v>
      </c>
      <c r="W331" s="84">
        <v>1</v>
      </c>
      <c r="X331" s="84">
        <v>2</v>
      </c>
    </row>
    <row r="332" spans="2:24" ht="15" customHeight="1" x14ac:dyDescent="0.25">
      <c r="B332" s="70" t="s">
        <v>2331</v>
      </c>
      <c r="C332" s="64">
        <v>41055.064050925925</v>
      </c>
      <c r="D332" s="65" t="s">
        <v>407</v>
      </c>
      <c r="E332" s="66">
        <v>65000</v>
      </c>
      <c r="F332" s="67" t="s">
        <v>84</v>
      </c>
      <c r="G332" s="68">
        <v>63918.498996971248</v>
      </c>
      <c r="H332" s="69">
        <v>7</v>
      </c>
      <c r="I332" s="67" t="s">
        <v>408</v>
      </c>
      <c r="J332" s="70" t="s">
        <v>51</v>
      </c>
      <c r="K332" s="67" t="s">
        <v>107</v>
      </c>
      <c r="L332" s="63" t="s">
        <v>86</v>
      </c>
      <c r="M332" s="70" t="s">
        <v>4019</v>
      </c>
      <c r="N332" s="63" t="s">
        <v>17</v>
      </c>
      <c r="O332" s="70">
        <v>3</v>
      </c>
      <c r="P332" s="70">
        <v>2</v>
      </c>
      <c r="Q332" s="70">
        <v>9.5</v>
      </c>
      <c r="W332" s="84">
        <v>2</v>
      </c>
      <c r="X332" s="84">
        <v>3</v>
      </c>
    </row>
    <row r="333" spans="2:24" ht="15" customHeight="1" x14ac:dyDescent="0.25">
      <c r="B333" s="70" t="s">
        <v>2332</v>
      </c>
      <c r="C333" s="64">
        <v>41055.064189814817</v>
      </c>
      <c r="D333" s="65">
        <v>50000</v>
      </c>
      <c r="E333" s="66">
        <v>50000</v>
      </c>
      <c r="F333" s="67" t="s">
        <v>5</v>
      </c>
      <c r="G333" s="68">
        <v>50000</v>
      </c>
      <c r="H333" s="69">
        <v>6</v>
      </c>
      <c r="I333" s="67" t="s">
        <v>409</v>
      </c>
      <c r="J333" s="70" t="s">
        <v>19</v>
      </c>
      <c r="K333" s="67" t="s">
        <v>14</v>
      </c>
      <c r="L333" s="63" t="s">
        <v>14</v>
      </c>
      <c r="M333" s="70" t="s">
        <v>4019</v>
      </c>
      <c r="N333" s="63" t="s">
        <v>12</v>
      </c>
      <c r="O333" s="70">
        <v>8</v>
      </c>
      <c r="P333" s="70">
        <v>8</v>
      </c>
      <c r="Q333" s="70">
        <v>7.5</v>
      </c>
      <c r="W333" s="84">
        <v>8</v>
      </c>
      <c r="X333" s="84">
        <v>8</v>
      </c>
    </row>
    <row r="334" spans="2:24" ht="15" customHeight="1" x14ac:dyDescent="0.25">
      <c r="B334" s="70" t="s">
        <v>2333</v>
      </c>
      <c r="C334" s="64">
        <v>41055.064618055556</v>
      </c>
      <c r="D334" s="65">
        <v>150000</v>
      </c>
      <c r="E334" s="66">
        <v>150000</v>
      </c>
      <c r="F334" s="67" t="s">
        <v>5</v>
      </c>
      <c r="G334" s="68">
        <v>150000</v>
      </c>
      <c r="H334" s="69">
        <v>11</v>
      </c>
      <c r="I334" s="67" t="s">
        <v>410</v>
      </c>
      <c r="J334" s="70" t="s">
        <v>308</v>
      </c>
      <c r="K334" s="67" t="s">
        <v>14</v>
      </c>
      <c r="L334" s="63" t="s">
        <v>14</v>
      </c>
      <c r="M334" s="70" t="s">
        <v>4019</v>
      </c>
      <c r="N334" s="63" t="s">
        <v>12</v>
      </c>
      <c r="O334" s="70">
        <v>8</v>
      </c>
      <c r="P334" s="70">
        <v>8</v>
      </c>
      <c r="Q334" s="70">
        <v>7.5</v>
      </c>
      <c r="W334" s="84">
        <v>8</v>
      </c>
      <c r="X334" s="84">
        <v>8</v>
      </c>
    </row>
    <row r="335" spans="2:24" ht="15" customHeight="1" x14ac:dyDescent="0.25">
      <c r="B335" s="70" t="s">
        <v>2334</v>
      </c>
      <c r="C335" s="64">
        <v>41055.065011574072</v>
      </c>
      <c r="D335" s="65" t="s">
        <v>411</v>
      </c>
      <c r="E335" s="66">
        <v>400000</v>
      </c>
      <c r="F335" s="67" t="s">
        <v>39</v>
      </c>
      <c r="G335" s="68">
        <v>7123.1666749770275</v>
      </c>
      <c r="H335" s="69">
        <v>1</v>
      </c>
      <c r="I335" s="67" t="s">
        <v>412</v>
      </c>
      <c r="J335" s="70" t="s">
        <v>19</v>
      </c>
      <c r="K335" s="67" t="s">
        <v>7</v>
      </c>
      <c r="L335" s="63" t="s">
        <v>7</v>
      </c>
      <c r="M335" s="70" t="s">
        <v>1122</v>
      </c>
      <c r="N335" s="63" t="s">
        <v>8</v>
      </c>
      <c r="O335" s="70">
        <v>6</v>
      </c>
      <c r="P335" s="70">
        <v>6</v>
      </c>
      <c r="Q335" s="70">
        <v>3</v>
      </c>
      <c r="W335" s="84">
        <v>4</v>
      </c>
      <c r="X335" s="84">
        <v>6</v>
      </c>
    </row>
    <row r="336" spans="2:24" ht="15" customHeight="1" x14ac:dyDescent="0.25">
      <c r="B336" s="70" t="s">
        <v>2335</v>
      </c>
      <c r="C336" s="64">
        <v>41055.065104166664</v>
      </c>
      <c r="D336" s="65">
        <v>150000</v>
      </c>
      <c r="E336" s="66">
        <v>150000</v>
      </c>
      <c r="F336" s="67" t="s">
        <v>5</v>
      </c>
      <c r="G336" s="68">
        <v>150000</v>
      </c>
      <c r="H336" s="69">
        <v>11</v>
      </c>
      <c r="I336" s="67" t="s">
        <v>413</v>
      </c>
      <c r="J336" s="70" t="s">
        <v>51</v>
      </c>
      <c r="K336" s="67" t="s">
        <v>414</v>
      </c>
      <c r="L336" s="63" t="s">
        <v>414</v>
      </c>
      <c r="M336" s="70" t="s">
        <v>1122</v>
      </c>
      <c r="N336" s="63" t="s">
        <v>8</v>
      </c>
      <c r="O336" s="70">
        <v>6</v>
      </c>
      <c r="P336" s="70">
        <v>6</v>
      </c>
      <c r="Q336" s="70">
        <v>5.5</v>
      </c>
      <c r="W336" s="84">
        <v>4</v>
      </c>
      <c r="X336" s="84">
        <v>6</v>
      </c>
    </row>
    <row r="337" spans="2:24" ht="15" customHeight="1" x14ac:dyDescent="0.25">
      <c r="B337" s="70" t="s">
        <v>2336</v>
      </c>
      <c r="C337" s="64">
        <v>41055.065925925926</v>
      </c>
      <c r="D337" s="65">
        <v>45000</v>
      </c>
      <c r="E337" s="66">
        <v>45000</v>
      </c>
      <c r="F337" s="67" t="s">
        <v>5</v>
      </c>
      <c r="G337" s="68">
        <v>45000</v>
      </c>
      <c r="H337" s="69">
        <v>5</v>
      </c>
      <c r="I337" s="67" t="s">
        <v>415</v>
      </c>
      <c r="J337" s="70" t="s">
        <v>65</v>
      </c>
      <c r="K337" s="67" t="s">
        <v>14</v>
      </c>
      <c r="L337" s="63" t="s">
        <v>14</v>
      </c>
      <c r="M337" s="70" t="s">
        <v>4019</v>
      </c>
      <c r="N337" s="63" t="s">
        <v>8</v>
      </c>
      <c r="O337" s="70">
        <v>6</v>
      </c>
      <c r="P337" s="70">
        <v>6</v>
      </c>
      <c r="Q337" s="70">
        <v>4.5</v>
      </c>
      <c r="W337" s="84">
        <v>4</v>
      </c>
      <c r="X337" s="84">
        <v>6</v>
      </c>
    </row>
    <row r="338" spans="2:24" ht="15" customHeight="1" x14ac:dyDescent="0.25">
      <c r="B338" s="70" t="s">
        <v>2337</v>
      </c>
      <c r="C338" s="64">
        <v>41055.065995370373</v>
      </c>
      <c r="D338" s="65">
        <v>135000</v>
      </c>
      <c r="E338" s="66">
        <v>135000</v>
      </c>
      <c r="F338" s="67" t="s">
        <v>5</v>
      </c>
      <c r="G338" s="68">
        <v>135000</v>
      </c>
      <c r="H338" s="69">
        <v>11</v>
      </c>
      <c r="I338" s="67" t="s">
        <v>416</v>
      </c>
      <c r="J338" s="70" t="s">
        <v>51</v>
      </c>
      <c r="K338" s="67" t="s">
        <v>14</v>
      </c>
      <c r="L338" s="63" t="s">
        <v>14</v>
      </c>
      <c r="M338" s="70" t="s">
        <v>4019</v>
      </c>
      <c r="N338" s="63" t="s">
        <v>12</v>
      </c>
      <c r="O338" s="70">
        <v>8</v>
      </c>
      <c r="P338" s="70">
        <v>8</v>
      </c>
      <c r="Q338" s="70">
        <v>4</v>
      </c>
      <c r="W338" s="84">
        <v>8</v>
      </c>
      <c r="X338" s="84">
        <v>8</v>
      </c>
    </row>
    <row r="339" spans="2:24" ht="15" customHeight="1" x14ac:dyDescent="0.25">
      <c r="B339" s="70" t="s">
        <v>2338</v>
      </c>
      <c r="C339" s="64">
        <v>41055.066180555557</v>
      </c>
      <c r="D339" s="65" t="s">
        <v>417</v>
      </c>
      <c r="E339" s="66">
        <v>360000</v>
      </c>
      <c r="F339" s="67" t="s">
        <v>39</v>
      </c>
      <c r="G339" s="68">
        <v>6410.8500074793246</v>
      </c>
      <c r="H339" s="69">
        <v>1</v>
      </c>
      <c r="I339" s="67" t="s">
        <v>418</v>
      </c>
      <c r="J339" s="70" t="s">
        <v>19</v>
      </c>
      <c r="K339" s="67" t="s">
        <v>7</v>
      </c>
      <c r="L339" s="63" t="s">
        <v>7</v>
      </c>
      <c r="M339" s="70" t="s">
        <v>1122</v>
      </c>
      <c r="N339" s="63" t="s">
        <v>17</v>
      </c>
      <c r="O339" s="70">
        <v>3</v>
      </c>
      <c r="P339" s="70">
        <v>2</v>
      </c>
      <c r="Q339" s="70">
        <v>7.5</v>
      </c>
      <c r="W339" s="84">
        <v>2</v>
      </c>
      <c r="X339" s="84">
        <v>3</v>
      </c>
    </row>
    <row r="340" spans="2:24" ht="15" customHeight="1" x14ac:dyDescent="0.25">
      <c r="B340" s="70" t="s">
        <v>2339</v>
      </c>
      <c r="C340" s="64">
        <v>41055.066377314812</v>
      </c>
      <c r="D340" s="65">
        <v>29000</v>
      </c>
      <c r="E340" s="66">
        <v>29000</v>
      </c>
      <c r="F340" s="67" t="s">
        <v>5</v>
      </c>
      <c r="G340" s="68">
        <v>29000</v>
      </c>
      <c r="H340" s="69">
        <v>3</v>
      </c>
      <c r="I340" s="67" t="s">
        <v>419</v>
      </c>
      <c r="J340" s="70" t="s">
        <v>51</v>
      </c>
      <c r="K340" s="67" t="s">
        <v>14</v>
      </c>
      <c r="L340" s="63" t="s">
        <v>14</v>
      </c>
      <c r="M340" s="70" t="s">
        <v>4019</v>
      </c>
      <c r="N340" s="63" t="s">
        <v>8</v>
      </c>
      <c r="O340" s="70">
        <v>6</v>
      </c>
      <c r="P340" s="70">
        <v>6</v>
      </c>
      <c r="Q340" s="70">
        <v>3</v>
      </c>
      <c r="W340" s="84">
        <v>4</v>
      </c>
      <c r="X340" s="84">
        <v>6</v>
      </c>
    </row>
    <row r="341" spans="2:24" ht="15" customHeight="1" x14ac:dyDescent="0.25">
      <c r="B341" s="70" t="s">
        <v>2340</v>
      </c>
      <c r="C341" s="64">
        <v>41055.067743055559</v>
      </c>
      <c r="D341" s="65">
        <v>13000</v>
      </c>
      <c r="E341" s="66">
        <v>13000</v>
      </c>
      <c r="F341" s="67" t="s">
        <v>5</v>
      </c>
      <c r="G341" s="68">
        <v>13000</v>
      </c>
      <c r="H341" s="69">
        <v>2</v>
      </c>
      <c r="I341" s="67" t="s">
        <v>420</v>
      </c>
      <c r="J341" s="70" t="s">
        <v>51</v>
      </c>
      <c r="K341" s="67" t="s">
        <v>7</v>
      </c>
      <c r="L341" s="63" t="s">
        <v>7</v>
      </c>
      <c r="M341" s="70" t="s">
        <v>1122</v>
      </c>
      <c r="N341" s="63" t="s">
        <v>12</v>
      </c>
      <c r="O341" s="70">
        <v>8</v>
      </c>
      <c r="P341" s="70">
        <v>8</v>
      </c>
      <c r="Q341" s="70">
        <v>9.5</v>
      </c>
      <c r="W341" s="84">
        <v>8</v>
      </c>
      <c r="X341" s="84">
        <v>8</v>
      </c>
    </row>
    <row r="342" spans="2:24" ht="15" customHeight="1" x14ac:dyDescent="0.25">
      <c r="B342" s="70" t="s">
        <v>2341</v>
      </c>
      <c r="C342" s="64">
        <v>41055.068124999998</v>
      </c>
      <c r="D342" s="65" t="s">
        <v>421</v>
      </c>
      <c r="E342" s="66">
        <v>63000</v>
      </c>
      <c r="F342" s="67" t="s">
        <v>5</v>
      </c>
      <c r="G342" s="68">
        <v>63000</v>
      </c>
      <c r="H342" s="69">
        <v>7</v>
      </c>
      <c r="I342" s="67" t="s">
        <v>106</v>
      </c>
      <c r="J342" s="70" t="s">
        <v>19</v>
      </c>
      <c r="K342" s="67" t="s">
        <v>14</v>
      </c>
      <c r="L342" s="63" t="s">
        <v>14</v>
      </c>
      <c r="M342" s="70" t="s">
        <v>4019</v>
      </c>
      <c r="N342" s="63" t="s">
        <v>12</v>
      </c>
      <c r="O342" s="70">
        <v>8</v>
      </c>
      <c r="P342" s="70">
        <v>8</v>
      </c>
      <c r="Q342" s="70">
        <v>4</v>
      </c>
      <c r="W342" s="84">
        <v>8</v>
      </c>
      <c r="X342" s="84">
        <v>8</v>
      </c>
    </row>
    <row r="343" spans="2:24" ht="15" customHeight="1" x14ac:dyDescent="0.25">
      <c r="B343" s="70" t="s">
        <v>2342</v>
      </c>
      <c r="C343" s="64">
        <v>41055.068124999998</v>
      </c>
      <c r="D343" s="65">
        <v>95000</v>
      </c>
      <c r="E343" s="66">
        <v>95000</v>
      </c>
      <c r="F343" s="67" t="s">
        <v>5</v>
      </c>
      <c r="G343" s="68">
        <v>95000</v>
      </c>
      <c r="H343" s="69">
        <v>10</v>
      </c>
      <c r="I343" s="67" t="s">
        <v>422</v>
      </c>
      <c r="J343" s="70" t="s">
        <v>19</v>
      </c>
      <c r="K343" s="67" t="s">
        <v>14</v>
      </c>
      <c r="L343" s="63" t="s">
        <v>14</v>
      </c>
      <c r="M343" s="70" t="s">
        <v>4019</v>
      </c>
      <c r="N343" s="63" t="s">
        <v>8</v>
      </c>
      <c r="O343" s="70">
        <v>6</v>
      </c>
      <c r="P343" s="70">
        <v>6</v>
      </c>
      <c r="Q343" s="70">
        <v>7</v>
      </c>
      <c r="W343" s="84">
        <v>4</v>
      </c>
      <c r="X343" s="84">
        <v>6</v>
      </c>
    </row>
    <row r="344" spans="2:24" ht="15" customHeight="1" x14ac:dyDescent="0.25">
      <c r="B344" s="70" t="s">
        <v>2343</v>
      </c>
      <c r="C344" s="64">
        <v>41055.068645833337</v>
      </c>
      <c r="D344" s="65" t="s">
        <v>424</v>
      </c>
      <c r="E344" s="66">
        <v>100000</v>
      </c>
      <c r="F344" s="67" t="s">
        <v>5</v>
      </c>
      <c r="G344" s="68">
        <v>100000</v>
      </c>
      <c r="H344" s="69">
        <v>11</v>
      </c>
      <c r="I344" s="67" t="s">
        <v>425</v>
      </c>
      <c r="J344" s="70" t="s">
        <v>19</v>
      </c>
      <c r="K344" s="67" t="s">
        <v>69</v>
      </c>
      <c r="L344" s="63" t="s">
        <v>69</v>
      </c>
      <c r="M344" s="70" t="s">
        <v>979</v>
      </c>
      <c r="N344" s="63" t="s">
        <v>8</v>
      </c>
      <c r="O344" s="70">
        <v>6</v>
      </c>
      <c r="P344" s="70">
        <v>6</v>
      </c>
      <c r="Q344" s="70">
        <v>10</v>
      </c>
      <c r="W344" s="84">
        <v>4</v>
      </c>
      <c r="X344" s="84">
        <v>6</v>
      </c>
    </row>
    <row r="345" spans="2:24" ht="15" customHeight="1" x14ac:dyDescent="0.25">
      <c r="B345" s="70" t="s">
        <v>2344</v>
      </c>
      <c r="C345" s="64">
        <v>41055.069178240738</v>
      </c>
      <c r="D345" s="65" t="s">
        <v>426</v>
      </c>
      <c r="E345" s="66">
        <v>3800</v>
      </c>
      <c r="F345" s="67" t="s">
        <v>5</v>
      </c>
      <c r="G345" s="68">
        <v>3800</v>
      </c>
      <c r="H345" s="69">
        <v>1</v>
      </c>
      <c r="I345" s="67" t="s">
        <v>427</v>
      </c>
      <c r="J345" s="70" t="s">
        <v>3945</v>
      </c>
      <c r="K345" s="67" t="s">
        <v>7</v>
      </c>
      <c r="L345" s="63" t="s">
        <v>7</v>
      </c>
      <c r="M345" s="70" t="s">
        <v>1122</v>
      </c>
      <c r="N345" s="63" t="s">
        <v>8</v>
      </c>
      <c r="O345" s="70">
        <v>6</v>
      </c>
      <c r="P345" s="70">
        <v>6</v>
      </c>
      <c r="Q345" s="70">
        <v>3.5</v>
      </c>
      <c r="W345" s="84">
        <v>4</v>
      </c>
      <c r="X345" s="84">
        <v>6</v>
      </c>
    </row>
    <row r="346" spans="2:24" ht="15" customHeight="1" x14ac:dyDescent="0.25">
      <c r="B346" s="70" t="s">
        <v>2345</v>
      </c>
      <c r="C346" s="64">
        <v>41055.069502314815</v>
      </c>
      <c r="D346" s="65">
        <v>950</v>
      </c>
      <c r="E346" s="66">
        <v>11400</v>
      </c>
      <c r="F346" s="67" t="s">
        <v>5</v>
      </c>
      <c r="G346" s="68">
        <v>11400</v>
      </c>
      <c r="H346" s="69">
        <v>2</v>
      </c>
      <c r="I346" s="67" t="s">
        <v>428</v>
      </c>
      <c r="J346" s="70" t="s">
        <v>354</v>
      </c>
      <c r="K346" s="67" t="s">
        <v>141</v>
      </c>
      <c r="L346" s="63" t="s">
        <v>141</v>
      </c>
      <c r="M346" s="70" t="s">
        <v>4018</v>
      </c>
      <c r="N346" s="63" t="s">
        <v>8</v>
      </c>
      <c r="O346" s="70">
        <v>6</v>
      </c>
      <c r="P346" s="70">
        <v>6</v>
      </c>
      <c r="Q346" s="70">
        <v>20</v>
      </c>
      <c r="W346" s="84">
        <v>4</v>
      </c>
      <c r="X346" s="84">
        <v>6</v>
      </c>
    </row>
    <row r="347" spans="2:24" ht="15" customHeight="1" x14ac:dyDescent="0.25">
      <c r="B347" s="70" t="s">
        <v>2346</v>
      </c>
      <c r="C347" s="64">
        <v>41055.069652777776</v>
      </c>
      <c r="D347" s="65">
        <v>56000</v>
      </c>
      <c r="E347" s="66">
        <v>56000</v>
      </c>
      <c r="F347" s="67" t="s">
        <v>84</v>
      </c>
      <c r="G347" s="68">
        <v>55068.245289698301</v>
      </c>
      <c r="H347" s="69">
        <v>6</v>
      </c>
      <c r="I347" s="67" t="s">
        <v>429</v>
      </c>
      <c r="J347" s="70" t="s">
        <v>19</v>
      </c>
      <c r="K347" s="67" t="s">
        <v>86</v>
      </c>
      <c r="L347" s="63" t="s">
        <v>86</v>
      </c>
      <c r="M347" s="70" t="s">
        <v>4019</v>
      </c>
      <c r="N347" s="63" t="s">
        <v>8</v>
      </c>
      <c r="O347" s="70">
        <v>6</v>
      </c>
      <c r="P347" s="70">
        <v>6</v>
      </c>
      <c r="Q347" s="70">
        <v>8.5</v>
      </c>
      <c r="W347" s="84">
        <v>4</v>
      </c>
      <c r="X347" s="84">
        <v>6</v>
      </c>
    </row>
    <row r="348" spans="2:24" ht="15" customHeight="1" x14ac:dyDescent="0.25">
      <c r="B348" s="70" t="s">
        <v>2347</v>
      </c>
      <c r="C348" s="64">
        <v>41055.069768518515</v>
      </c>
      <c r="D348" s="65">
        <v>53000</v>
      </c>
      <c r="E348" s="66">
        <v>53000</v>
      </c>
      <c r="F348" s="67" t="s">
        <v>5</v>
      </c>
      <c r="G348" s="68">
        <v>53000</v>
      </c>
      <c r="H348" s="69">
        <v>6</v>
      </c>
      <c r="I348" s="67" t="s">
        <v>430</v>
      </c>
      <c r="J348" s="70" t="s">
        <v>51</v>
      </c>
      <c r="K348" s="67" t="s">
        <v>14</v>
      </c>
      <c r="L348" s="63" t="s">
        <v>14</v>
      </c>
      <c r="M348" s="70" t="s">
        <v>4019</v>
      </c>
      <c r="N348" s="63" t="s">
        <v>17</v>
      </c>
      <c r="O348" s="70">
        <v>3</v>
      </c>
      <c r="P348" s="70">
        <v>2</v>
      </c>
      <c r="Q348" s="70">
        <v>6</v>
      </c>
      <c r="W348" s="84">
        <v>2</v>
      </c>
      <c r="X348" s="84">
        <v>3</v>
      </c>
    </row>
    <row r="349" spans="2:24" ht="15" customHeight="1" x14ac:dyDescent="0.25">
      <c r="B349" s="70" t="s">
        <v>2348</v>
      </c>
      <c r="C349" s="64">
        <v>41055.070034722223</v>
      </c>
      <c r="D349" s="65">
        <v>130000</v>
      </c>
      <c r="E349" s="66">
        <v>130000</v>
      </c>
      <c r="F349" s="67" t="s">
        <v>5</v>
      </c>
      <c r="G349" s="68">
        <v>130000</v>
      </c>
      <c r="H349" s="69">
        <v>11</v>
      </c>
      <c r="I349" s="67" t="s">
        <v>431</v>
      </c>
      <c r="J349" s="70" t="s">
        <v>277</v>
      </c>
      <c r="K349" s="67" t="s">
        <v>14</v>
      </c>
      <c r="L349" s="63" t="s">
        <v>14</v>
      </c>
      <c r="M349" s="70" t="s">
        <v>4019</v>
      </c>
      <c r="N349" s="63" t="s">
        <v>8</v>
      </c>
      <c r="O349" s="70">
        <v>6</v>
      </c>
      <c r="P349" s="70">
        <v>6</v>
      </c>
      <c r="Q349" s="70">
        <v>1.5</v>
      </c>
      <c r="W349" s="84">
        <v>4</v>
      </c>
      <c r="X349" s="84">
        <v>6</v>
      </c>
    </row>
    <row r="350" spans="2:24" ht="15" customHeight="1" x14ac:dyDescent="0.25">
      <c r="B350" s="70" t="s">
        <v>2349</v>
      </c>
      <c r="C350" s="64">
        <v>41055.070509259262</v>
      </c>
      <c r="D350" s="65" t="s">
        <v>432</v>
      </c>
      <c r="E350" s="66">
        <v>370000</v>
      </c>
      <c r="F350" s="67" t="s">
        <v>39</v>
      </c>
      <c r="G350" s="68">
        <v>6588.9291743537506</v>
      </c>
      <c r="H350" s="69">
        <v>1</v>
      </c>
      <c r="I350" s="67" t="s">
        <v>433</v>
      </c>
      <c r="J350" s="70" t="s">
        <v>19</v>
      </c>
      <c r="K350" s="67" t="s">
        <v>7</v>
      </c>
      <c r="L350" s="63" t="s">
        <v>7</v>
      </c>
      <c r="M350" s="70" t="s">
        <v>1122</v>
      </c>
      <c r="N350" s="63" t="s">
        <v>12</v>
      </c>
      <c r="O350" s="70">
        <v>8</v>
      </c>
      <c r="P350" s="70">
        <v>8</v>
      </c>
      <c r="Q350" s="70">
        <v>5.5</v>
      </c>
      <c r="W350" s="84">
        <v>8</v>
      </c>
      <c r="X350" s="84">
        <v>8</v>
      </c>
    </row>
    <row r="351" spans="2:24" ht="15" customHeight="1" x14ac:dyDescent="0.25">
      <c r="B351" s="70" t="s">
        <v>2350</v>
      </c>
      <c r="C351" s="64">
        <v>41055.070752314816</v>
      </c>
      <c r="D351" s="65">
        <v>160000</v>
      </c>
      <c r="E351" s="66">
        <v>160000</v>
      </c>
      <c r="F351" s="67" t="s">
        <v>84</v>
      </c>
      <c r="G351" s="68">
        <v>157337.8436848523</v>
      </c>
      <c r="H351" s="69">
        <v>11</v>
      </c>
      <c r="I351" s="67" t="s">
        <v>354</v>
      </c>
      <c r="J351" s="70" t="s">
        <v>354</v>
      </c>
      <c r="K351" s="67" t="s">
        <v>86</v>
      </c>
      <c r="L351" s="63" t="s">
        <v>86</v>
      </c>
      <c r="M351" s="70" t="s">
        <v>4019</v>
      </c>
      <c r="N351" s="63" t="s">
        <v>17</v>
      </c>
      <c r="O351" s="70">
        <v>3</v>
      </c>
      <c r="P351" s="70">
        <v>2</v>
      </c>
      <c r="Q351" s="70">
        <v>3.5</v>
      </c>
      <c r="W351" s="84">
        <v>2</v>
      </c>
      <c r="X351" s="84">
        <v>3</v>
      </c>
    </row>
    <row r="352" spans="2:24" ht="15" customHeight="1" x14ac:dyDescent="0.25">
      <c r="B352" s="70" t="s">
        <v>2351</v>
      </c>
      <c r="C352" s="64">
        <v>41055.070763888885</v>
      </c>
      <c r="D352" s="65">
        <v>44200</v>
      </c>
      <c r="E352" s="66">
        <v>44200</v>
      </c>
      <c r="F352" s="67" t="s">
        <v>5</v>
      </c>
      <c r="G352" s="68">
        <v>44200</v>
      </c>
      <c r="H352" s="69">
        <v>5</v>
      </c>
      <c r="I352" s="67" t="s">
        <v>434</v>
      </c>
      <c r="J352" s="70" t="s">
        <v>19</v>
      </c>
      <c r="K352" s="67" t="s">
        <v>14</v>
      </c>
      <c r="L352" s="63" t="s">
        <v>14</v>
      </c>
      <c r="M352" s="70" t="s">
        <v>4019</v>
      </c>
      <c r="N352" s="63" t="s">
        <v>12</v>
      </c>
      <c r="O352" s="70">
        <v>8</v>
      </c>
      <c r="P352" s="70">
        <v>8</v>
      </c>
      <c r="Q352" s="70">
        <v>2.5</v>
      </c>
      <c r="W352" s="84">
        <v>8</v>
      </c>
      <c r="X352" s="84">
        <v>8</v>
      </c>
    </row>
    <row r="353" spans="2:24" ht="15" customHeight="1" x14ac:dyDescent="0.25">
      <c r="B353" s="70" t="s">
        <v>2352</v>
      </c>
      <c r="C353" s="64">
        <v>41055.070914351854</v>
      </c>
      <c r="D353" s="65">
        <v>56000</v>
      </c>
      <c r="E353" s="66">
        <v>56000</v>
      </c>
      <c r="F353" s="67" t="s">
        <v>5</v>
      </c>
      <c r="G353" s="68">
        <v>56000</v>
      </c>
      <c r="H353" s="69">
        <v>6</v>
      </c>
      <c r="I353" s="67" t="s">
        <v>435</v>
      </c>
      <c r="J353" s="70" t="s">
        <v>51</v>
      </c>
      <c r="K353" s="67" t="s">
        <v>14</v>
      </c>
      <c r="L353" s="63" t="s">
        <v>14</v>
      </c>
      <c r="M353" s="70" t="s">
        <v>4019</v>
      </c>
      <c r="N353" s="63" t="s">
        <v>17</v>
      </c>
      <c r="O353" s="70">
        <v>3</v>
      </c>
      <c r="P353" s="70">
        <v>2</v>
      </c>
      <c r="Q353" s="70">
        <v>2</v>
      </c>
      <c r="W353" s="84">
        <v>2</v>
      </c>
      <c r="X353" s="84">
        <v>3</v>
      </c>
    </row>
    <row r="354" spans="2:24" ht="15" customHeight="1" x14ac:dyDescent="0.25">
      <c r="B354" s="70" t="s">
        <v>2353</v>
      </c>
      <c r="C354" s="64">
        <v>41055.071145833332</v>
      </c>
      <c r="D354" s="65">
        <v>72500</v>
      </c>
      <c r="E354" s="66">
        <v>72500</v>
      </c>
      <c r="F354" s="67" t="s">
        <v>5</v>
      </c>
      <c r="G354" s="68">
        <v>72500</v>
      </c>
      <c r="H354" s="69">
        <v>8</v>
      </c>
      <c r="I354" s="67" t="s">
        <v>436</v>
      </c>
      <c r="J354" s="70" t="s">
        <v>277</v>
      </c>
      <c r="K354" s="67" t="s">
        <v>14</v>
      </c>
      <c r="L354" s="63" t="s">
        <v>14</v>
      </c>
      <c r="M354" s="70" t="s">
        <v>4019</v>
      </c>
      <c r="N354" s="63" t="s">
        <v>17</v>
      </c>
      <c r="O354" s="70">
        <v>3</v>
      </c>
      <c r="P354" s="70">
        <v>2</v>
      </c>
      <c r="Q354" s="70">
        <v>6</v>
      </c>
      <c r="W354" s="84">
        <v>2</v>
      </c>
      <c r="X354" s="84">
        <v>3</v>
      </c>
    </row>
    <row r="355" spans="2:24" ht="15" customHeight="1" x14ac:dyDescent="0.25">
      <c r="B355" s="70" t="s">
        <v>2354</v>
      </c>
      <c r="C355" s="64">
        <v>41055.071192129632</v>
      </c>
      <c r="D355" s="65">
        <v>75000</v>
      </c>
      <c r="E355" s="66">
        <v>75000</v>
      </c>
      <c r="F355" s="67" t="s">
        <v>84</v>
      </c>
      <c r="G355" s="68">
        <v>73752.11422727452</v>
      </c>
      <c r="H355" s="69">
        <v>8</v>
      </c>
      <c r="I355" s="67" t="s">
        <v>437</v>
      </c>
      <c r="J355" s="70" t="s">
        <v>19</v>
      </c>
      <c r="K355" s="67" t="s">
        <v>203</v>
      </c>
      <c r="L355" s="63" t="s">
        <v>86</v>
      </c>
      <c r="M355" s="70" t="s">
        <v>4019</v>
      </c>
      <c r="N355" s="63" t="s">
        <v>8</v>
      </c>
      <c r="O355" s="70">
        <v>6</v>
      </c>
      <c r="P355" s="70">
        <v>6</v>
      </c>
      <c r="Q355" s="70">
        <v>2.5</v>
      </c>
      <c r="W355" s="84">
        <v>4</v>
      </c>
      <c r="X355" s="84">
        <v>6</v>
      </c>
    </row>
    <row r="356" spans="2:24" ht="15" customHeight="1" x14ac:dyDescent="0.25">
      <c r="B356" s="70" t="s">
        <v>2355</v>
      </c>
      <c r="C356" s="64">
        <v>41055.071446759262</v>
      </c>
      <c r="D356" s="65" t="s">
        <v>438</v>
      </c>
      <c r="E356" s="66">
        <v>170000</v>
      </c>
      <c r="F356" s="67" t="s">
        <v>5</v>
      </c>
      <c r="G356" s="68">
        <v>170000</v>
      </c>
      <c r="H356" s="69">
        <v>11</v>
      </c>
      <c r="I356" s="67" t="s">
        <v>439</v>
      </c>
      <c r="J356" s="70" t="s">
        <v>19</v>
      </c>
      <c r="K356" s="67" t="s">
        <v>69</v>
      </c>
      <c r="L356" s="63" t="s">
        <v>69</v>
      </c>
      <c r="M356" s="70" t="s">
        <v>979</v>
      </c>
      <c r="N356" s="63" t="s">
        <v>184</v>
      </c>
      <c r="O356" s="70">
        <v>0</v>
      </c>
      <c r="P356" s="70">
        <v>1</v>
      </c>
      <c r="Q356" s="70">
        <v>5.5</v>
      </c>
      <c r="W356" s="84">
        <v>0</v>
      </c>
      <c r="X356" s="84">
        <v>0</v>
      </c>
    </row>
    <row r="357" spans="2:24" ht="15" customHeight="1" x14ac:dyDescent="0.25">
      <c r="B357" s="70" t="s">
        <v>2356</v>
      </c>
      <c r="C357" s="64">
        <v>41055.072083333333</v>
      </c>
      <c r="D357" s="65">
        <v>68000</v>
      </c>
      <c r="E357" s="66">
        <v>68000</v>
      </c>
      <c r="F357" s="67" t="s">
        <v>5</v>
      </c>
      <c r="G357" s="68">
        <v>68000</v>
      </c>
      <c r="H357" s="69">
        <v>7</v>
      </c>
      <c r="I357" s="67" t="s">
        <v>199</v>
      </c>
      <c r="J357" s="70" t="s">
        <v>51</v>
      </c>
      <c r="K357" s="67" t="s">
        <v>14</v>
      </c>
      <c r="L357" s="63" t="s">
        <v>14</v>
      </c>
      <c r="M357" s="70" t="s">
        <v>4019</v>
      </c>
      <c r="N357" s="63" t="s">
        <v>17</v>
      </c>
      <c r="O357" s="70">
        <v>3</v>
      </c>
      <c r="P357" s="70">
        <v>2</v>
      </c>
      <c r="Q357" s="70">
        <v>6.5</v>
      </c>
      <c r="W357" s="84">
        <v>2</v>
      </c>
      <c r="X357" s="84">
        <v>3</v>
      </c>
    </row>
    <row r="358" spans="2:24" ht="15" customHeight="1" x14ac:dyDescent="0.25">
      <c r="B358" s="70" t="s">
        <v>2357</v>
      </c>
      <c r="C358" s="64">
        <v>41055.072905092595</v>
      </c>
      <c r="D358" s="65">
        <v>75000</v>
      </c>
      <c r="E358" s="66">
        <v>75000</v>
      </c>
      <c r="F358" s="67" t="s">
        <v>5</v>
      </c>
      <c r="G358" s="68">
        <v>75000</v>
      </c>
      <c r="H358" s="69">
        <v>8</v>
      </c>
      <c r="I358" s="67" t="s">
        <v>280</v>
      </c>
      <c r="J358" s="70" t="s">
        <v>19</v>
      </c>
      <c r="K358" s="67" t="s">
        <v>14</v>
      </c>
      <c r="L358" s="63" t="s">
        <v>14</v>
      </c>
      <c r="M358" s="70" t="s">
        <v>4019</v>
      </c>
      <c r="N358" s="63" t="s">
        <v>12</v>
      </c>
      <c r="O358" s="70">
        <v>8</v>
      </c>
      <c r="P358" s="70">
        <v>8</v>
      </c>
      <c r="Q358" s="70">
        <v>6</v>
      </c>
      <c r="W358" s="84">
        <v>8</v>
      </c>
      <c r="X358" s="84">
        <v>8</v>
      </c>
    </row>
    <row r="359" spans="2:24" ht="15" customHeight="1" x14ac:dyDescent="0.25">
      <c r="B359" s="70" t="s">
        <v>2358</v>
      </c>
      <c r="C359" s="64">
        <v>41055.073495370372</v>
      </c>
      <c r="D359" s="65" t="s">
        <v>440</v>
      </c>
      <c r="E359" s="66">
        <v>62500</v>
      </c>
      <c r="F359" s="67" t="s">
        <v>5</v>
      </c>
      <c r="G359" s="68">
        <v>62500</v>
      </c>
      <c r="H359" s="69">
        <v>7</v>
      </c>
      <c r="I359" s="67" t="s">
        <v>441</v>
      </c>
      <c r="J359" s="70" t="s">
        <v>3947</v>
      </c>
      <c r="K359" s="67" t="s">
        <v>14</v>
      </c>
      <c r="L359" s="63" t="s">
        <v>14</v>
      </c>
      <c r="M359" s="70" t="s">
        <v>4019</v>
      </c>
      <c r="N359" s="63" t="s">
        <v>12</v>
      </c>
      <c r="O359" s="70">
        <v>8</v>
      </c>
      <c r="P359" s="70">
        <v>8</v>
      </c>
      <c r="Q359" s="70">
        <v>7</v>
      </c>
      <c r="W359" s="84">
        <v>8</v>
      </c>
      <c r="X359" s="84">
        <v>8</v>
      </c>
    </row>
    <row r="360" spans="2:24" ht="15" customHeight="1" x14ac:dyDescent="0.25">
      <c r="B360" s="70" t="s">
        <v>2359</v>
      </c>
      <c r="C360" s="64">
        <v>41055.073587962965</v>
      </c>
      <c r="D360" s="65">
        <v>25000</v>
      </c>
      <c r="E360" s="66">
        <v>25000</v>
      </c>
      <c r="F360" s="67" t="s">
        <v>5</v>
      </c>
      <c r="G360" s="68">
        <v>25000</v>
      </c>
      <c r="H360" s="69">
        <v>3</v>
      </c>
      <c r="I360" s="67" t="s">
        <v>51</v>
      </c>
      <c r="J360" s="70" t="s">
        <v>51</v>
      </c>
      <c r="K360" s="67" t="s">
        <v>7</v>
      </c>
      <c r="L360" s="63" t="s">
        <v>7</v>
      </c>
      <c r="M360" s="70" t="s">
        <v>1122</v>
      </c>
      <c r="N360" s="63" t="s">
        <v>8</v>
      </c>
      <c r="O360" s="70">
        <v>6</v>
      </c>
      <c r="P360" s="70">
        <v>6</v>
      </c>
      <c r="Q360" s="70">
        <v>7</v>
      </c>
      <c r="W360" s="84">
        <v>4</v>
      </c>
      <c r="X360" s="84">
        <v>6</v>
      </c>
    </row>
    <row r="361" spans="2:24" ht="15" customHeight="1" x14ac:dyDescent="0.25">
      <c r="B361" s="70" t="s">
        <v>2360</v>
      </c>
      <c r="C361" s="64">
        <v>41055.073888888888</v>
      </c>
      <c r="D361" s="65" t="s">
        <v>442</v>
      </c>
      <c r="E361" s="66">
        <v>480000</v>
      </c>
      <c r="F361" s="67" t="s">
        <v>443</v>
      </c>
      <c r="G361" s="68">
        <v>68954.520184280962</v>
      </c>
      <c r="H361" s="69">
        <v>7</v>
      </c>
      <c r="I361" s="67" t="s">
        <v>444</v>
      </c>
      <c r="J361" s="70" t="s">
        <v>354</v>
      </c>
      <c r="K361" s="67" t="s">
        <v>445</v>
      </c>
      <c r="L361" s="63" t="s">
        <v>445</v>
      </c>
      <c r="M361" s="70" t="s">
        <v>979</v>
      </c>
      <c r="N361" s="63" t="s">
        <v>24</v>
      </c>
      <c r="O361" s="70">
        <v>2</v>
      </c>
      <c r="P361" s="70">
        <v>2</v>
      </c>
      <c r="Q361" s="70">
        <v>7</v>
      </c>
      <c r="W361" s="84">
        <v>1</v>
      </c>
      <c r="X361" s="84">
        <v>2</v>
      </c>
    </row>
    <row r="362" spans="2:24" ht="15" customHeight="1" x14ac:dyDescent="0.25">
      <c r="B362" s="70" t="s">
        <v>2361</v>
      </c>
      <c r="C362" s="64">
        <v>41055.075914351852</v>
      </c>
      <c r="D362" s="65">
        <v>85000</v>
      </c>
      <c r="E362" s="66">
        <v>85000</v>
      </c>
      <c r="F362" s="67" t="s">
        <v>5</v>
      </c>
      <c r="G362" s="68">
        <v>85000</v>
      </c>
      <c r="H362" s="69">
        <v>9</v>
      </c>
      <c r="I362" s="67" t="s">
        <v>280</v>
      </c>
      <c r="J362" s="70" t="s">
        <v>19</v>
      </c>
      <c r="K362" s="67" t="s">
        <v>14</v>
      </c>
      <c r="L362" s="63" t="s">
        <v>14</v>
      </c>
      <c r="M362" s="70" t="s">
        <v>4019</v>
      </c>
      <c r="N362" s="63" t="s">
        <v>8</v>
      </c>
      <c r="O362" s="70">
        <v>6</v>
      </c>
      <c r="P362" s="70">
        <v>6</v>
      </c>
      <c r="Q362" s="70">
        <v>9.5</v>
      </c>
      <c r="W362" s="84">
        <v>4</v>
      </c>
      <c r="X362" s="84">
        <v>6</v>
      </c>
    </row>
    <row r="363" spans="2:24" ht="15" customHeight="1" x14ac:dyDescent="0.25">
      <c r="B363" s="70" t="s">
        <v>2362</v>
      </c>
      <c r="C363" s="64">
        <v>41055.076331018521</v>
      </c>
      <c r="D363" s="65">
        <v>43000</v>
      </c>
      <c r="E363" s="66">
        <v>43000</v>
      </c>
      <c r="F363" s="67" t="s">
        <v>67</v>
      </c>
      <c r="G363" s="68">
        <v>67775.665698893223</v>
      </c>
      <c r="H363" s="69">
        <v>7</v>
      </c>
      <c r="I363" s="67" t="s">
        <v>446</v>
      </c>
      <c r="J363" s="70" t="s">
        <v>51</v>
      </c>
      <c r="K363" s="67" t="s">
        <v>69</v>
      </c>
      <c r="L363" s="63" t="s">
        <v>69</v>
      </c>
      <c r="M363" s="70" t="s">
        <v>979</v>
      </c>
      <c r="N363" s="63" t="s">
        <v>8</v>
      </c>
      <c r="O363" s="70">
        <v>6</v>
      </c>
      <c r="P363" s="70">
        <v>6</v>
      </c>
      <c r="Q363" s="70">
        <v>4.5</v>
      </c>
      <c r="W363" s="84">
        <v>4</v>
      </c>
      <c r="X363" s="84">
        <v>6</v>
      </c>
    </row>
    <row r="364" spans="2:24" ht="15" customHeight="1" x14ac:dyDescent="0.25">
      <c r="B364" s="70" t="s">
        <v>2363</v>
      </c>
      <c r="C364" s="64">
        <v>41055.076342592591</v>
      </c>
      <c r="D364" s="65">
        <v>89000</v>
      </c>
      <c r="E364" s="66">
        <v>89000</v>
      </c>
      <c r="F364" s="67" t="s">
        <v>5</v>
      </c>
      <c r="G364" s="68">
        <v>89000</v>
      </c>
      <c r="H364" s="69">
        <v>9</v>
      </c>
      <c r="I364" s="67" t="s">
        <v>447</v>
      </c>
      <c r="J364" s="70" t="s">
        <v>51</v>
      </c>
      <c r="K364" s="67" t="s">
        <v>14</v>
      </c>
      <c r="L364" s="63" t="s">
        <v>14</v>
      </c>
      <c r="M364" s="70" t="s">
        <v>4019</v>
      </c>
      <c r="N364" s="63" t="s">
        <v>8</v>
      </c>
      <c r="O364" s="70">
        <v>6</v>
      </c>
      <c r="P364" s="70">
        <v>6</v>
      </c>
      <c r="Q364" s="70">
        <v>3.5</v>
      </c>
      <c r="W364" s="84">
        <v>4</v>
      </c>
      <c r="X364" s="84">
        <v>6</v>
      </c>
    </row>
    <row r="365" spans="2:24" ht="15" customHeight="1" x14ac:dyDescent="0.25">
      <c r="B365" s="70" t="s">
        <v>2364</v>
      </c>
      <c r="C365" s="64">
        <v>41055.076388888891</v>
      </c>
      <c r="D365" s="65">
        <v>35000</v>
      </c>
      <c r="E365" s="66">
        <v>35000</v>
      </c>
      <c r="F365" s="67" t="s">
        <v>5</v>
      </c>
      <c r="G365" s="68">
        <v>35000</v>
      </c>
      <c r="H365" s="69">
        <v>4</v>
      </c>
      <c r="I365" s="67" t="s">
        <v>448</v>
      </c>
      <c r="J365" s="70" t="s">
        <v>19</v>
      </c>
      <c r="K365" s="67" t="s">
        <v>141</v>
      </c>
      <c r="L365" s="63" t="s">
        <v>141</v>
      </c>
      <c r="M365" s="70" t="s">
        <v>4018</v>
      </c>
      <c r="N365" s="63" t="s">
        <v>12</v>
      </c>
      <c r="O365" s="70">
        <v>8</v>
      </c>
      <c r="P365" s="70">
        <v>8</v>
      </c>
      <c r="Q365" s="70">
        <v>2.5</v>
      </c>
      <c r="W365" s="84">
        <v>8</v>
      </c>
      <c r="X365" s="84">
        <v>8</v>
      </c>
    </row>
    <row r="366" spans="2:24" ht="15" customHeight="1" x14ac:dyDescent="0.25">
      <c r="B366" s="70" t="s">
        <v>2365</v>
      </c>
      <c r="C366" s="64">
        <v>41055.07671296296</v>
      </c>
      <c r="D366" s="65">
        <v>47500</v>
      </c>
      <c r="E366" s="66">
        <v>47500</v>
      </c>
      <c r="F366" s="67" t="s">
        <v>5</v>
      </c>
      <c r="G366" s="68">
        <v>47500</v>
      </c>
      <c r="H366" s="69">
        <v>5</v>
      </c>
      <c r="I366" s="67" t="s">
        <v>449</v>
      </c>
      <c r="J366" s="70" t="s">
        <v>51</v>
      </c>
      <c r="K366" s="67" t="s">
        <v>14</v>
      </c>
      <c r="L366" s="63" t="s">
        <v>14</v>
      </c>
      <c r="M366" s="70" t="s">
        <v>4019</v>
      </c>
      <c r="N366" s="63" t="s">
        <v>12</v>
      </c>
      <c r="O366" s="70">
        <v>8</v>
      </c>
      <c r="P366" s="70">
        <v>8</v>
      </c>
      <c r="Q366" s="70">
        <v>3</v>
      </c>
      <c r="W366" s="84">
        <v>8</v>
      </c>
      <c r="X366" s="84">
        <v>8</v>
      </c>
    </row>
    <row r="367" spans="2:24" ht="15" customHeight="1" x14ac:dyDescent="0.25">
      <c r="B367" s="70" t="s">
        <v>2366</v>
      </c>
      <c r="C367" s="64">
        <v>41055.076736111114</v>
      </c>
      <c r="D367" s="65">
        <v>130000</v>
      </c>
      <c r="E367" s="66">
        <v>130000</v>
      </c>
      <c r="F367" s="67" t="s">
        <v>5</v>
      </c>
      <c r="G367" s="68">
        <v>130000</v>
      </c>
      <c r="H367" s="69">
        <v>11</v>
      </c>
      <c r="I367" s="67" t="s">
        <v>199</v>
      </c>
      <c r="J367" s="70" t="s">
        <v>51</v>
      </c>
      <c r="K367" s="67" t="s">
        <v>14</v>
      </c>
      <c r="L367" s="63" t="s">
        <v>14</v>
      </c>
      <c r="M367" s="70" t="s">
        <v>4019</v>
      </c>
      <c r="N367" s="63" t="s">
        <v>17</v>
      </c>
      <c r="O367" s="70">
        <v>3</v>
      </c>
      <c r="P367" s="70">
        <v>2</v>
      </c>
      <c r="Q367" s="70">
        <v>1.5</v>
      </c>
      <c r="W367" s="84">
        <v>2</v>
      </c>
      <c r="X367" s="84">
        <v>3</v>
      </c>
    </row>
    <row r="368" spans="2:24" ht="15" customHeight="1" x14ac:dyDescent="0.25">
      <c r="B368" s="70" t="s">
        <v>2367</v>
      </c>
      <c r="C368" s="64">
        <v>41055.077037037037</v>
      </c>
      <c r="D368" s="65">
        <v>18000</v>
      </c>
      <c r="E368" s="66">
        <v>18000</v>
      </c>
      <c r="F368" s="67" t="s">
        <v>5</v>
      </c>
      <c r="G368" s="68">
        <v>18000</v>
      </c>
      <c r="H368" s="69">
        <v>2</v>
      </c>
      <c r="I368" s="67" t="s">
        <v>450</v>
      </c>
      <c r="J368" s="70" t="s">
        <v>3947</v>
      </c>
      <c r="K368" s="67" t="s">
        <v>7</v>
      </c>
      <c r="L368" s="63" t="s">
        <v>7</v>
      </c>
      <c r="M368" s="70" t="s">
        <v>1122</v>
      </c>
      <c r="N368" s="63" t="s">
        <v>17</v>
      </c>
      <c r="O368" s="70">
        <v>3</v>
      </c>
      <c r="P368" s="70">
        <v>2</v>
      </c>
      <c r="Q368" s="70">
        <v>5</v>
      </c>
      <c r="W368" s="84">
        <v>2</v>
      </c>
      <c r="X368" s="84">
        <v>3</v>
      </c>
    </row>
    <row r="369" spans="2:24" ht="15" customHeight="1" x14ac:dyDescent="0.25">
      <c r="B369" s="70" t="s">
        <v>2368</v>
      </c>
      <c r="C369" s="64">
        <v>41055.07707175926</v>
      </c>
      <c r="D369" s="65" t="s">
        <v>451</v>
      </c>
      <c r="E369" s="66">
        <v>480000</v>
      </c>
      <c r="F369" s="67" t="s">
        <v>39</v>
      </c>
      <c r="G369" s="68">
        <v>8547.8000099724322</v>
      </c>
      <c r="H369" s="69">
        <v>1</v>
      </c>
      <c r="I369" s="67" t="s">
        <v>452</v>
      </c>
      <c r="J369" s="70" t="s">
        <v>51</v>
      </c>
      <c r="K369" s="67" t="s">
        <v>7</v>
      </c>
      <c r="L369" s="63" t="s">
        <v>7</v>
      </c>
      <c r="M369" s="70" t="s">
        <v>1122</v>
      </c>
      <c r="N369" s="63" t="s">
        <v>24</v>
      </c>
      <c r="O369" s="70">
        <v>2</v>
      </c>
      <c r="P369" s="70">
        <v>2</v>
      </c>
      <c r="Q369" s="70">
        <v>2.5</v>
      </c>
      <c r="W369" s="84">
        <v>1</v>
      </c>
      <c r="X369" s="84">
        <v>2</v>
      </c>
    </row>
    <row r="370" spans="2:24" ht="15" customHeight="1" x14ac:dyDescent="0.25">
      <c r="B370" s="70" t="s">
        <v>2369</v>
      </c>
      <c r="C370" s="64">
        <v>41055.077361111114</v>
      </c>
      <c r="D370" s="65">
        <v>41932</v>
      </c>
      <c r="E370" s="66">
        <v>41932</v>
      </c>
      <c r="F370" s="67" t="s">
        <v>5</v>
      </c>
      <c r="G370" s="68">
        <v>41932</v>
      </c>
      <c r="H370" s="69">
        <v>5</v>
      </c>
      <c r="I370" s="67" t="s">
        <v>281</v>
      </c>
      <c r="J370" s="70" t="s">
        <v>51</v>
      </c>
      <c r="K370" s="67" t="s">
        <v>14</v>
      </c>
      <c r="L370" s="63" t="s">
        <v>14</v>
      </c>
      <c r="M370" s="70" t="s">
        <v>4019</v>
      </c>
      <c r="N370" s="63" t="s">
        <v>17</v>
      </c>
      <c r="O370" s="70">
        <v>3</v>
      </c>
      <c r="P370" s="70">
        <v>2</v>
      </c>
      <c r="Q370" s="70">
        <v>5</v>
      </c>
      <c r="W370" s="84">
        <v>2</v>
      </c>
      <c r="X370" s="84">
        <v>3</v>
      </c>
    </row>
    <row r="371" spans="2:24" ht="15" customHeight="1" x14ac:dyDescent="0.25">
      <c r="B371" s="70" t="s">
        <v>2370</v>
      </c>
      <c r="C371" s="64">
        <v>41055.077789351853</v>
      </c>
      <c r="D371" s="65" t="s">
        <v>453</v>
      </c>
      <c r="E371" s="66">
        <v>220700</v>
      </c>
      <c r="F371" s="67" t="s">
        <v>5</v>
      </c>
      <c r="G371" s="68">
        <v>220700</v>
      </c>
      <c r="H371" s="69">
        <v>12</v>
      </c>
      <c r="I371" s="67" t="s">
        <v>354</v>
      </c>
      <c r="J371" s="70" t="s">
        <v>354</v>
      </c>
      <c r="K371" s="67" t="s">
        <v>141</v>
      </c>
      <c r="L371" s="63" t="s">
        <v>141</v>
      </c>
      <c r="M371" s="70" t="s">
        <v>4018</v>
      </c>
      <c r="N371" s="63" t="s">
        <v>12</v>
      </c>
      <c r="O371" s="70">
        <v>8</v>
      </c>
      <c r="P371" s="70">
        <v>8</v>
      </c>
      <c r="Q371" s="70">
        <v>2</v>
      </c>
      <c r="W371" s="84">
        <v>8</v>
      </c>
      <c r="X371" s="84">
        <v>8</v>
      </c>
    </row>
    <row r="372" spans="2:24" ht="15" customHeight="1" x14ac:dyDescent="0.25">
      <c r="B372" s="70" t="s">
        <v>2371</v>
      </c>
      <c r="C372" s="64">
        <v>41055.077824074076</v>
      </c>
      <c r="D372" s="65">
        <v>194000</v>
      </c>
      <c r="E372" s="66">
        <v>194000</v>
      </c>
      <c r="F372" s="67" t="s">
        <v>5</v>
      </c>
      <c r="G372" s="68">
        <v>194000</v>
      </c>
      <c r="H372" s="69">
        <v>11</v>
      </c>
      <c r="I372" s="67" t="s">
        <v>454</v>
      </c>
      <c r="J372" s="70" t="s">
        <v>3947</v>
      </c>
      <c r="K372" s="67" t="s">
        <v>14</v>
      </c>
      <c r="L372" s="63" t="s">
        <v>14</v>
      </c>
      <c r="M372" s="70" t="s">
        <v>4019</v>
      </c>
      <c r="N372" s="63" t="s">
        <v>17</v>
      </c>
      <c r="O372" s="70">
        <v>3</v>
      </c>
      <c r="P372" s="70">
        <v>2</v>
      </c>
      <c r="Q372" s="70">
        <v>3</v>
      </c>
      <c r="W372" s="84">
        <v>2</v>
      </c>
      <c r="X372" s="84">
        <v>3</v>
      </c>
    </row>
    <row r="373" spans="2:24" ht="15" customHeight="1" x14ac:dyDescent="0.25">
      <c r="B373" s="70" t="s">
        <v>2372</v>
      </c>
      <c r="C373" s="64">
        <v>41055.07949074074</v>
      </c>
      <c r="D373" s="65">
        <v>9000000</v>
      </c>
      <c r="E373" s="66">
        <v>9000000</v>
      </c>
      <c r="F373" s="67" t="s">
        <v>39</v>
      </c>
      <c r="G373" s="68">
        <v>160271.25018698312</v>
      </c>
      <c r="H373" s="69">
        <v>11</v>
      </c>
      <c r="I373" s="67" t="s">
        <v>13</v>
      </c>
      <c r="J373" s="70" t="s">
        <v>19</v>
      </c>
      <c r="K373" s="67" t="s">
        <v>7</v>
      </c>
      <c r="L373" s="63" t="s">
        <v>7</v>
      </c>
      <c r="M373" s="70" t="s">
        <v>1122</v>
      </c>
      <c r="N373" s="63" t="s">
        <v>8</v>
      </c>
      <c r="O373" s="70">
        <v>6</v>
      </c>
      <c r="P373" s="70">
        <v>6</v>
      </c>
      <c r="Q373" s="70">
        <v>30</v>
      </c>
      <c r="W373" s="84">
        <v>4</v>
      </c>
      <c r="X373" s="84">
        <v>6</v>
      </c>
    </row>
    <row r="374" spans="2:24" ht="15" customHeight="1" x14ac:dyDescent="0.25">
      <c r="B374" s="70" t="s">
        <v>2373</v>
      </c>
      <c r="C374" s="64">
        <v>41055.079710648148</v>
      </c>
      <c r="D374" s="65" t="s">
        <v>455</v>
      </c>
      <c r="E374" s="66">
        <v>500000</v>
      </c>
      <c r="F374" s="67" t="s">
        <v>39</v>
      </c>
      <c r="G374" s="68">
        <v>8903.9583437212841</v>
      </c>
      <c r="H374" s="69">
        <v>1</v>
      </c>
      <c r="I374" s="67" t="s">
        <v>456</v>
      </c>
      <c r="J374" s="70" t="s">
        <v>51</v>
      </c>
      <c r="K374" s="67" t="s">
        <v>7</v>
      </c>
      <c r="L374" s="63" t="s">
        <v>7</v>
      </c>
      <c r="M374" s="70" t="s">
        <v>1122</v>
      </c>
      <c r="N374" s="63" t="s">
        <v>17</v>
      </c>
      <c r="O374" s="70">
        <v>3</v>
      </c>
      <c r="P374" s="70">
        <v>2</v>
      </c>
      <c r="Q374" s="70">
        <v>9.5</v>
      </c>
      <c r="W374" s="84">
        <v>2</v>
      </c>
      <c r="X374" s="84">
        <v>3</v>
      </c>
    </row>
    <row r="375" spans="2:24" ht="15" customHeight="1" x14ac:dyDescent="0.25">
      <c r="B375" s="70" t="s">
        <v>2374</v>
      </c>
      <c r="C375" s="64">
        <v>41055.081516203703</v>
      </c>
      <c r="D375" s="65">
        <v>80000</v>
      </c>
      <c r="E375" s="66">
        <v>80000</v>
      </c>
      <c r="F375" s="67" t="s">
        <v>84</v>
      </c>
      <c r="G375" s="68">
        <v>78668.921842426149</v>
      </c>
      <c r="H375" s="69">
        <v>8</v>
      </c>
      <c r="I375" s="67" t="s">
        <v>457</v>
      </c>
      <c r="J375" s="70" t="s">
        <v>19</v>
      </c>
      <c r="K375" s="67" t="s">
        <v>86</v>
      </c>
      <c r="L375" s="63" t="s">
        <v>86</v>
      </c>
      <c r="M375" s="70" t="s">
        <v>4019</v>
      </c>
      <c r="N375" s="63" t="s">
        <v>8</v>
      </c>
      <c r="O375" s="70">
        <v>6</v>
      </c>
      <c r="P375" s="70">
        <v>6</v>
      </c>
      <c r="Q375" s="70">
        <v>9</v>
      </c>
      <c r="W375" s="84">
        <v>4</v>
      </c>
      <c r="X375" s="84">
        <v>6</v>
      </c>
    </row>
    <row r="376" spans="2:24" ht="15" customHeight="1" x14ac:dyDescent="0.25">
      <c r="B376" s="70" t="s">
        <v>2375</v>
      </c>
      <c r="C376" s="64">
        <v>41055.081712962965</v>
      </c>
      <c r="D376" s="65">
        <v>1500</v>
      </c>
      <c r="E376" s="66">
        <v>18000</v>
      </c>
      <c r="F376" s="67" t="s">
        <v>21</v>
      </c>
      <c r="G376" s="68">
        <v>22867.189901848938</v>
      </c>
      <c r="H376" s="69">
        <v>3</v>
      </c>
      <c r="I376" s="67" t="s">
        <v>458</v>
      </c>
      <c r="J376" s="70" t="s">
        <v>51</v>
      </c>
      <c r="K376" s="67" t="s">
        <v>29</v>
      </c>
      <c r="L376" s="63" t="s">
        <v>29</v>
      </c>
      <c r="M376" s="70" t="s">
        <v>979</v>
      </c>
      <c r="N376" s="63" t="s">
        <v>17</v>
      </c>
      <c r="O376" s="70">
        <v>3</v>
      </c>
      <c r="P376" s="70">
        <v>2</v>
      </c>
      <c r="Q376" s="70">
        <v>20</v>
      </c>
      <c r="W376" s="84">
        <v>2</v>
      </c>
      <c r="X376" s="84">
        <v>3</v>
      </c>
    </row>
    <row r="377" spans="2:24" ht="15" customHeight="1" x14ac:dyDescent="0.25">
      <c r="B377" s="70" t="s">
        <v>2376</v>
      </c>
      <c r="C377" s="64">
        <v>41055.08216435185</v>
      </c>
      <c r="D377" s="65" t="s">
        <v>328</v>
      </c>
      <c r="E377" s="66">
        <v>60000</v>
      </c>
      <c r="F377" s="67" t="s">
        <v>67</v>
      </c>
      <c r="G377" s="68">
        <v>94570.696324037053</v>
      </c>
      <c r="H377" s="69">
        <v>10</v>
      </c>
      <c r="I377" s="67" t="s">
        <v>459</v>
      </c>
      <c r="J377" s="70" t="s">
        <v>3947</v>
      </c>
      <c r="K377" s="67" t="s">
        <v>69</v>
      </c>
      <c r="L377" s="63" t="s">
        <v>69</v>
      </c>
      <c r="M377" s="70" t="s">
        <v>979</v>
      </c>
      <c r="N377" s="63" t="s">
        <v>17</v>
      </c>
      <c r="O377" s="70">
        <v>3</v>
      </c>
      <c r="P377" s="70">
        <v>2</v>
      </c>
      <c r="Q377" s="70">
        <v>10</v>
      </c>
      <c r="W377" s="84">
        <v>2</v>
      </c>
      <c r="X377" s="84">
        <v>3</v>
      </c>
    </row>
    <row r="378" spans="2:24" ht="15" customHeight="1" x14ac:dyDescent="0.25">
      <c r="B378" s="70" t="s">
        <v>2377</v>
      </c>
      <c r="C378" s="64">
        <v>41055.082430555558</v>
      </c>
      <c r="D378" s="65">
        <v>95000</v>
      </c>
      <c r="E378" s="66">
        <v>95000</v>
      </c>
      <c r="F378" s="67" t="s">
        <v>5</v>
      </c>
      <c r="G378" s="68">
        <v>95000</v>
      </c>
      <c r="H378" s="69">
        <v>10</v>
      </c>
      <c r="I378" s="67" t="s">
        <v>422</v>
      </c>
      <c r="J378" s="70" t="s">
        <v>19</v>
      </c>
      <c r="K378" s="67" t="s">
        <v>14</v>
      </c>
      <c r="L378" s="63" t="s">
        <v>14</v>
      </c>
      <c r="M378" s="70" t="s">
        <v>4019</v>
      </c>
      <c r="N378" s="63" t="s">
        <v>12</v>
      </c>
      <c r="O378" s="70">
        <v>8</v>
      </c>
      <c r="P378" s="70">
        <v>8</v>
      </c>
      <c r="Q378" s="70">
        <v>9</v>
      </c>
      <c r="W378" s="84">
        <v>8</v>
      </c>
      <c r="X378" s="84">
        <v>8</v>
      </c>
    </row>
    <row r="379" spans="2:24" ht="15" customHeight="1" x14ac:dyDescent="0.25">
      <c r="B379" s="70" t="s">
        <v>2378</v>
      </c>
      <c r="C379" s="64">
        <v>41055.082881944443</v>
      </c>
      <c r="D379" s="65" t="s">
        <v>460</v>
      </c>
      <c r="E379" s="66">
        <v>540000</v>
      </c>
      <c r="F379" s="67" t="s">
        <v>39</v>
      </c>
      <c r="G379" s="68">
        <v>9616.275011218986</v>
      </c>
      <c r="H379" s="69">
        <v>1</v>
      </c>
      <c r="I379" s="67" t="s">
        <v>461</v>
      </c>
      <c r="J379" s="70" t="s">
        <v>277</v>
      </c>
      <c r="K379" s="67" t="s">
        <v>7</v>
      </c>
      <c r="L379" s="63" t="s">
        <v>7</v>
      </c>
      <c r="M379" s="70" t="s">
        <v>1122</v>
      </c>
      <c r="N379" s="63" t="s">
        <v>8</v>
      </c>
      <c r="O379" s="70">
        <v>6</v>
      </c>
      <c r="P379" s="70">
        <v>6</v>
      </c>
      <c r="Q379" s="70">
        <v>2</v>
      </c>
      <c r="W379" s="84">
        <v>4</v>
      </c>
      <c r="X379" s="84">
        <v>6</v>
      </c>
    </row>
    <row r="380" spans="2:24" ht="15" customHeight="1" x14ac:dyDescent="0.25">
      <c r="B380" s="70" t="s">
        <v>2379</v>
      </c>
      <c r="C380" s="64">
        <v>41055.083101851851</v>
      </c>
      <c r="D380" s="65">
        <v>48000</v>
      </c>
      <c r="E380" s="66">
        <v>48000</v>
      </c>
      <c r="F380" s="67" t="s">
        <v>5</v>
      </c>
      <c r="G380" s="68">
        <v>48000</v>
      </c>
      <c r="H380" s="69">
        <v>5</v>
      </c>
      <c r="I380" s="67" t="s">
        <v>462</v>
      </c>
      <c r="J380" s="70" t="s">
        <v>19</v>
      </c>
      <c r="K380" s="67" t="s">
        <v>14</v>
      </c>
      <c r="L380" s="63" t="s">
        <v>14</v>
      </c>
      <c r="M380" s="70" t="s">
        <v>4019</v>
      </c>
      <c r="N380" s="63" t="s">
        <v>24</v>
      </c>
      <c r="O380" s="70">
        <v>2</v>
      </c>
      <c r="P380" s="70">
        <v>2</v>
      </c>
      <c r="Q380" s="70">
        <v>6</v>
      </c>
      <c r="W380" s="84">
        <v>1</v>
      </c>
      <c r="X380" s="84">
        <v>2</v>
      </c>
    </row>
    <row r="381" spans="2:24" ht="15" customHeight="1" x14ac:dyDescent="0.25">
      <c r="B381" s="70" t="s">
        <v>2380</v>
      </c>
      <c r="C381" s="64">
        <v>41055.08315972222</v>
      </c>
      <c r="D381" s="65" t="s">
        <v>463</v>
      </c>
      <c r="E381" s="66">
        <v>46000</v>
      </c>
      <c r="F381" s="67" t="s">
        <v>5</v>
      </c>
      <c r="G381" s="68">
        <v>46000</v>
      </c>
      <c r="H381" s="69">
        <v>5</v>
      </c>
      <c r="I381" s="67" t="s">
        <v>464</v>
      </c>
      <c r="J381" s="70" t="s">
        <v>19</v>
      </c>
      <c r="K381" s="67" t="s">
        <v>14</v>
      </c>
      <c r="L381" s="63" t="s">
        <v>14</v>
      </c>
      <c r="M381" s="70" t="s">
        <v>4019</v>
      </c>
      <c r="N381" s="63" t="s">
        <v>8</v>
      </c>
      <c r="O381" s="70">
        <v>6</v>
      </c>
      <c r="P381" s="70">
        <v>6</v>
      </c>
      <c r="Q381" s="70">
        <v>9</v>
      </c>
      <c r="W381" s="84">
        <v>4</v>
      </c>
      <c r="X381" s="84">
        <v>6</v>
      </c>
    </row>
    <row r="382" spans="2:24" ht="15" customHeight="1" x14ac:dyDescent="0.25">
      <c r="B382" s="70" t="s">
        <v>2381</v>
      </c>
      <c r="C382" s="64">
        <v>41055.083194444444</v>
      </c>
      <c r="D382" s="65">
        <v>15000</v>
      </c>
      <c r="E382" s="66">
        <v>15000</v>
      </c>
      <c r="F382" s="67" t="s">
        <v>5</v>
      </c>
      <c r="G382" s="68">
        <v>15000</v>
      </c>
      <c r="H382" s="69">
        <v>2</v>
      </c>
      <c r="I382" s="67" t="s">
        <v>465</v>
      </c>
      <c r="J382" s="70" t="s">
        <v>3945</v>
      </c>
      <c r="K382" s="67" t="s">
        <v>26</v>
      </c>
      <c r="L382" s="63" t="s">
        <v>26</v>
      </c>
      <c r="M382" s="70" t="s">
        <v>979</v>
      </c>
      <c r="N382" s="63" t="s">
        <v>17</v>
      </c>
      <c r="O382" s="70">
        <v>3</v>
      </c>
      <c r="P382" s="70">
        <v>2</v>
      </c>
      <c r="Q382" s="70">
        <v>30</v>
      </c>
      <c r="W382" s="84">
        <v>2</v>
      </c>
      <c r="X382" s="84">
        <v>3</v>
      </c>
    </row>
    <row r="383" spans="2:24" ht="15" customHeight="1" x14ac:dyDescent="0.25">
      <c r="B383" s="70" t="s">
        <v>2382</v>
      </c>
      <c r="C383" s="64">
        <v>41055.083379629628</v>
      </c>
      <c r="D383" s="65" t="s">
        <v>466</v>
      </c>
      <c r="E383" s="66">
        <v>620000</v>
      </c>
      <c r="F383" s="67" t="s">
        <v>39</v>
      </c>
      <c r="G383" s="68">
        <v>11040.908346214392</v>
      </c>
      <c r="H383" s="69">
        <v>2</v>
      </c>
      <c r="I383" s="67" t="s">
        <v>467</v>
      </c>
      <c r="J383" s="70" t="s">
        <v>51</v>
      </c>
      <c r="K383" s="67" t="s">
        <v>7</v>
      </c>
      <c r="L383" s="63" t="s">
        <v>7</v>
      </c>
      <c r="M383" s="70" t="s">
        <v>1122</v>
      </c>
      <c r="N383" s="63" t="s">
        <v>24</v>
      </c>
      <c r="O383" s="70">
        <v>2</v>
      </c>
      <c r="P383" s="70">
        <v>2</v>
      </c>
      <c r="Q383" s="70">
        <v>40</v>
      </c>
      <c r="W383" s="84">
        <v>1</v>
      </c>
      <c r="X383" s="84">
        <v>2</v>
      </c>
    </row>
    <row r="384" spans="2:24" ht="15" customHeight="1" x14ac:dyDescent="0.25">
      <c r="B384" s="70" t="s">
        <v>2383</v>
      </c>
      <c r="C384" s="64">
        <v>41055.083449074074</v>
      </c>
      <c r="D384" s="65" t="s">
        <v>468</v>
      </c>
      <c r="E384" s="66">
        <v>28000</v>
      </c>
      <c r="F384" s="67" t="s">
        <v>67</v>
      </c>
      <c r="G384" s="68">
        <v>44132.991617883956</v>
      </c>
      <c r="H384" s="69">
        <v>5</v>
      </c>
      <c r="I384" s="67" t="s">
        <v>469</v>
      </c>
      <c r="J384" s="70" t="s">
        <v>51</v>
      </c>
      <c r="K384" s="67" t="s">
        <v>69</v>
      </c>
      <c r="L384" s="63" t="s">
        <v>69</v>
      </c>
      <c r="M384" s="70" t="s">
        <v>979</v>
      </c>
      <c r="N384" s="63" t="s">
        <v>17</v>
      </c>
      <c r="O384" s="70">
        <v>3</v>
      </c>
      <c r="P384" s="70">
        <v>2</v>
      </c>
      <c r="Q384" s="70">
        <v>20</v>
      </c>
      <c r="W384" s="84">
        <v>2</v>
      </c>
      <c r="X384" s="84">
        <v>3</v>
      </c>
    </row>
    <row r="385" spans="2:24" ht="15" customHeight="1" x14ac:dyDescent="0.25">
      <c r="B385" s="70" t="s">
        <v>2384</v>
      </c>
      <c r="C385" s="64">
        <v>41055.083495370367</v>
      </c>
      <c r="D385" s="65">
        <v>47000</v>
      </c>
      <c r="E385" s="66">
        <v>47000</v>
      </c>
      <c r="F385" s="67" t="s">
        <v>5</v>
      </c>
      <c r="G385" s="68">
        <v>47000</v>
      </c>
      <c r="H385" s="69">
        <v>5</v>
      </c>
      <c r="I385" s="67" t="s">
        <v>470</v>
      </c>
      <c r="J385" s="70" t="s">
        <v>51</v>
      </c>
      <c r="K385" s="67" t="s">
        <v>14</v>
      </c>
      <c r="L385" s="63" t="s">
        <v>14</v>
      </c>
      <c r="M385" s="70" t="s">
        <v>4019</v>
      </c>
      <c r="N385" s="63" t="s">
        <v>17</v>
      </c>
      <c r="O385" s="70">
        <v>3</v>
      </c>
      <c r="P385" s="70">
        <v>2</v>
      </c>
      <c r="Q385" s="70">
        <v>8</v>
      </c>
      <c r="W385" s="84">
        <v>2</v>
      </c>
      <c r="X385" s="84">
        <v>3</v>
      </c>
    </row>
    <row r="386" spans="2:24" ht="15" customHeight="1" x14ac:dyDescent="0.25">
      <c r="B386" s="70" t="s">
        <v>2385</v>
      </c>
      <c r="C386" s="64">
        <v>41055.083819444444</v>
      </c>
      <c r="D386" s="65">
        <v>44000</v>
      </c>
      <c r="E386" s="66">
        <v>44000</v>
      </c>
      <c r="F386" s="67" t="s">
        <v>5</v>
      </c>
      <c r="G386" s="68">
        <v>44000</v>
      </c>
      <c r="H386" s="69">
        <v>5</v>
      </c>
      <c r="I386" s="67" t="s">
        <v>471</v>
      </c>
      <c r="J386" s="70" t="s">
        <v>19</v>
      </c>
      <c r="K386" s="67" t="s">
        <v>14</v>
      </c>
      <c r="L386" s="63" t="s">
        <v>14</v>
      </c>
      <c r="M386" s="70" t="s">
        <v>4019</v>
      </c>
      <c r="N386" s="63" t="s">
        <v>17</v>
      </c>
      <c r="O386" s="70">
        <v>3</v>
      </c>
      <c r="P386" s="70">
        <v>2</v>
      </c>
      <c r="Q386" s="70">
        <v>7</v>
      </c>
      <c r="W386" s="84">
        <v>2</v>
      </c>
      <c r="X386" s="84">
        <v>3</v>
      </c>
    </row>
    <row r="387" spans="2:24" ht="15" customHeight="1" x14ac:dyDescent="0.25">
      <c r="B387" s="70" t="s">
        <v>2386</v>
      </c>
      <c r="C387" s="64">
        <v>41055.083865740744</v>
      </c>
      <c r="D387" s="65">
        <v>55000</v>
      </c>
      <c r="E387" s="66">
        <v>55000</v>
      </c>
      <c r="F387" s="67" t="s">
        <v>5</v>
      </c>
      <c r="G387" s="68">
        <v>55000</v>
      </c>
      <c r="H387" s="69">
        <v>6</v>
      </c>
      <c r="I387" s="67" t="s">
        <v>308</v>
      </c>
      <c r="J387" s="70" t="s">
        <v>308</v>
      </c>
      <c r="K387" s="67" t="s">
        <v>14</v>
      </c>
      <c r="L387" s="63" t="s">
        <v>14</v>
      </c>
      <c r="M387" s="70" t="s">
        <v>4019</v>
      </c>
      <c r="N387" s="63" t="s">
        <v>8</v>
      </c>
      <c r="O387" s="70">
        <v>6</v>
      </c>
      <c r="P387" s="70">
        <v>6</v>
      </c>
      <c r="Q387" s="70">
        <v>7.5</v>
      </c>
      <c r="W387" s="84">
        <v>4</v>
      </c>
      <c r="X387" s="84">
        <v>6</v>
      </c>
    </row>
    <row r="388" spans="2:24" ht="15" customHeight="1" x14ac:dyDescent="0.25">
      <c r="B388" s="70" t="s">
        <v>2387</v>
      </c>
      <c r="C388" s="64">
        <v>41055.083958333336</v>
      </c>
      <c r="D388" s="65">
        <v>12000</v>
      </c>
      <c r="E388" s="66">
        <v>12000</v>
      </c>
      <c r="F388" s="67" t="s">
        <v>5</v>
      </c>
      <c r="G388" s="68">
        <v>12000</v>
      </c>
      <c r="H388" s="69">
        <v>2</v>
      </c>
      <c r="I388" s="67" t="s">
        <v>472</v>
      </c>
      <c r="J388" s="70" t="s">
        <v>3945</v>
      </c>
      <c r="K388" s="67" t="s">
        <v>47</v>
      </c>
      <c r="L388" s="63" t="s">
        <v>47</v>
      </c>
      <c r="M388" s="70" t="s">
        <v>4016</v>
      </c>
      <c r="N388" s="63" t="s">
        <v>8</v>
      </c>
      <c r="O388" s="70">
        <v>6</v>
      </c>
      <c r="P388" s="70">
        <v>6</v>
      </c>
      <c r="Q388" s="70">
        <v>1.5</v>
      </c>
      <c r="W388" s="84">
        <v>4</v>
      </c>
      <c r="X388" s="84">
        <v>6</v>
      </c>
    </row>
    <row r="389" spans="2:24" ht="15" customHeight="1" x14ac:dyDescent="0.25">
      <c r="B389" s="70" t="s">
        <v>2388</v>
      </c>
      <c r="C389" s="64">
        <v>41055.084108796298</v>
      </c>
      <c r="D389" s="65">
        <v>50000</v>
      </c>
      <c r="E389" s="66">
        <v>50000</v>
      </c>
      <c r="F389" s="67" t="s">
        <v>5</v>
      </c>
      <c r="G389" s="68">
        <v>50000</v>
      </c>
      <c r="H389" s="69">
        <v>6</v>
      </c>
      <c r="I389" s="67" t="s">
        <v>473</v>
      </c>
      <c r="J389" s="70" t="s">
        <v>51</v>
      </c>
      <c r="K389" s="67" t="s">
        <v>14</v>
      </c>
      <c r="L389" s="63" t="s">
        <v>14</v>
      </c>
      <c r="M389" s="70" t="s">
        <v>4019</v>
      </c>
      <c r="N389" s="63" t="s">
        <v>17</v>
      </c>
      <c r="O389" s="70">
        <v>3</v>
      </c>
      <c r="P389" s="70">
        <v>2</v>
      </c>
      <c r="Q389" s="70">
        <v>9.5</v>
      </c>
      <c r="W389" s="84">
        <v>2</v>
      </c>
      <c r="X389" s="84">
        <v>3</v>
      </c>
    </row>
    <row r="390" spans="2:24" ht="15" customHeight="1" x14ac:dyDescent="0.25">
      <c r="B390" s="70" t="s">
        <v>2389</v>
      </c>
      <c r="C390" s="64">
        <v>41055.084386574075</v>
      </c>
      <c r="D390" s="65" t="s">
        <v>474</v>
      </c>
      <c r="E390" s="66">
        <v>750000</v>
      </c>
      <c r="F390" s="67" t="s">
        <v>39</v>
      </c>
      <c r="G390" s="68">
        <v>13355.937515581925</v>
      </c>
      <c r="H390" s="69">
        <v>2</v>
      </c>
      <c r="I390" s="67" t="s">
        <v>205</v>
      </c>
      <c r="J390" s="70" t="s">
        <v>19</v>
      </c>
      <c r="K390" s="67" t="s">
        <v>7</v>
      </c>
      <c r="L390" s="63" t="s">
        <v>7</v>
      </c>
      <c r="M390" s="70" t="s">
        <v>1122</v>
      </c>
      <c r="N390" s="63" t="s">
        <v>24</v>
      </c>
      <c r="O390" s="70">
        <v>2</v>
      </c>
      <c r="P390" s="70">
        <v>2</v>
      </c>
      <c r="Q390" s="70">
        <v>9</v>
      </c>
      <c r="W390" s="84">
        <v>1</v>
      </c>
      <c r="X390" s="84">
        <v>2</v>
      </c>
    </row>
    <row r="391" spans="2:24" ht="15" customHeight="1" x14ac:dyDescent="0.25">
      <c r="B391" s="70" t="s">
        <v>2390</v>
      </c>
      <c r="C391" s="64">
        <v>41055.084745370368</v>
      </c>
      <c r="D391" s="65" t="s">
        <v>475</v>
      </c>
      <c r="E391" s="66">
        <v>99147</v>
      </c>
      <c r="F391" s="67" t="s">
        <v>5</v>
      </c>
      <c r="G391" s="68">
        <v>99147</v>
      </c>
      <c r="H391" s="69">
        <v>10</v>
      </c>
      <c r="I391" s="67" t="s">
        <v>476</v>
      </c>
      <c r="J391" s="70" t="s">
        <v>65</v>
      </c>
      <c r="K391" s="67" t="s">
        <v>63</v>
      </c>
      <c r="L391" s="63" t="s">
        <v>63</v>
      </c>
      <c r="M391" s="70" t="s">
        <v>1122</v>
      </c>
      <c r="N391" s="63" t="s">
        <v>8</v>
      </c>
      <c r="O391" s="70">
        <v>6</v>
      </c>
      <c r="P391" s="70">
        <v>6</v>
      </c>
      <c r="Q391" s="70">
        <v>5.5</v>
      </c>
      <c r="W391" s="84">
        <v>4</v>
      </c>
      <c r="X391" s="84">
        <v>6</v>
      </c>
    </row>
    <row r="392" spans="2:24" ht="15" customHeight="1" x14ac:dyDescent="0.25">
      <c r="B392" s="70" t="s">
        <v>2391</v>
      </c>
      <c r="C392" s="64">
        <v>41055.085821759261</v>
      </c>
      <c r="D392" s="65">
        <v>45880</v>
      </c>
      <c r="E392" s="66">
        <v>45880</v>
      </c>
      <c r="F392" s="67" t="s">
        <v>5</v>
      </c>
      <c r="G392" s="68">
        <v>45880</v>
      </c>
      <c r="H392" s="69">
        <v>5</v>
      </c>
      <c r="I392" s="67" t="s">
        <v>477</v>
      </c>
      <c r="J392" s="70" t="s">
        <v>51</v>
      </c>
      <c r="K392" s="67" t="s">
        <v>14</v>
      </c>
      <c r="L392" s="63" t="s">
        <v>14</v>
      </c>
      <c r="M392" s="70" t="s">
        <v>4019</v>
      </c>
      <c r="N392" s="63" t="s">
        <v>12</v>
      </c>
      <c r="O392" s="70">
        <v>8</v>
      </c>
      <c r="P392" s="70">
        <v>8</v>
      </c>
      <c r="Q392" s="70">
        <v>6.5</v>
      </c>
      <c r="W392" s="84">
        <v>8</v>
      </c>
      <c r="X392" s="84">
        <v>8</v>
      </c>
    </row>
    <row r="393" spans="2:24" ht="15" customHeight="1" x14ac:dyDescent="0.25">
      <c r="B393" s="70" t="s">
        <v>2392</v>
      </c>
      <c r="C393" s="64">
        <v>41055.0859375</v>
      </c>
      <c r="D393" s="65">
        <v>70000</v>
      </c>
      <c r="E393" s="66">
        <v>70000</v>
      </c>
      <c r="F393" s="67" t="s">
        <v>5</v>
      </c>
      <c r="G393" s="68">
        <v>70000</v>
      </c>
      <c r="H393" s="69">
        <v>8</v>
      </c>
      <c r="I393" s="67" t="s">
        <v>478</v>
      </c>
      <c r="J393" s="70" t="s">
        <v>51</v>
      </c>
      <c r="K393" s="67" t="s">
        <v>14</v>
      </c>
      <c r="L393" s="63" t="s">
        <v>14</v>
      </c>
      <c r="M393" s="70" t="s">
        <v>4019</v>
      </c>
      <c r="N393" s="63" t="s">
        <v>8</v>
      </c>
      <c r="O393" s="70">
        <v>6</v>
      </c>
      <c r="P393" s="70">
        <v>6</v>
      </c>
      <c r="Q393" s="70">
        <v>2</v>
      </c>
      <c r="W393" s="84">
        <v>4</v>
      </c>
      <c r="X393" s="84">
        <v>6</v>
      </c>
    </row>
    <row r="394" spans="2:24" ht="15" customHeight="1" x14ac:dyDescent="0.25">
      <c r="B394" s="70" t="s">
        <v>2393</v>
      </c>
      <c r="C394" s="64">
        <v>41055.086122685185</v>
      </c>
      <c r="D394" s="65">
        <v>100000</v>
      </c>
      <c r="E394" s="66">
        <v>100000</v>
      </c>
      <c r="F394" s="67" t="s">
        <v>5</v>
      </c>
      <c r="G394" s="68">
        <v>100000</v>
      </c>
      <c r="H394" s="69">
        <v>11</v>
      </c>
      <c r="I394" s="67" t="s">
        <v>479</v>
      </c>
      <c r="J394" s="70" t="s">
        <v>19</v>
      </c>
      <c r="K394" s="67" t="s">
        <v>14</v>
      </c>
      <c r="L394" s="63" t="s">
        <v>14</v>
      </c>
      <c r="M394" s="70" t="s">
        <v>4019</v>
      </c>
      <c r="N394" s="63" t="s">
        <v>12</v>
      </c>
      <c r="O394" s="70">
        <v>8</v>
      </c>
      <c r="P394" s="70">
        <v>8</v>
      </c>
      <c r="Q394" s="70">
        <v>1.5</v>
      </c>
      <c r="W394" s="84">
        <v>8</v>
      </c>
      <c r="X394" s="84">
        <v>8</v>
      </c>
    </row>
    <row r="395" spans="2:24" ht="15" customHeight="1" x14ac:dyDescent="0.25">
      <c r="B395" s="70" t="s">
        <v>2394</v>
      </c>
      <c r="C395" s="64">
        <v>41055.086168981485</v>
      </c>
      <c r="D395" s="65" t="s">
        <v>480</v>
      </c>
      <c r="E395" s="66">
        <v>1440000</v>
      </c>
      <c r="F395" s="67" t="s">
        <v>481</v>
      </c>
      <c r="G395" s="68">
        <v>17598.017290051986</v>
      </c>
      <c r="H395" s="69">
        <v>2</v>
      </c>
      <c r="I395" s="67" t="s">
        <v>482</v>
      </c>
      <c r="J395" s="70" t="s">
        <v>19</v>
      </c>
      <c r="K395" s="67" t="s">
        <v>423</v>
      </c>
      <c r="L395" s="63" t="s">
        <v>423</v>
      </c>
      <c r="M395" s="70" t="s">
        <v>1122</v>
      </c>
      <c r="N395" s="63" t="s">
        <v>17</v>
      </c>
      <c r="O395" s="70">
        <v>3</v>
      </c>
      <c r="P395" s="70">
        <v>2</v>
      </c>
      <c r="Q395" s="70">
        <v>9</v>
      </c>
      <c r="W395" s="84">
        <v>2</v>
      </c>
      <c r="X395" s="84">
        <v>3</v>
      </c>
    </row>
    <row r="396" spans="2:24" ht="15" customHeight="1" x14ac:dyDescent="0.25">
      <c r="B396" s="70" t="s">
        <v>2395</v>
      </c>
      <c r="C396" s="64">
        <v>41055.086875000001</v>
      </c>
      <c r="D396" s="65">
        <v>85000</v>
      </c>
      <c r="E396" s="66">
        <v>85000</v>
      </c>
      <c r="F396" s="67" t="s">
        <v>5</v>
      </c>
      <c r="G396" s="68">
        <v>85000</v>
      </c>
      <c r="H396" s="69">
        <v>9</v>
      </c>
      <c r="I396" s="67" t="s">
        <v>483</v>
      </c>
      <c r="J396" s="70" t="s">
        <v>277</v>
      </c>
      <c r="K396" s="67" t="s">
        <v>14</v>
      </c>
      <c r="L396" s="63" t="s">
        <v>14</v>
      </c>
      <c r="M396" s="70" t="s">
        <v>4019</v>
      </c>
      <c r="N396" s="63" t="s">
        <v>17</v>
      </c>
      <c r="O396" s="70">
        <v>3</v>
      </c>
      <c r="P396" s="70">
        <v>2</v>
      </c>
      <c r="Q396" s="70">
        <v>6</v>
      </c>
      <c r="W396" s="84">
        <v>2</v>
      </c>
      <c r="X396" s="84">
        <v>3</v>
      </c>
    </row>
    <row r="397" spans="2:24" ht="15" customHeight="1" x14ac:dyDescent="0.25">
      <c r="B397" s="70" t="s">
        <v>2396</v>
      </c>
      <c r="C397" s="64">
        <v>41055.087372685186</v>
      </c>
      <c r="D397" s="65">
        <v>47000</v>
      </c>
      <c r="E397" s="66">
        <v>47000</v>
      </c>
      <c r="F397" s="67" t="s">
        <v>5</v>
      </c>
      <c r="G397" s="68">
        <v>47000</v>
      </c>
      <c r="H397" s="69">
        <v>5</v>
      </c>
      <c r="I397" s="67" t="s">
        <v>484</v>
      </c>
      <c r="J397" s="70" t="s">
        <v>51</v>
      </c>
      <c r="K397" s="67" t="s">
        <v>14</v>
      </c>
      <c r="L397" s="63" t="s">
        <v>14</v>
      </c>
      <c r="M397" s="70" t="s">
        <v>4019</v>
      </c>
      <c r="N397" s="63" t="s">
        <v>8</v>
      </c>
      <c r="O397" s="70">
        <v>6</v>
      </c>
      <c r="P397" s="70">
        <v>6</v>
      </c>
      <c r="Q397" s="70">
        <v>9</v>
      </c>
      <c r="W397" s="84">
        <v>4</v>
      </c>
      <c r="X397" s="84">
        <v>6</v>
      </c>
    </row>
    <row r="398" spans="2:24" ht="15" customHeight="1" x14ac:dyDescent="0.25">
      <c r="B398" s="70" t="s">
        <v>2397</v>
      </c>
      <c r="C398" s="64">
        <v>41055.087476851855</v>
      </c>
      <c r="D398" s="65">
        <v>40000</v>
      </c>
      <c r="E398" s="66">
        <v>40000</v>
      </c>
      <c r="F398" s="67" t="s">
        <v>5</v>
      </c>
      <c r="G398" s="68">
        <v>40000</v>
      </c>
      <c r="H398" s="69">
        <v>5</v>
      </c>
      <c r="I398" s="67" t="s">
        <v>485</v>
      </c>
      <c r="J398" s="70" t="s">
        <v>51</v>
      </c>
      <c r="K398" s="67" t="s">
        <v>14</v>
      </c>
      <c r="L398" s="63" t="s">
        <v>14</v>
      </c>
      <c r="M398" s="70" t="s">
        <v>4019</v>
      </c>
      <c r="N398" s="63" t="s">
        <v>17</v>
      </c>
      <c r="O398" s="70">
        <v>3</v>
      </c>
      <c r="P398" s="70">
        <v>2</v>
      </c>
      <c r="Q398" s="70">
        <v>6.5</v>
      </c>
      <c r="W398" s="84">
        <v>2</v>
      </c>
      <c r="X398" s="84">
        <v>3</v>
      </c>
    </row>
    <row r="399" spans="2:24" ht="15" customHeight="1" x14ac:dyDescent="0.25">
      <c r="B399" s="70" t="s">
        <v>2398</v>
      </c>
      <c r="C399" s="64">
        <v>41055.087939814817</v>
      </c>
      <c r="D399" s="65">
        <v>30000</v>
      </c>
      <c r="E399" s="66">
        <v>30000</v>
      </c>
      <c r="F399" s="67" t="s">
        <v>5</v>
      </c>
      <c r="G399" s="68">
        <v>30000</v>
      </c>
      <c r="H399" s="69">
        <v>4</v>
      </c>
      <c r="I399" s="67" t="s">
        <v>450</v>
      </c>
      <c r="J399" s="70" t="s">
        <v>3947</v>
      </c>
      <c r="K399" s="67" t="s">
        <v>7</v>
      </c>
      <c r="L399" s="63" t="s">
        <v>7</v>
      </c>
      <c r="M399" s="70" t="s">
        <v>1122</v>
      </c>
      <c r="N399" s="63" t="s">
        <v>17</v>
      </c>
      <c r="O399" s="70">
        <v>3</v>
      </c>
      <c r="P399" s="70">
        <v>2</v>
      </c>
      <c r="Q399" s="70">
        <v>5</v>
      </c>
      <c r="W399" s="84">
        <v>2</v>
      </c>
      <c r="X399" s="84">
        <v>3</v>
      </c>
    </row>
    <row r="400" spans="2:24" ht="15" customHeight="1" x14ac:dyDescent="0.25">
      <c r="B400" s="70" t="s">
        <v>2399</v>
      </c>
      <c r="C400" s="64">
        <v>41055.088148148148</v>
      </c>
      <c r="D400" s="65">
        <v>72000</v>
      </c>
      <c r="E400" s="66">
        <v>72000</v>
      </c>
      <c r="F400" s="67" t="s">
        <v>84</v>
      </c>
      <c r="G400" s="68">
        <v>70802.029658183528</v>
      </c>
      <c r="H400" s="69">
        <v>8</v>
      </c>
      <c r="I400" s="67" t="s">
        <v>486</v>
      </c>
      <c r="J400" s="70" t="s">
        <v>486</v>
      </c>
      <c r="K400" s="67" t="s">
        <v>86</v>
      </c>
      <c r="L400" s="63" t="s">
        <v>86</v>
      </c>
      <c r="M400" s="70" t="s">
        <v>4019</v>
      </c>
      <c r="N400" s="63" t="s">
        <v>8</v>
      </c>
      <c r="O400" s="70">
        <v>6</v>
      </c>
      <c r="P400" s="70">
        <v>6</v>
      </c>
      <c r="Q400" s="70">
        <v>8.5</v>
      </c>
      <c r="W400" s="84">
        <v>4</v>
      </c>
      <c r="X400" s="84">
        <v>6</v>
      </c>
    </row>
    <row r="401" spans="2:24" ht="15" customHeight="1" x14ac:dyDescent="0.25">
      <c r="B401" s="70" t="s">
        <v>2400</v>
      </c>
      <c r="C401" s="64">
        <v>41055.088518518518</v>
      </c>
      <c r="D401" s="65">
        <v>34000</v>
      </c>
      <c r="E401" s="66">
        <v>34000</v>
      </c>
      <c r="F401" s="67" t="s">
        <v>5</v>
      </c>
      <c r="G401" s="68">
        <v>34000</v>
      </c>
      <c r="H401" s="69">
        <v>4</v>
      </c>
      <c r="I401" s="67" t="s">
        <v>487</v>
      </c>
      <c r="J401" s="70" t="s">
        <v>19</v>
      </c>
      <c r="K401" s="67" t="s">
        <v>14</v>
      </c>
      <c r="L401" s="63" t="s">
        <v>14</v>
      </c>
      <c r="M401" s="70" t="s">
        <v>4019</v>
      </c>
      <c r="N401" s="63" t="s">
        <v>8</v>
      </c>
      <c r="O401" s="70">
        <v>6</v>
      </c>
      <c r="P401" s="70">
        <v>6</v>
      </c>
      <c r="Q401" s="70">
        <v>5.5</v>
      </c>
      <c r="W401" s="84">
        <v>4</v>
      </c>
      <c r="X401" s="84">
        <v>6</v>
      </c>
    </row>
    <row r="402" spans="2:24" ht="15" customHeight="1" x14ac:dyDescent="0.25">
      <c r="B402" s="70" t="s">
        <v>2401</v>
      </c>
      <c r="C402" s="64">
        <v>41055.088761574072</v>
      </c>
      <c r="D402" s="65">
        <v>52000</v>
      </c>
      <c r="E402" s="66">
        <v>52000</v>
      </c>
      <c r="F402" s="67" t="s">
        <v>5</v>
      </c>
      <c r="G402" s="68">
        <v>52000</v>
      </c>
      <c r="H402" s="69">
        <v>6</v>
      </c>
      <c r="I402" s="67" t="s">
        <v>151</v>
      </c>
      <c r="J402" s="70" t="s">
        <v>19</v>
      </c>
      <c r="K402" s="67" t="s">
        <v>14</v>
      </c>
      <c r="L402" s="63" t="s">
        <v>14</v>
      </c>
      <c r="M402" s="70" t="s">
        <v>4019</v>
      </c>
      <c r="N402" s="63" t="s">
        <v>8</v>
      </c>
      <c r="O402" s="70">
        <v>6</v>
      </c>
      <c r="P402" s="70">
        <v>6</v>
      </c>
      <c r="Q402" s="70">
        <v>8.5</v>
      </c>
      <c r="W402" s="84">
        <v>4</v>
      </c>
      <c r="X402" s="84">
        <v>6</v>
      </c>
    </row>
    <row r="403" spans="2:24" ht="15" customHeight="1" x14ac:dyDescent="0.25">
      <c r="B403" s="70" t="s">
        <v>2402</v>
      </c>
      <c r="C403" s="64">
        <v>41055.089004629626</v>
      </c>
      <c r="D403" s="65">
        <v>300000</v>
      </c>
      <c r="E403" s="66">
        <v>300000</v>
      </c>
      <c r="F403" s="67" t="s">
        <v>39</v>
      </c>
      <c r="G403" s="68">
        <v>5342.3750062327708</v>
      </c>
      <c r="H403" s="69">
        <v>1</v>
      </c>
      <c r="I403" s="67" t="s">
        <v>488</v>
      </c>
      <c r="J403" s="70" t="s">
        <v>277</v>
      </c>
      <c r="K403" s="67" t="s">
        <v>7</v>
      </c>
      <c r="L403" s="63" t="s">
        <v>7</v>
      </c>
      <c r="M403" s="70" t="s">
        <v>1122</v>
      </c>
      <c r="N403" s="63" t="s">
        <v>24</v>
      </c>
      <c r="O403" s="70">
        <v>2</v>
      </c>
      <c r="P403" s="70">
        <v>2</v>
      </c>
      <c r="Q403" s="70">
        <v>20</v>
      </c>
      <c r="W403" s="84">
        <v>1</v>
      </c>
      <c r="X403" s="84">
        <v>2</v>
      </c>
    </row>
    <row r="404" spans="2:24" ht="15" customHeight="1" x14ac:dyDescent="0.25">
      <c r="B404" s="70" t="s">
        <v>2403</v>
      </c>
      <c r="C404" s="64">
        <v>41055.090243055558</v>
      </c>
      <c r="D404" s="65">
        <v>400000</v>
      </c>
      <c r="E404" s="66">
        <v>400000</v>
      </c>
      <c r="F404" s="67" t="s">
        <v>39</v>
      </c>
      <c r="G404" s="68">
        <v>7123.1666749770275</v>
      </c>
      <c r="H404" s="69">
        <v>1</v>
      </c>
      <c r="I404" s="67" t="s">
        <v>19</v>
      </c>
      <c r="J404" s="70" t="s">
        <v>19</v>
      </c>
      <c r="K404" s="67" t="s">
        <v>7</v>
      </c>
      <c r="L404" s="63" t="s">
        <v>7</v>
      </c>
      <c r="M404" s="70" t="s">
        <v>1122</v>
      </c>
      <c r="N404" s="63" t="s">
        <v>8</v>
      </c>
      <c r="O404" s="70">
        <v>6</v>
      </c>
      <c r="P404" s="70">
        <v>6</v>
      </c>
      <c r="Q404" s="70">
        <v>4</v>
      </c>
      <c r="W404" s="84">
        <v>4</v>
      </c>
      <c r="X404" s="84">
        <v>6</v>
      </c>
    </row>
    <row r="405" spans="2:24" ht="15" customHeight="1" x14ac:dyDescent="0.25">
      <c r="B405" s="70" t="s">
        <v>2404</v>
      </c>
      <c r="C405" s="64">
        <v>41055.090682870374</v>
      </c>
      <c r="D405" s="65">
        <v>63586.95</v>
      </c>
      <c r="E405" s="66">
        <v>63586</v>
      </c>
      <c r="F405" s="67" t="s">
        <v>5</v>
      </c>
      <c r="G405" s="68">
        <v>63586</v>
      </c>
      <c r="H405" s="69">
        <v>7</v>
      </c>
      <c r="I405" s="67" t="s">
        <v>489</v>
      </c>
      <c r="J405" s="70" t="s">
        <v>51</v>
      </c>
      <c r="K405" s="67" t="s">
        <v>124</v>
      </c>
      <c r="L405" s="63" t="s">
        <v>124</v>
      </c>
      <c r="M405" s="70" t="s">
        <v>1122</v>
      </c>
      <c r="N405" s="63" t="s">
        <v>17</v>
      </c>
      <c r="O405" s="70">
        <v>3</v>
      </c>
      <c r="P405" s="70">
        <v>2</v>
      </c>
      <c r="Q405" s="70">
        <v>9.5</v>
      </c>
      <c r="W405" s="84">
        <v>2</v>
      </c>
      <c r="X405" s="84">
        <v>3</v>
      </c>
    </row>
    <row r="406" spans="2:24" ht="15" customHeight="1" x14ac:dyDescent="0.25">
      <c r="B406" s="70" t="s">
        <v>2405</v>
      </c>
      <c r="C406" s="64">
        <v>41055.091435185182</v>
      </c>
      <c r="D406" s="65" t="s">
        <v>66</v>
      </c>
      <c r="E406" s="66">
        <v>35000</v>
      </c>
      <c r="F406" s="67" t="s">
        <v>67</v>
      </c>
      <c r="G406" s="68">
        <v>55166.239522354947</v>
      </c>
      <c r="H406" s="69">
        <v>6</v>
      </c>
      <c r="I406" s="67" t="s">
        <v>491</v>
      </c>
      <c r="J406" s="70" t="s">
        <v>308</v>
      </c>
      <c r="K406" s="67" t="s">
        <v>69</v>
      </c>
      <c r="L406" s="63" t="s">
        <v>69</v>
      </c>
      <c r="M406" s="70" t="s">
        <v>979</v>
      </c>
      <c r="N406" s="63" t="s">
        <v>8</v>
      </c>
      <c r="O406" s="70">
        <v>6</v>
      </c>
      <c r="P406" s="70">
        <v>6</v>
      </c>
      <c r="Q406" s="70">
        <v>8</v>
      </c>
      <c r="W406" s="84">
        <v>4</v>
      </c>
      <c r="X406" s="84">
        <v>6</v>
      </c>
    </row>
    <row r="407" spans="2:24" ht="15" customHeight="1" x14ac:dyDescent="0.25">
      <c r="B407" s="70" t="s">
        <v>2406</v>
      </c>
      <c r="C407" s="64">
        <v>41055.09233796296</v>
      </c>
      <c r="D407" s="65">
        <v>60000</v>
      </c>
      <c r="E407" s="66">
        <v>60000</v>
      </c>
      <c r="F407" s="67" t="s">
        <v>5</v>
      </c>
      <c r="G407" s="68">
        <v>60000</v>
      </c>
      <c r="H407" s="69">
        <v>7</v>
      </c>
      <c r="I407" s="67" t="s">
        <v>492</v>
      </c>
      <c r="J407" s="70" t="s">
        <v>19</v>
      </c>
      <c r="K407" s="67" t="s">
        <v>14</v>
      </c>
      <c r="L407" s="63" t="s">
        <v>14</v>
      </c>
      <c r="M407" s="70" t="s">
        <v>4019</v>
      </c>
      <c r="N407" s="63" t="s">
        <v>8</v>
      </c>
      <c r="O407" s="70">
        <v>6</v>
      </c>
      <c r="P407" s="70">
        <v>6</v>
      </c>
      <c r="Q407" s="70">
        <v>8</v>
      </c>
      <c r="W407" s="84">
        <v>4</v>
      </c>
      <c r="X407" s="84">
        <v>6</v>
      </c>
    </row>
    <row r="408" spans="2:24" ht="15" customHeight="1" x14ac:dyDescent="0.25">
      <c r="B408" s="70" t="s">
        <v>2407</v>
      </c>
      <c r="C408" s="64">
        <v>41055.09302083333</v>
      </c>
      <c r="D408" s="65">
        <v>19200</v>
      </c>
      <c r="E408" s="66">
        <v>19200</v>
      </c>
      <c r="F408" s="67" t="s">
        <v>5</v>
      </c>
      <c r="G408" s="68">
        <v>19200</v>
      </c>
      <c r="H408" s="69">
        <v>2</v>
      </c>
      <c r="I408" s="67" t="s">
        <v>493</v>
      </c>
      <c r="J408" s="70" t="s">
        <v>51</v>
      </c>
      <c r="K408" s="67" t="s">
        <v>71</v>
      </c>
      <c r="L408" s="63" t="s">
        <v>71</v>
      </c>
      <c r="M408" s="70" t="s">
        <v>979</v>
      </c>
      <c r="N408" s="63" t="s">
        <v>12</v>
      </c>
      <c r="O408" s="70">
        <v>8</v>
      </c>
      <c r="P408" s="70">
        <v>8</v>
      </c>
      <c r="Q408" s="70">
        <v>9</v>
      </c>
      <c r="W408" s="84">
        <v>8</v>
      </c>
      <c r="X408" s="84">
        <v>8</v>
      </c>
    </row>
    <row r="409" spans="2:24" ht="15" customHeight="1" x14ac:dyDescent="0.25">
      <c r="B409" s="70" t="s">
        <v>2408</v>
      </c>
      <c r="C409" s="64">
        <v>41055.093113425923</v>
      </c>
      <c r="D409" s="65" t="s">
        <v>494</v>
      </c>
      <c r="E409" s="66">
        <v>14000000</v>
      </c>
      <c r="F409" s="67" t="s">
        <v>495</v>
      </c>
      <c r="G409" s="68">
        <v>28109.627547434993</v>
      </c>
      <c r="H409" s="69">
        <v>3</v>
      </c>
      <c r="I409" s="67" t="s">
        <v>496</v>
      </c>
      <c r="J409" s="70" t="s">
        <v>19</v>
      </c>
      <c r="K409" s="67" t="s">
        <v>497</v>
      </c>
      <c r="L409" s="63" t="s">
        <v>497</v>
      </c>
      <c r="M409" s="70" t="s">
        <v>637</v>
      </c>
      <c r="N409" s="63" t="s">
        <v>12</v>
      </c>
      <c r="O409" s="70">
        <v>8</v>
      </c>
      <c r="P409" s="70">
        <v>8</v>
      </c>
      <c r="Q409" s="70">
        <v>4</v>
      </c>
      <c r="W409" s="84">
        <v>8</v>
      </c>
      <c r="X409" s="84">
        <v>8</v>
      </c>
    </row>
    <row r="410" spans="2:24" ht="15" customHeight="1" x14ac:dyDescent="0.25">
      <c r="B410" s="70" t="s">
        <v>2409</v>
      </c>
      <c r="C410" s="64">
        <v>41055.093391203707</v>
      </c>
      <c r="D410" s="65">
        <v>56000</v>
      </c>
      <c r="E410" s="66">
        <v>56000</v>
      </c>
      <c r="F410" s="67" t="s">
        <v>5</v>
      </c>
      <c r="G410" s="68">
        <v>56000</v>
      </c>
      <c r="H410" s="69">
        <v>6</v>
      </c>
      <c r="I410" s="67" t="s">
        <v>498</v>
      </c>
      <c r="J410" s="70" t="s">
        <v>19</v>
      </c>
      <c r="K410" s="67" t="s">
        <v>14</v>
      </c>
      <c r="L410" s="63" t="s">
        <v>14</v>
      </c>
      <c r="M410" s="70" t="s">
        <v>4019</v>
      </c>
      <c r="N410" s="63" t="s">
        <v>8</v>
      </c>
      <c r="O410" s="70">
        <v>6</v>
      </c>
      <c r="P410" s="70">
        <v>6</v>
      </c>
      <c r="Q410" s="70">
        <v>30</v>
      </c>
      <c r="W410" s="84">
        <v>4</v>
      </c>
      <c r="X410" s="84">
        <v>6</v>
      </c>
    </row>
    <row r="411" spans="2:24" ht="15" customHeight="1" x14ac:dyDescent="0.25">
      <c r="B411" s="70" t="s">
        <v>2410</v>
      </c>
      <c r="C411" s="64">
        <v>41055.093611111108</v>
      </c>
      <c r="D411" s="65">
        <v>52000</v>
      </c>
      <c r="E411" s="66">
        <v>52000</v>
      </c>
      <c r="F411" s="67" t="s">
        <v>5</v>
      </c>
      <c r="G411" s="68">
        <v>52000</v>
      </c>
      <c r="H411" s="69">
        <v>6</v>
      </c>
      <c r="I411" s="67" t="s">
        <v>499</v>
      </c>
      <c r="J411" s="70" t="s">
        <v>308</v>
      </c>
      <c r="K411" s="67" t="s">
        <v>14</v>
      </c>
      <c r="L411" s="63" t="s">
        <v>14</v>
      </c>
      <c r="M411" s="70" t="s">
        <v>4019</v>
      </c>
      <c r="N411" s="63" t="s">
        <v>8</v>
      </c>
      <c r="O411" s="70">
        <v>6</v>
      </c>
      <c r="P411" s="70">
        <v>6</v>
      </c>
      <c r="Q411" s="70">
        <v>2.5</v>
      </c>
      <c r="W411" s="84">
        <v>4</v>
      </c>
      <c r="X411" s="84">
        <v>6</v>
      </c>
    </row>
    <row r="412" spans="2:24" ht="15" customHeight="1" x14ac:dyDescent="0.25">
      <c r="B412" s="70" t="s">
        <v>2411</v>
      </c>
      <c r="C412" s="64">
        <v>41055.093969907408</v>
      </c>
      <c r="D412" s="65">
        <v>51613</v>
      </c>
      <c r="E412" s="66">
        <v>51613</v>
      </c>
      <c r="F412" s="67" t="s">
        <v>5</v>
      </c>
      <c r="G412" s="68">
        <v>51613</v>
      </c>
      <c r="H412" s="69">
        <v>6</v>
      </c>
      <c r="I412" s="67" t="s">
        <v>500</v>
      </c>
      <c r="J412" s="70" t="s">
        <v>19</v>
      </c>
      <c r="K412" s="67" t="s">
        <v>14</v>
      </c>
      <c r="L412" s="63" t="s">
        <v>14</v>
      </c>
      <c r="M412" s="70" t="s">
        <v>4019</v>
      </c>
      <c r="N412" s="63" t="s">
        <v>12</v>
      </c>
      <c r="O412" s="70">
        <v>8</v>
      </c>
      <c r="P412" s="70">
        <v>8</v>
      </c>
      <c r="Q412" s="70">
        <v>2.5</v>
      </c>
      <c r="W412" s="84">
        <v>8</v>
      </c>
      <c r="X412" s="84">
        <v>8</v>
      </c>
    </row>
    <row r="413" spans="2:24" ht="15" customHeight="1" x14ac:dyDescent="0.25">
      <c r="B413" s="70" t="s">
        <v>2412</v>
      </c>
      <c r="C413" s="64">
        <v>41055.095150462963</v>
      </c>
      <c r="D413" s="65">
        <v>35000</v>
      </c>
      <c r="E413" s="66">
        <v>35000</v>
      </c>
      <c r="F413" s="67" t="s">
        <v>5</v>
      </c>
      <c r="G413" s="68">
        <v>35000</v>
      </c>
      <c r="H413" s="69">
        <v>4</v>
      </c>
      <c r="I413" s="67" t="s">
        <v>501</v>
      </c>
      <c r="J413" s="70" t="s">
        <v>19</v>
      </c>
      <c r="K413" s="67" t="s">
        <v>63</v>
      </c>
      <c r="L413" s="63" t="s">
        <v>63</v>
      </c>
      <c r="M413" s="70" t="s">
        <v>1122</v>
      </c>
      <c r="N413" s="63" t="s">
        <v>8</v>
      </c>
      <c r="O413" s="70">
        <v>6</v>
      </c>
      <c r="P413" s="70">
        <v>6</v>
      </c>
      <c r="Q413" s="70">
        <v>9.5</v>
      </c>
      <c r="W413" s="84">
        <v>4</v>
      </c>
      <c r="X413" s="84">
        <v>6</v>
      </c>
    </row>
    <row r="414" spans="2:24" ht="15" customHeight="1" x14ac:dyDescent="0.25">
      <c r="B414" s="70" t="s">
        <v>2413</v>
      </c>
      <c r="C414" s="64">
        <v>41055.095347222225</v>
      </c>
      <c r="D414" s="65">
        <v>56000</v>
      </c>
      <c r="E414" s="66">
        <v>56000</v>
      </c>
      <c r="F414" s="67" t="s">
        <v>5</v>
      </c>
      <c r="G414" s="68">
        <v>56000</v>
      </c>
      <c r="H414" s="69">
        <v>6</v>
      </c>
      <c r="I414" s="67" t="s">
        <v>502</v>
      </c>
      <c r="J414" s="70" t="s">
        <v>51</v>
      </c>
      <c r="K414" s="67" t="s">
        <v>14</v>
      </c>
      <c r="L414" s="63" t="s">
        <v>14</v>
      </c>
      <c r="M414" s="70" t="s">
        <v>4019</v>
      </c>
      <c r="N414" s="63" t="s">
        <v>12</v>
      </c>
      <c r="O414" s="70">
        <v>8</v>
      </c>
      <c r="P414" s="70">
        <v>8</v>
      </c>
      <c r="Q414" s="70">
        <v>6</v>
      </c>
      <c r="W414" s="84">
        <v>8</v>
      </c>
      <c r="X414" s="84">
        <v>8</v>
      </c>
    </row>
    <row r="415" spans="2:24" ht="15" customHeight="1" x14ac:dyDescent="0.25">
      <c r="B415" s="70" t="s">
        <v>2414</v>
      </c>
      <c r="C415" s="64">
        <v>41055.095578703702</v>
      </c>
      <c r="D415" s="65" t="s">
        <v>503</v>
      </c>
      <c r="E415" s="66">
        <v>115000</v>
      </c>
      <c r="F415" s="67" t="s">
        <v>5</v>
      </c>
      <c r="G415" s="68">
        <v>115000</v>
      </c>
      <c r="H415" s="69">
        <v>11</v>
      </c>
      <c r="I415" s="67" t="s">
        <v>354</v>
      </c>
      <c r="J415" s="70" t="s">
        <v>354</v>
      </c>
      <c r="K415" s="67" t="s">
        <v>14</v>
      </c>
      <c r="L415" s="63" t="s">
        <v>14</v>
      </c>
      <c r="M415" s="70" t="s">
        <v>4019</v>
      </c>
      <c r="N415" s="63" t="s">
        <v>17</v>
      </c>
      <c r="O415" s="70">
        <v>3</v>
      </c>
      <c r="P415" s="70">
        <v>2</v>
      </c>
      <c r="Q415" s="70">
        <v>10</v>
      </c>
      <c r="W415" s="84">
        <v>2</v>
      </c>
      <c r="X415" s="84">
        <v>3</v>
      </c>
    </row>
    <row r="416" spans="2:24" ht="15" customHeight="1" x14ac:dyDescent="0.25">
      <c r="B416" s="70" t="s">
        <v>2415</v>
      </c>
      <c r="C416" s="64">
        <v>41055.095868055556</v>
      </c>
      <c r="D416" s="65" t="s">
        <v>504</v>
      </c>
      <c r="E416" s="66">
        <v>66000</v>
      </c>
      <c r="F416" s="67" t="s">
        <v>67</v>
      </c>
      <c r="G416" s="68">
        <v>104027.76595644075</v>
      </c>
      <c r="H416" s="69">
        <v>11</v>
      </c>
      <c r="I416" s="67" t="s">
        <v>505</v>
      </c>
      <c r="J416" s="70" t="s">
        <v>51</v>
      </c>
      <c r="K416" s="67" t="s">
        <v>69</v>
      </c>
      <c r="L416" s="63" t="s">
        <v>69</v>
      </c>
      <c r="M416" s="70" t="s">
        <v>979</v>
      </c>
      <c r="N416" s="63" t="s">
        <v>24</v>
      </c>
      <c r="O416" s="70">
        <v>2</v>
      </c>
      <c r="P416" s="70">
        <v>2</v>
      </c>
      <c r="Q416" s="70">
        <v>20</v>
      </c>
      <c r="W416" s="84">
        <v>1</v>
      </c>
      <c r="X416" s="84">
        <v>2</v>
      </c>
    </row>
    <row r="417" spans="2:24" ht="15" customHeight="1" x14ac:dyDescent="0.25">
      <c r="B417" s="70" t="s">
        <v>2416</v>
      </c>
      <c r="C417" s="64">
        <v>41055.096666666665</v>
      </c>
      <c r="D417" s="65" t="s">
        <v>506</v>
      </c>
      <c r="E417" s="66">
        <v>200000</v>
      </c>
      <c r="F417" s="67" t="s">
        <v>39</v>
      </c>
      <c r="G417" s="68">
        <v>3561.5833374885137</v>
      </c>
      <c r="H417" s="69">
        <v>1</v>
      </c>
      <c r="I417" s="67" t="s">
        <v>354</v>
      </c>
      <c r="J417" s="70" t="s">
        <v>354</v>
      </c>
      <c r="K417" s="67" t="s">
        <v>7</v>
      </c>
      <c r="L417" s="63" t="s">
        <v>7</v>
      </c>
      <c r="M417" s="70" t="s">
        <v>1122</v>
      </c>
      <c r="N417" s="63" t="s">
        <v>24</v>
      </c>
      <c r="O417" s="70">
        <v>2</v>
      </c>
      <c r="P417" s="70">
        <v>2</v>
      </c>
      <c r="Q417" s="70">
        <v>7.5</v>
      </c>
      <c r="W417" s="84">
        <v>1</v>
      </c>
      <c r="X417" s="84">
        <v>2</v>
      </c>
    </row>
    <row r="418" spans="2:24" ht="15" customHeight="1" x14ac:dyDescent="0.25">
      <c r="B418" s="70" t="s">
        <v>2417</v>
      </c>
      <c r="C418" s="64">
        <v>41055.097083333334</v>
      </c>
      <c r="D418" s="65">
        <v>72000</v>
      </c>
      <c r="E418" s="66">
        <v>72000</v>
      </c>
      <c r="F418" s="67" t="s">
        <v>5</v>
      </c>
      <c r="G418" s="68">
        <v>72000</v>
      </c>
      <c r="H418" s="69">
        <v>8</v>
      </c>
      <c r="I418" s="67" t="s">
        <v>507</v>
      </c>
      <c r="J418" s="70" t="s">
        <v>3947</v>
      </c>
      <c r="K418" s="67" t="s">
        <v>14</v>
      </c>
      <c r="L418" s="63" t="s">
        <v>14</v>
      </c>
      <c r="M418" s="70" t="s">
        <v>4019</v>
      </c>
      <c r="N418" s="63" t="s">
        <v>8</v>
      </c>
      <c r="O418" s="70">
        <v>6</v>
      </c>
      <c r="P418" s="70">
        <v>6</v>
      </c>
      <c r="Q418" s="70">
        <v>2.5</v>
      </c>
      <c r="W418" s="84">
        <v>4</v>
      </c>
      <c r="X418" s="84">
        <v>6</v>
      </c>
    </row>
    <row r="419" spans="2:24" ht="15" customHeight="1" x14ac:dyDescent="0.25">
      <c r="B419" s="70" t="s">
        <v>2418</v>
      </c>
      <c r="C419" s="64">
        <v>41055.097129629627</v>
      </c>
      <c r="D419" s="65">
        <v>90000</v>
      </c>
      <c r="E419" s="66">
        <v>90000</v>
      </c>
      <c r="F419" s="67" t="s">
        <v>5</v>
      </c>
      <c r="G419" s="68">
        <v>90000</v>
      </c>
      <c r="H419" s="69">
        <v>10</v>
      </c>
      <c r="I419" s="67" t="s">
        <v>13</v>
      </c>
      <c r="J419" s="70" t="s">
        <v>19</v>
      </c>
      <c r="K419" s="67" t="s">
        <v>14</v>
      </c>
      <c r="L419" s="63" t="s">
        <v>14</v>
      </c>
      <c r="M419" s="70" t="s">
        <v>4019</v>
      </c>
      <c r="N419" s="63" t="s">
        <v>12</v>
      </c>
      <c r="O419" s="70">
        <v>8</v>
      </c>
      <c r="P419" s="70">
        <v>8</v>
      </c>
      <c r="Q419" s="70">
        <v>8.5</v>
      </c>
      <c r="W419" s="84">
        <v>8</v>
      </c>
      <c r="X419" s="84">
        <v>8</v>
      </c>
    </row>
    <row r="420" spans="2:24" ht="15" customHeight="1" x14ac:dyDescent="0.25">
      <c r="B420" s="70" t="s">
        <v>2419</v>
      </c>
      <c r="C420" s="64">
        <v>41055.097395833334</v>
      </c>
      <c r="D420" s="65" t="s">
        <v>508</v>
      </c>
      <c r="E420" s="66">
        <v>8500</v>
      </c>
      <c r="F420" s="67" t="s">
        <v>5</v>
      </c>
      <c r="G420" s="68">
        <v>8500</v>
      </c>
      <c r="H420" s="69">
        <v>1</v>
      </c>
      <c r="I420" s="67" t="s">
        <v>175</v>
      </c>
      <c r="J420" s="70" t="s">
        <v>308</v>
      </c>
      <c r="K420" s="67" t="s">
        <v>71</v>
      </c>
      <c r="L420" s="63" t="s">
        <v>71</v>
      </c>
      <c r="M420" s="70" t="s">
        <v>979</v>
      </c>
      <c r="N420" s="63" t="s">
        <v>17</v>
      </c>
      <c r="O420" s="70">
        <v>3</v>
      </c>
      <c r="P420" s="70">
        <v>2</v>
      </c>
      <c r="Q420" s="70">
        <v>5.5</v>
      </c>
      <c r="W420" s="84">
        <v>2</v>
      </c>
      <c r="X420" s="84">
        <v>3</v>
      </c>
    </row>
    <row r="421" spans="2:24" ht="15" customHeight="1" x14ac:dyDescent="0.25">
      <c r="B421" s="70" t="s">
        <v>2420</v>
      </c>
      <c r="C421" s="64">
        <v>41055.09747685185</v>
      </c>
      <c r="D421" s="65">
        <v>12000</v>
      </c>
      <c r="E421" s="66">
        <v>12000</v>
      </c>
      <c r="F421" s="67" t="s">
        <v>5</v>
      </c>
      <c r="G421" s="68">
        <v>12000</v>
      </c>
      <c r="H421" s="69">
        <v>2</v>
      </c>
      <c r="I421" s="67" t="s">
        <v>509</v>
      </c>
      <c r="J421" s="70" t="s">
        <v>19</v>
      </c>
      <c r="K421" s="67" t="s">
        <v>510</v>
      </c>
      <c r="L421" s="63" t="s">
        <v>1074</v>
      </c>
      <c r="M421" s="70" t="s">
        <v>1122</v>
      </c>
      <c r="N421" s="63" t="s">
        <v>17</v>
      </c>
      <c r="O421" s="70">
        <v>3</v>
      </c>
      <c r="P421" s="70">
        <v>2</v>
      </c>
      <c r="Q421" s="70">
        <v>20</v>
      </c>
      <c r="W421" s="84">
        <v>2</v>
      </c>
      <c r="X421" s="84">
        <v>3</v>
      </c>
    </row>
    <row r="422" spans="2:24" ht="15" customHeight="1" x14ac:dyDescent="0.25">
      <c r="B422" s="70" t="s">
        <v>2421</v>
      </c>
      <c r="C422" s="64">
        <v>41055.098807870374</v>
      </c>
      <c r="D422" s="65" t="s">
        <v>511</v>
      </c>
      <c r="E422" s="66">
        <v>250000</v>
      </c>
      <c r="F422" s="67" t="s">
        <v>5</v>
      </c>
      <c r="G422" s="68">
        <v>250000</v>
      </c>
      <c r="H422" s="69">
        <v>12</v>
      </c>
      <c r="I422" s="67" t="s">
        <v>81</v>
      </c>
      <c r="J422" s="70" t="s">
        <v>354</v>
      </c>
      <c r="K422" s="67" t="s">
        <v>14</v>
      </c>
      <c r="L422" s="63" t="s">
        <v>14</v>
      </c>
      <c r="M422" s="70" t="s">
        <v>4019</v>
      </c>
      <c r="N422" s="63" t="s">
        <v>12</v>
      </c>
      <c r="O422" s="70">
        <v>8</v>
      </c>
      <c r="P422" s="70">
        <v>8</v>
      </c>
      <c r="Q422" s="70">
        <v>3</v>
      </c>
      <c r="W422" s="84">
        <v>8</v>
      </c>
      <c r="X422" s="84">
        <v>8</v>
      </c>
    </row>
    <row r="423" spans="2:24" ht="15" customHeight="1" x14ac:dyDescent="0.25">
      <c r="B423" s="70" t="s">
        <v>2422</v>
      </c>
      <c r="C423" s="64">
        <v>41055.100277777776</v>
      </c>
      <c r="D423" s="65">
        <v>5900</v>
      </c>
      <c r="E423" s="66">
        <v>70800</v>
      </c>
      <c r="F423" s="67" t="s">
        <v>21</v>
      </c>
      <c r="G423" s="68">
        <v>89944.280280605832</v>
      </c>
      <c r="H423" s="69">
        <v>9</v>
      </c>
      <c r="I423" s="67" t="s">
        <v>512</v>
      </c>
      <c r="J423" s="70" t="s">
        <v>19</v>
      </c>
      <c r="K423" s="67" t="s">
        <v>513</v>
      </c>
      <c r="L423" s="63" t="s">
        <v>513</v>
      </c>
      <c r="M423" s="70" t="s">
        <v>979</v>
      </c>
      <c r="N423" s="63" t="s">
        <v>12</v>
      </c>
      <c r="O423" s="70">
        <v>8</v>
      </c>
      <c r="P423" s="70">
        <v>8</v>
      </c>
      <c r="Q423" s="70">
        <v>7</v>
      </c>
      <c r="W423" s="84">
        <v>8</v>
      </c>
      <c r="X423" s="84">
        <v>8</v>
      </c>
    </row>
    <row r="424" spans="2:24" ht="15" customHeight="1" x14ac:dyDescent="0.25">
      <c r="B424" s="70" t="s">
        <v>2423</v>
      </c>
      <c r="C424" s="64">
        <v>41055.100810185184</v>
      </c>
      <c r="D424" s="65" t="s">
        <v>514</v>
      </c>
      <c r="E424" s="66">
        <v>240000</v>
      </c>
      <c r="F424" s="67" t="s">
        <v>39</v>
      </c>
      <c r="G424" s="68">
        <v>4273.9000049862161</v>
      </c>
      <c r="H424" s="69">
        <v>1</v>
      </c>
      <c r="I424" s="67" t="s">
        <v>515</v>
      </c>
      <c r="J424" s="70" t="s">
        <v>51</v>
      </c>
      <c r="K424" s="67" t="s">
        <v>7</v>
      </c>
      <c r="L424" s="63" t="s">
        <v>7</v>
      </c>
      <c r="M424" s="70" t="s">
        <v>1122</v>
      </c>
      <c r="N424" s="63" t="s">
        <v>12</v>
      </c>
      <c r="O424" s="70">
        <v>8</v>
      </c>
      <c r="P424" s="70">
        <v>8</v>
      </c>
      <c r="Q424" s="70">
        <v>5</v>
      </c>
      <c r="W424" s="84">
        <v>8</v>
      </c>
      <c r="X424" s="84">
        <v>8</v>
      </c>
    </row>
    <row r="425" spans="2:24" ht="15" customHeight="1" x14ac:dyDescent="0.25">
      <c r="B425" s="70" t="s">
        <v>2424</v>
      </c>
      <c r="C425" s="64">
        <v>41055.102662037039</v>
      </c>
      <c r="D425" s="65" t="s">
        <v>516</v>
      </c>
      <c r="E425" s="66">
        <v>30000</v>
      </c>
      <c r="F425" s="67" t="s">
        <v>5</v>
      </c>
      <c r="G425" s="68">
        <v>30000</v>
      </c>
      <c r="H425" s="69">
        <v>4</v>
      </c>
      <c r="I425" s="67" t="s">
        <v>517</v>
      </c>
      <c r="J425" s="70" t="s">
        <v>51</v>
      </c>
      <c r="K425" s="67" t="s">
        <v>14</v>
      </c>
      <c r="L425" s="63" t="s">
        <v>14</v>
      </c>
      <c r="M425" s="70" t="s">
        <v>4019</v>
      </c>
      <c r="N425" s="63" t="s">
        <v>17</v>
      </c>
      <c r="O425" s="70">
        <v>3</v>
      </c>
      <c r="P425" s="70">
        <v>2</v>
      </c>
      <c r="Q425" s="70">
        <v>2</v>
      </c>
      <c r="W425" s="84">
        <v>2</v>
      </c>
      <c r="X425" s="84">
        <v>3</v>
      </c>
    </row>
    <row r="426" spans="2:24" ht="15" customHeight="1" x14ac:dyDescent="0.25">
      <c r="B426" s="70" t="s">
        <v>2425</v>
      </c>
      <c r="C426" s="64">
        <v>41055.103900462964</v>
      </c>
      <c r="D426" s="65" t="s">
        <v>518</v>
      </c>
      <c r="E426" s="66">
        <v>30000</v>
      </c>
      <c r="F426" s="67" t="s">
        <v>5</v>
      </c>
      <c r="G426" s="68">
        <v>30000</v>
      </c>
      <c r="H426" s="69">
        <v>4</v>
      </c>
      <c r="I426" s="67" t="s">
        <v>519</v>
      </c>
      <c r="J426" s="70" t="s">
        <v>3945</v>
      </c>
      <c r="K426" s="67" t="s">
        <v>71</v>
      </c>
      <c r="L426" s="63" t="s">
        <v>71</v>
      </c>
      <c r="M426" s="70" t="s">
        <v>979</v>
      </c>
      <c r="N426" s="63" t="s">
        <v>24</v>
      </c>
      <c r="O426" s="70">
        <v>2</v>
      </c>
      <c r="P426" s="70">
        <v>2</v>
      </c>
      <c r="Q426" s="70">
        <v>8</v>
      </c>
      <c r="W426" s="84">
        <v>1</v>
      </c>
      <c r="X426" s="84">
        <v>2</v>
      </c>
    </row>
    <row r="427" spans="2:24" ht="15" customHeight="1" x14ac:dyDescent="0.25">
      <c r="B427" s="70" t="s">
        <v>2426</v>
      </c>
      <c r="C427" s="64">
        <v>41055.105138888888</v>
      </c>
      <c r="D427" s="65">
        <v>24</v>
      </c>
      <c r="E427" s="66">
        <v>24000</v>
      </c>
      <c r="F427" s="67" t="s">
        <v>5</v>
      </c>
      <c r="G427" s="68">
        <v>24000</v>
      </c>
      <c r="H427" s="69">
        <v>3</v>
      </c>
      <c r="I427" s="67" t="s">
        <v>520</v>
      </c>
      <c r="J427" s="70" t="s">
        <v>277</v>
      </c>
      <c r="K427" s="67" t="s">
        <v>14</v>
      </c>
      <c r="L427" s="63" t="s">
        <v>14</v>
      </c>
      <c r="M427" s="70" t="s">
        <v>4019</v>
      </c>
      <c r="N427" s="63" t="s">
        <v>24</v>
      </c>
      <c r="O427" s="70">
        <v>2</v>
      </c>
      <c r="P427" s="70">
        <v>2</v>
      </c>
      <c r="Q427" s="70">
        <v>5</v>
      </c>
      <c r="W427" s="84">
        <v>1</v>
      </c>
      <c r="X427" s="84">
        <v>2</v>
      </c>
    </row>
    <row r="428" spans="2:24" ht="15" customHeight="1" x14ac:dyDescent="0.25">
      <c r="B428" s="70" t="s">
        <v>2427</v>
      </c>
      <c r="C428" s="64">
        <v>41055.106249999997</v>
      </c>
      <c r="D428" s="65">
        <v>60000</v>
      </c>
      <c r="E428" s="66">
        <v>60000</v>
      </c>
      <c r="F428" s="67" t="s">
        <v>5</v>
      </c>
      <c r="G428" s="68">
        <v>60000</v>
      </c>
      <c r="H428" s="69">
        <v>7</v>
      </c>
      <c r="I428" s="67" t="s">
        <v>521</v>
      </c>
      <c r="J428" s="70" t="s">
        <v>51</v>
      </c>
      <c r="K428" s="67" t="s">
        <v>14</v>
      </c>
      <c r="L428" s="63" t="s">
        <v>14</v>
      </c>
      <c r="M428" s="70" t="s">
        <v>4019</v>
      </c>
      <c r="N428" s="63" t="s">
        <v>8</v>
      </c>
      <c r="O428" s="70">
        <v>6</v>
      </c>
      <c r="P428" s="70">
        <v>6</v>
      </c>
      <c r="Q428" s="70">
        <v>3</v>
      </c>
      <c r="W428" s="84">
        <v>4</v>
      </c>
      <c r="X428" s="84">
        <v>6</v>
      </c>
    </row>
    <row r="429" spans="2:24" ht="15" customHeight="1" x14ac:dyDescent="0.25">
      <c r="B429" s="70" t="s">
        <v>2428</v>
      </c>
      <c r="C429" s="64">
        <v>41055.106319444443</v>
      </c>
      <c r="D429" s="65">
        <v>76600</v>
      </c>
      <c r="E429" s="66">
        <v>76600</v>
      </c>
      <c r="F429" s="67" t="s">
        <v>5</v>
      </c>
      <c r="G429" s="68">
        <v>76600</v>
      </c>
      <c r="H429" s="69">
        <v>8</v>
      </c>
      <c r="I429" s="67" t="s">
        <v>19</v>
      </c>
      <c r="J429" s="70" t="s">
        <v>19</v>
      </c>
      <c r="K429" s="67" t="s">
        <v>14</v>
      </c>
      <c r="L429" s="63" t="s">
        <v>14</v>
      </c>
      <c r="M429" s="70" t="s">
        <v>4019</v>
      </c>
      <c r="N429" s="63" t="s">
        <v>17</v>
      </c>
      <c r="O429" s="70">
        <v>3</v>
      </c>
      <c r="P429" s="70">
        <v>2</v>
      </c>
      <c r="Q429" s="70">
        <v>5.5</v>
      </c>
      <c r="W429" s="84">
        <v>2</v>
      </c>
      <c r="X429" s="84">
        <v>3</v>
      </c>
    </row>
    <row r="430" spans="2:24" ht="15" customHeight="1" x14ac:dyDescent="0.25">
      <c r="B430" s="70" t="s">
        <v>2429</v>
      </c>
      <c r="C430" s="64">
        <v>41055.106365740743</v>
      </c>
      <c r="D430" s="65" t="s">
        <v>522</v>
      </c>
      <c r="E430" s="66">
        <v>65000</v>
      </c>
      <c r="F430" s="67" t="s">
        <v>67</v>
      </c>
      <c r="G430" s="68">
        <v>102451.58768437347</v>
      </c>
      <c r="H430" s="69">
        <v>11</v>
      </c>
      <c r="I430" s="67" t="s">
        <v>179</v>
      </c>
      <c r="J430" s="70" t="s">
        <v>486</v>
      </c>
      <c r="K430" s="67" t="s">
        <v>69</v>
      </c>
      <c r="L430" s="63" t="s">
        <v>69</v>
      </c>
      <c r="M430" s="70" t="s">
        <v>979</v>
      </c>
      <c r="N430" s="63" t="s">
        <v>17</v>
      </c>
      <c r="O430" s="70">
        <v>3</v>
      </c>
      <c r="P430" s="70">
        <v>2</v>
      </c>
      <c r="Q430" s="70">
        <v>7</v>
      </c>
      <c r="W430" s="84">
        <v>2</v>
      </c>
      <c r="X430" s="84">
        <v>3</v>
      </c>
    </row>
    <row r="431" spans="2:24" ht="15" customHeight="1" x14ac:dyDescent="0.25">
      <c r="B431" s="70" t="s">
        <v>2430</v>
      </c>
      <c r="C431" s="64">
        <v>41055.106944444444</v>
      </c>
      <c r="D431" s="65" t="s">
        <v>523</v>
      </c>
      <c r="E431" s="66">
        <v>6629</v>
      </c>
      <c r="F431" s="67" t="s">
        <v>5</v>
      </c>
      <c r="G431" s="68">
        <v>6629</v>
      </c>
      <c r="H431" s="69">
        <v>1</v>
      </c>
      <c r="I431" s="67" t="s">
        <v>277</v>
      </c>
      <c r="J431" s="70" t="s">
        <v>277</v>
      </c>
      <c r="K431" s="67" t="s">
        <v>524</v>
      </c>
      <c r="L431" s="63" t="s">
        <v>524</v>
      </c>
      <c r="M431" s="70" t="s">
        <v>637</v>
      </c>
      <c r="N431" s="63" t="s">
        <v>12</v>
      </c>
      <c r="O431" s="70">
        <v>8</v>
      </c>
      <c r="P431" s="70">
        <v>8</v>
      </c>
      <c r="Q431" s="70">
        <v>2</v>
      </c>
      <c r="W431" s="84">
        <v>8</v>
      </c>
      <c r="X431" s="84">
        <v>8</v>
      </c>
    </row>
    <row r="432" spans="2:24" ht="15" customHeight="1" x14ac:dyDescent="0.25">
      <c r="B432" s="70" t="s">
        <v>2431</v>
      </c>
      <c r="C432" s="64">
        <v>41055.107372685183</v>
      </c>
      <c r="D432" s="65">
        <v>90000</v>
      </c>
      <c r="E432" s="66">
        <v>90000</v>
      </c>
      <c r="F432" s="67" t="s">
        <v>5</v>
      </c>
      <c r="G432" s="68">
        <v>90000</v>
      </c>
      <c r="H432" s="69">
        <v>10</v>
      </c>
      <c r="I432" s="67" t="s">
        <v>525</v>
      </c>
      <c r="J432" s="70" t="s">
        <v>19</v>
      </c>
      <c r="K432" s="67" t="s">
        <v>14</v>
      </c>
      <c r="L432" s="63" t="s">
        <v>14</v>
      </c>
      <c r="M432" s="70" t="s">
        <v>4019</v>
      </c>
      <c r="N432" s="63" t="s">
        <v>24</v>
      </c>
      <c r="O432" s="70">
        <v>2</v>
      </c>
      <c r="P432" s="70">
        <v>2</v>
      </c>
      <c r="Q432" s="70">
        <v>3</v>
      </c>
      <c r="W432" s="84">
        <v>1</v>
      </c>
      <c r="X432" s="84">
        <v>2</v>
      </c>
    </row>
    <row r="433" spans="2:24" ht="15" customHeight="1" x14ac:dyDescent="0.25">
      <c r="B433" s="70" t="s">
        <v>2432</v>
      </c>
      <c r="C433" s="64">
        <v>41055.107754629629</v>
      </c>
      <c r="D433" s="65">
        <v>8500</v>
      </c>
      <c r="E433" s="66">
        <v>8500</v>
      </c>
      <c r="F433" s="67" t="s">
        <v>5</v>
      </c>
      <c r="G433" s="68">
        <v>8500</v>
      </c>
      <c r="H433" s="69">
        <v>1</v>
      </c>
      <c r="I433" s="67" t="s">
        <v>526</v>
      </c>
      <c r="J433" s="70" t="s">
        <v>19</v>
      </c>
      <c r="K433" s="67" t="s">
        <v>182</v>
      </c>
      <c r="L433" s="63" t="s">
        <v>182</v>
      </c>
      <c r="M433" s="70" t="s">
        <v>4018</v>
      </c>
      <c r="N433" s="63" t="s">
        <v>24</v>
      </c>
      <c r="O433" s="70">
        <v>2</v>
      </c>
      <c r="P433" s="70">
        <v>2</v>
      </c>
      <c r="Q433" s="70">
        <v>2</v>
      </c>
      <c r="W433" s="84">
        <v>1</v>
      </c>
      <c r="X433" s="84">
        <v>2</v>
      </c>
    </row>
    <row r="434" spans="2:24" ht="15" customHeight="1" x14ac:dyDescent="0.25">
      <c r="B434" s="70" t="s">
        <v>2433</v>
      </c>
      <c r="C434" s="64">
        <v>41055.107766203706</v>
      </c>
      <c r="D434" s="65">
        <v>75000</v>
      </c>
      <c r="E434" s="66">
        <v>75000</v>
      </c>
      <c r="F434" s="67" t="s">
        <v>5</v>
      </c>
      <c r="G434" s="68">
        <v>75000</v>
      </c>
      <c r="H434" s="69">
        <v>8</v>
      </c>
      <c r="I434" s="67" t="s">
        <v>527</v>
      </c>
      <c r="J434" s="70" t="s">
        <v>19</v>
      </c>
      <c r="K434" s="67" t="s">
        <v>14</v>
      </c>
      <c r="L434" s="63" t="s">
        <v>14</v>
      </c>
      <c r="M434" s="70" t="s">
        <v>4019</v>
      </c>
      <c r="N434" s="63" t="s">
        <v>8</v>
      </c>
      <c r="O434" s="70">
        <v>6</v>
      </c>
      <c r="P434" s="70">
        <v>6</v>
      </c>
      <c r="Q434" s="70">
        <v>20</v>
      </c>
      <c r="W434" s="84">
        <v>4</v>
      </c>
      <c r="X434" s="84">
        <v>6</v>
      </c>
    </row>
    <row r="435" spans="2:24" ht="15" customHeight="1" x14ac:dyDescent="0.25">
      <c r="B435" s="70" t="s">
        <v>2434</v>
      </c>
      <c r="C435" s="64">
        <v>41055.109606481485</v>
      </c>
      <c r="D435" s="65">
        <v>72000</v>
      </c>
      <c r="E435" s="66">
        <v>72000</v>
      </c>
      <c r="F435" s="67" t="s">
        <v>5</v>
      </c>
      <c r="G435" s="68">
        <v>72000</v>
      </c>
      <c r="H435" s="69">
        <v>8</v>
      </c>
      <c r="I435" s="67" t="s">
        <v>528</v>
      </c>
      <c r="J435" s="70" t="s">
        <v>19</v>
      </c>
      <c r="K435" s="67" t="s">
        <v>14</v>
      </c>
      <c r="L435" s="63" t="s">
        <v>14</v>
      </c>
      <c r="M435" s="70" t="s">
        <v>4019</v>
      </c>
      <c r="N435" s="63" t="s">
        <v>17</v>
      </c>
      <c r="O435" s="70">
        <v>3</v>
      </c>
      <c r="P435" s="70">
        <v>2</v>
      </c>
      <c r="Q435" s="70">
        <v>10</v>
      </c>
      <c r="W435" s="84">
        <v>2</v>
      </c>
      <c r="X435" s="84">
        <v>3</v>
      </c>
    </row>
    <row r="436" spans="2:24" ht="15" customHeight="1" x14ac:dyDescent="0.25">
      <c r="B436" s="70" t="s">
        <v>2435</v>
      </c>
      <c r="C436" s="64">
        <v>41055.110115740739</v>
      </c>
      <c r="D436" s="65">
        <v>65000</v>
      </c>
      <c r="E436" s="66">
        <v>65000</v>
      </c>
      <c r="F436" s="67" t="s">
        <v>5</v>
      </c>
      <c r="G436" s="68">
        <v>65000</v>
      </c>
      <c r="H436" s="69">
        <v>7</v>
      </c>
      <c r="I436" s="67" t="s">
        <v>529</v>
      </c>
      <c r="J436" s="70" t="s">
        <v>19</v>
      </c>
      <c r="K436" s="67" t="s">
        <v>14</v>
      </c>
      <c r="L436" s="63" t="s">
        <v>14</v>
      </c>
      <c r="M436" s="70" t="s">
        <v>4019</v>
      </c>
      <c r="N436" s="63" t="s">
        <v>8</v>
      </c>
      <c r="O436" s="70">
        <v>6</v>
      </c>
      <c r="P436" s="70">
        <v>6</v>
      </c>
      <c r="Q436" s="70">
        <v>20</v>
      </c>
      <c r="W436" s="84">
        <v>4</v>
      </c>
      <c r="X436" s="84">
        <v>6</v>
      </c>
    </row>
    <row r="437" spans="2:24" ht="15" customHeight="1" x14ac:dyDescent="0.25">
      <c r="B437" s="70" t="s">
        <v>2436</v>
      </c>
      <c r="C437" s="64">
        <v>41055.111064814817</v>
      </c>
      <c r="D437" s="65">
        <v>120000</v>
      </c>
      <c r="E437" s="66">
        <v>120000</v>
      </c>
      <c r="F437" s="67" t="s">
        <v>5</v>
      </c>
      <c r="G437" s="68">
        <v>120000</v>
      </c>
      <c r="H437" s="69">
        <v>11</v>
      </c>
      <c r="I437" s="67" t="s">
        <v>137</v>
      </c>
      <c r="J437" s="70" t="s">
        <v>3947</v>
      </c>
      <c r="K437" s="67" t="s">
        <v>14</v>
      </c>
      <c r="L437" s="63" t="s">
        <v>14</v>
      </c>
      <c r="M437" s="70" t="s">
        <v>4019</v>
      </c>
      <c r="N437" s="63" t="s">
        <v>24</v>
      </c>
      <c r="O437" s="70">
        <v>2</v>
      </c>
      <c r="P437" s="70">
        <v>2</v>
      </c>
      <c r="Q437" s="70">
        <v>6.5</v>
      </c>
      <c r="W437" s="84">
        <v>1</v>
      </c>
      <c r="X437" s="84">
        <v>2</v>
      </c>
    </row>
    <row r="438" spans="2:24" ht="15" customHeight="1" x14ac:dyDescent="0.25">
      <c r="B438" s="70" t="s">
        <v>2437</v>
      </c>
      <c r="C438" s="64">
        <v>41055.111562500002</v>
      </c>
      <c r="D438" s="65" t="s">
        <v>530</v>
      </c>
      <c r="E438" s="66">
        <v>4000000</v>
      </c>
      <c r="F438" s="67" t="s">
        <v>39</v>
      </c>
      <c r="G438" s="68">
        <v>71231.666749770273</v>
      </c>
      <c r="H438" s="69">
        <v>8</v>
      </c>
      <c r="I438" s="67" t="s">
        <v>531</v>
      </c>
      <c r="J438" s="70" t="s">
        <v>308</v>
      </c>
      <c r="K438" s="67" t="s">
        <v>7</v>
      </c>
      <c r="L438" s="63" t="s">
        <v>7</v>
      </c>
      <c r="M438" s="70" t="s">
        <v>1122</v>
      </c>
      <c r="N438" s="63" t="s">
        <v>12</v>
      </c>
      <c r="O438" s="70">
        <v>8</v>
      </c>
      <c r="P438" s="70">
        <v>8</v>
      </c>
      <c r="Q438" s="70">
        <v>7</v>
      </c>
      <c r="W438" s="84">
        <v>8</v>
      </c>
      <c r="X438" s="84">
        <v>8</v>
      </c>
    </row>
    <row r="439" spans="2:24" ht="15" customHeight="1" x14ac:dyDescent="0.25">
      <c r="B439" s="70" t="s">
        <v>2438</v>
      </c>
      <c r="C439" s="64">
        <v>41055.11273148148</v>
      </c>
      <c r="D439" s="65" t="s">
        <v>532</v>
      </c>
      <c r="E439" s="66">
        <v>300000</v>
      </c>
      <c r="F439" s="67" t="s">
        <v>39</v>
      </c>
      <c r="G439" s="68">
        <v>5342.3750062327708</v>
      </c>
      <c r="H439" s="69">
        <v>1</v>
      </c>
      <c r="I439" s="67" t="s">
        <v>533</v>
      </c>
      <c r="J439" s="70" t="s">
        <v>51</v>
      </c>
      <c r="K439" s="67" t="s">
        <v>7</v>
      </c>
      <c r="L439" s="63" t="s">
        <v>7</v>
      </c>
      <c r="M439" s="70" t="s">
        <v>1122</v>
      </c>
      <c r="N439" s="63" t="s">
        <v>8</v>
      </c>
      <c r="O439" s="70">
        <v>6</v>
      </c>
      <c r="P439" s="70">
        <v>6</v>
      </c>
      <c r="Q439" s="70">
        <v>9</v>
      </c>
      <c r="W439" s="84">
        <v>4</v>
      </c>
      <c r="X439" s="84">
        <v>6</v>
      </c>
    </row>
    <row r="440" spans="2:24" ht="15" customHeight="1" x14ac:dyDescent="0.25">
      <c r="B440" s="70" t="s">
        <v>2439</v>
      </c>
      <c r="C440" s="64">
        <v>41055.113437499997</v>
      </c>
      <c r="D440" s="65">
        <v>1100000</v>
      </c>
      <c r="E440" s="66">
        <v>1100000</v>
      </c>
      <c r="F440" s="67" t="s">
        <v>39</v>
      </c>
      <c r="G440" s="68">
        <v>19588.708356186824</v>
      </c>
      <c r="H440" s="69">
        <v>2</v>
      </c>
      <c r="I440" s="67" t="s">
        <v>534</v>
      </c>
      <c r="J440" s="70" t="s">
        <v>51</v>
      </c>
      <c r="K440" s="67" t="s">
        <v>7</v>
      </c>
      <c r="L440" s="63" t="s">
        <v>7</v>
      </c>
      <c r="M440" s="70" t="s">
        <v>1122</v>
      </c>
      <c r="N440" s="63" t="s">
        <v>8</v>
      </c>
      <c r="O440" s="70">
        <v>6</v>
      </c>
      <c r="P440" s="70">
        <v>6</v>
      </c>
      <c r="Q440" s="70">
        <v>7</v>
      </c>
      <c r="W440" s="84">
        <v>4</v>
      </c>
      <c r="X440" s="84">
        <v>6</v>
      </c>
    </row>
    <row r="441" spans="2:24" ht="15" customHeight="1" x14ac:dyDescent="0.25">
      <c r="B441" s="70" t="s">
        <v>2440</v>
      </c>
      <c r="C441" s="64">
        <v>41055.115486111114</v>
      </c>
      <c r="D441" s="65">
        <v>80000</v>
      </c>
      <c r="E441" s="66">
        <v>80000</v>
      </c>
      <c r="F441" s="67" t="s">
        <v>5</v>
      </c>
      <c r="G441" s="68">
        <v>80000</v>
      </c>
      <c r="H441" s="69">
        <v>9</v>
      </c>
      <c r="I441" s="67" t="s">
        <v>535</v>
      </c>
      <c r="J441" s="70" t="s">
        <v>19</v>
      </c>
      <c r="K441" s="67" t="s">
        <v>14</v>
      </c>
      <c r="L441" s="63" t="s">
        <v>14</v>
      </c>
      <c r="M441" s="70" t="s">
        <v>4019</v>
      </c>
      <c r="N441" s="63" t="s">
        <v>8</v>
      </c>
      <c r="O441" s="70">
        <v>6</v>
      </c>
      <c r="P441" s="70">
        <v>6</v>
      </c>
      <c r="Q441" s="70">
        <v>3.5</v>
      </c>
      <c r="W441" s="84">
        <v>4</v>
      </c>
      <c r="X441" s="84">
        <v>6</v>
      </c>
    </row>
    <row r="442" spans="2:24" ht="15" customHeight="1" x14ac:dyDescent="0.25">
      <c r="B442" s="70" t="s">
        <v>2441</v>
      </c>
      <c r="C442" s="64">
        <v>41055.115925925929</v>
      </c>
      <c r="D442" s="65" t="s">
        <v>536</v>
      </c>
      <c r="E442" s="66">
        <v>3000000</v>
      </c>
      <c r="F442" s="67" t="s">
        <v>39</v>
      </c>
      <c r="G442" s="68">
        <v>53423.750062327701</v>
      </c>
      <c r="H442" s="69">
        <v>6</v>
      </c>
      <c r="I442" s="67" t="s">
        <v>537</v>
      </c>
      <c r="J442" s="70" t="s">
        <v>51</v>
      </c>
      <c r="K442" s="67" t="s">
        <v>7</v>
      </c>
      <c r="L442" s="63" t="s">
        <v>7</v>
      </c>
      <c r="M442" s="70" t="s">
        <v>1122</v>
      </c>
      <c r="N442" s="63" t="s">
        <v>8</v>
      </c>
      <c r="O442" s="70">
        <v>6</v>
      </c>
      <c r="P442" s="70">
        <v>6</v>
      </c>
      <c r="Q442" s="70">
        <v>4</v>
      </c>
      <c r="W442" s="84">
        <v>4</v>
      </c>
      <c r="X442" s="84">
        <v>6</v>
      </c>
    </row>
    <row r="443" spans="2:24" ht="15" customHeight="1" x14ac:dyDescent="0.25">
      <c r="B443" s="70" t="s">
        <v>2442</v>
      </c>
      <c r="C443" s="64">
        <v>41055.117037037038</v>
      </c>
      <c r="D443" s="65">
        <v>110000</v>
      </c>
      <c r="E443" s="66">
        <v>110000</v>
      </c>
      <c r="F443" s="67" t="s">
        <v>84</v>
      </c>
      <c r="G443" s="68">
        <v>108169.76753333595</v>
      </c>
      <c r="H443" s="69">
        <v>11</v>
      </c>
      <c r="I443" s="67" t="s">
        <v>538</v>
      </c>
      <c r="J443" s="70" t="s">
        <v>486</v>
      </c>
      <c r="K443" s="67" t="s">
        <v>539</v>
      </c>
      <c r="L443" s="63" t="s">
        <v>86</v>
      </c>
      <c r="M443" s="70" t="s">
        <v>4019</v>
      </c>
      <c r="N443" s="63" t="s">
        <v>17</v>
      </c>
      <c r="O443" s="70">
        <v>3</v>
      </c>
      <c r="P443" s="70">
        <v>2</v>
      </c>
      <c r="Q443" s="70">
        <v>10</v>
      </c>
      <c r="W443" s="84">
        <v>2</v>
      </c>
      <c r="X443" s="84">
        <v>3</v>
      </c>
    </row>
    <row r="444" spans="2:24" ht="15" customHeight="1" x14ac:dyDescent="0.25">
      <c r="B444" s="70" t="s">
        <v>2443</v>
      </c>
      <c r="C444" s="64">
        <v>41055.117638888885</v>
      </c>
      <c r="D444" s="65">
        <v>51000</v>
      </c>
      <c r="E444" s="66">
        <v>51000</v>
      </c>
      <c r="F444" s="67" t="s">
        <v>5</v>
      </c>
      <c r="G444" s="68">
        <v>51000</v>
      </c>
      <c r="H444" s="69">
        <v>6</v>
      </c>
      <c r="I444" s="67" t="s">
        <v>540</v>
      </c>
      <c r="J444" s="70" t="s">
        <v>51</v>
      </c>
      <c r="K444" s="67" t="s">
        <v>14</v>
      </c>
      <c r="L444" s="63" t="s">
        <v>14</v>
      </c>
      <c r="M444" s="70" t="s">
        <v>4019</v>
      </c>
      <c r="N444" s="63" t="s">
        <v>17</v>
      </c>
      <c r="O444" s="70">
        <v>3</v>
      </c>
      <c r="P444" s="70">
        <v>2</v>
      </c>
      <c r="Q444" s="70">
        <v>4.5</v>
      </c>
      <c r="W444" s="84">
        <v>2</v>
      </c>
      <c r="X444" s="84">
        <v>3</v>
      </c>
    </row>
    <row r="445" spans="2:24" ht="15" customHeight="1" x14ac:dyDescent="0.25">
      <c r="B445" s="70" t="s">
        <v>2444</v>
      </c>
      <c r="C445" s="64">
        <v>41055.11824074074</v>
      </c>
      <c r="D445" s="65" t="s">
        <v>541</v>
      </c>
      <c r="E445" s="66">
        <v>5000</v>
      </c>
      <c r="F445" s="67" t="s">
        <v>5</v>
      </c>
      <c r="G445" s="68">
        <v>5000</v>
      </c>
      <c r="H445" s="69">
        <v>1</v>
      </c>
      <c r="I445" s="67" t="s">
        <v>542</v>
      </c>
      <c r="J445" s="70" t="s">
        <v>3945</v>
      </c>
      <c r="K445" s="67" t="s">
        <v>7</v>
      </c>
      <c r="L445" s="63" t="s">
        <v>7</v>
      </c>
      <c r="M445" s="70" t="s">
        <v>1122</v>
      </c>
      <c r="N445" s="63" t="s">
        <v>8</v>
      </c>
      <c r="O445" s="70">
        <v>6</v>
      </c>
      <c r="P445" s="70">
        <v>6</v>
      </c>
      <c r="Q445" s="70">
        <v>5</v>
      </c>
      <c r="W445" s="84">
        <v>4</v>
      </c>
      <c r="X445" s="84">
        <v>6</v>
      </c>
    </row>
    <row r="446" spans="2:24" ht="15" customHeight="1" x14ac:dyDescent="0.25">
      <c r="B446" s="70" t="s">
        <v>2445</v>
      </c>
      <c r="C446" s="64">
        <v>41055.120474537034</v>
      </c>
      <c r="D446" s="65">
        <v>74000</v>
      </c>
      <c r="E446" s="66">
        <v>74000</v>
      </c>
      <c r="F446" s="67" t="s">
        <v>5</v>
      </c>
      <c r="G446" s="68">
        <v>74000</v>
      </c>
      <c r="H446" s="69">
        <v>8</v>
      </c>
      <c r="I446" s="67" t="s">
        <v>277</v>
      </c>
      <c r="J446" s="70" t="s">
        <v>277</v>
      </c>
      <c r="K446" s="67" t="s">
        <v>14</v>
      </c>
      <c r="L446" s="63" t="s">
        <v>14</v>
      </c>
      <c r="M446" s="70" t="s">
        <v>4019</v>
      </c>
      <c r="N446" s="63" t="s">
        <v>8</v>
      </c>
      <c r="O446" s="70">
        <v>6</v>
      </c>
      <c r="P446" s="70">
        <v>6</v>
      </c>
      <c r="Q446" s="70">
        <v>10</v>
      </c>
      <c r="W446" s="84">
        <v>4</v>
      </c>
      <c r="X446" s="84">
        <v>6</v>
      </c>
    </row>
    <row r="447" spans="2:24" ht="15" customHeight="1" x14ac:dyDescent="0.25">
      <c r="B447" s="70" t="s">
        <v>2446</v>
      </c>
      <c r="C447" s="64">
        <v>41055.120694444442</v>
      </c>
      <c r="D447" s="65" t="s">
        <v>328</v>
      </c>
      <c r="E447" s="66">
        <v>60000</v>
      </c>
      <c r="F447" s="67" t="s">
        <v>67</v>
      </c>
      <c r="G447" s="68">
        <v>94570.696324037053</v>
      </c>
      <c r="H447" s="69">
        <v>10</v>
      </c>
      <c r="I447" s="67" t="s">
        <v>323</v>
      </c>
      <c r="J447" s="70" t="s">
        <v>354</v>
      </c>
      <c r="K447" s="67" t="s">
        <v>69</v>
      </c>
      <c r="L447" s="63" t="s">
        <v>69</v>
      </c>
      <c r="M447" s="70" t="s">
        <v>979</v>
      </c>
      <c r="N447" s="63" t="s">
        <v>8</v>
      </c>
      <c r="O447" s="70">
        <v>6</v>
      </c>
      <c r="P447" s="70">
        <v>6</v>
      </c>
      <c r="Q447" s="70">
        <v>30</v>
      </c>
      <c r="W447" s="84">
        <v>4</v>
      </c>
      <c r="X447" s="84">
        <v>6</v>
      </c>
    </row>
    <row r="448" spans="2:24" ht="15" customHeight="1" x14ac:dyDescent="0.25">
      <c r="B448" s="70" t="s">
        <v>2447</v>
      </c>
      <c r="C448" s="64">
        <v>41055.121840277781</v>
      </c>
      <c r="D448" s="65">
        <v>50000</v>
      </c>
      <c r="E448" s="66">
        <v>50000</v>
      </c>
      <c r="F448" s="67" t="s">
        <v>5</v>
      </c>
      <c r="G448" s="68">
        <v>50000</v>
      </c>
      <c r="H448" s="69">
        <v>6</v>
      </c>
      <c r="I448" s="67" t="s">
        <v>543</v>
      </c>
      <c r="J448" s="70" t="s">
        <v>19</v>
      </c>
      <c r="K448" s="67" t="s">
        <v>14</v>
      </c>
      <c r="L448" s="63" t="s">
        <v>14</v>
      </c>
      <c r="M448" s="70" t="s">
        <v>4019</v>
      </c>
      <c r="N448" s="63" t="s">
        <v>8</v>
      </c>
      <c r="O448" s="70">
        <v>6</v>
      </c>
      <c r="P448" s="70">
        <v>6</v>
      </c>
      <c r="Q448" s="70">
        <v>30</v>
      </c>
      <c r="W448" s="84">
        <v>4</v>
      </c>
      <c r="X448" s="84">
        <v>6</v>
      </c>
    </row>
    <row r="449" spans="2:24" ht="15" customHeight="1" x14ac:dyDescent="0.25">
      <c r="B449" s="70" t="s">
        <v>2448</v>
      </c>
      <c r="C449" s="64">
        <v>41055.121863425928</v>
      </c>
      <c r="D449" s="65" t="s">
        <v>544</v>
      </c>
      <c r="E449" s="66">
        <v>500000</v>
      </c>
      <c r="F449" s="67" t="s">
        <v>39</v>
      </c>
      <c r="G449" s="68">
        <v>8903.9583437212841</v>
      </c>
      <c r="H449" s="69">
        <v>1</v>
      </c>
      <c r="I449" s="67" t="s">
        <v>205</v>
      </c>
      <c r="J449" s="70" t="s">
        <v>19</v>
      </c>
      <c r="K449" s="67" t="s">
        <v>7</v>
      </c>
      <c r="L449" s="63" t="s">
        <v>7</v>
      </c>
      <c r="M449" s="70" t="s">
        <v>1122</v>
      </c>
      <c r="N449" s="63" t="s">
        <v>8</v>
      </c>
      <c r="O449" s="70">
        <v>6</v>
      </c>
      <c r="P449" s="70">
        <v>6</v>
      </c>
      <c r="Q449" s="70">
        <v>10</v>
      </c>
      <c r="W449" s="84">
        <v>4</v>
      </c>
      <c r="X449" s="84">
        <v>6</v>
      </c>
    </row>
    <row r="450" spans="2:24" ht="15" customHeight="1" x14ac:dyDescent="0.25">
      <c r="B450" s="70" t="s">
        <v>2449</v>
      </c>
      <c r="C450" s="64">
        <v>41055.123287037037</v>
      </c>
      <c r="D450" s="65">
        <v>78000</v>
      </c>
      <c r="E450" s="66">
        <v>78000</v>
      </c>
      <c r="F450" s="67" t="s">
        <v>5</v>
      </c>
      <c r="G450" s="68">
        <v>78000</v>
      </c>
      <c r="H450" s="69">
        <v>8</v>
      </c>
      <c r="I450" s="67" t="s">
        <v>545</v>
      </c>
      <c r="J450" s="70" t="s">
        <v>51</v>
      </c>
      <c r="K450" s="67" t="s">
        <v>546</v>
      </c>
      <c r="L450" s="63" t="s">
        <v>546</v>
      </c>
      <c r="M450" s="70" t="s">
        <v>4016</v>
      </c>
      <c r="N450" s="63" t="s">
        <v>8</v>
      </c>
      <c r="O450" s="70">
        <v>6</v>
      </c>
      <c r="P450" s="70">
        <v>6</v>
      </c>
      <c r="Q450" s="70">
        <v>5.5</v>
      </c>
      <c r="W450" s="84">
        <v>4</v>
      </c>
      <c r="X450" s="84">
        <v>6</v>
      </c>
    </row>
    <row r="451" spans="2:24" ht="15" customHeight="1" x14ac:dyDescent="0.25">
      <c r="B451" s="70" t="s">
        <v>2450</v>
      </c>
      <c r="C451" s="64">
        <v>41055.123460648145</v>
      </c>
      <c r="D451" s="65">
        <v>900000</v>
      </c>
      <c r="E451" s="66">
        <v>900000</v>
      </c>
      <c r="F451" s="67" t="s">
        <v>39</v>
      </c>
      <c r="G451" s="68">
        <v>16027.125018698311</v>
      </c>
      <c r="H451" s="69">
        <v>2</v>
      </c>
      <c r="I451" s="67" t="s">
        <v>547</v>
      </c>
      <c r="J451" s="70" t="s">
        <v>51</v>
      </c>
      <c r="K451" s="67" t="s">
        <v>7</v>
      </c>
      <c r="L451" s="63" t="s">
        <v>7</v>
      </c>
      <c r="M451" s="70" t="s">
        <v>1122</v>
      </c>
      <c r="N451" s="63" t="s">
        <v>24</v>
      </c>
      <c r="O451" s="70">
        <v>2</v>
      </c>
      <c r="P451" s="70">
        <v>2</v>
      </c>
      <c r="Q451" s="70">
        <v>6.5</v>
      </c>
      <c r="W451" s="84">
        <v>1</v>
      </c>
      <c r="X451" s="84">
        <v>2</v>
      </c>
    </row>
    <row r="452" spans="2:24" ht="15" customHeight="1" x14ac:dyDescent="0.25">
      <c r="B452" s="70" t="s">
        <v>2451</v>
      </c>
      <c r="C452" s="64">
        <v>41055.12605324074</v>
      </c>
      <c r="D452" s="65" t="s">
        <v>548</v>
      </c>
      <c r="E452" s="66">
        <v>7500</v>
      </c>
      <c r="F452" s="67" t="s">
        <v>5</v>
      </c>
      <c r="G452" s="68">
        <v>7500</v>
      </c>
      <c r="H452" s="69">
        <v>1</v>
      </c>
      <c r="I452" s="67" t="s">
        <v>549</v>
      </c>
      <c r="J452" s="70" t="s">
        <v>19</v>
      </c>
      <c r="K452" s="67" t="s">
        <v>71</v>
      </c>
      <c r="L452" s="63" t="s">
        <v>71</v>
      </c>
      <c r="M452" s="70" t="s">
        <v>979</v>
      </c>
      <c r="N452" s="63" t="s">
        <v>12</v>
      </c>
      <c r="O452" s="70">
        <v>8</v>
      </c>
      <c r="P452" s="70">
        <v>8</v>
      </c>
      <c r="Q452" s="70">
        <v>20</v>
      </c>
      <c r="W452" s="84">
        <v>8</v>
      </c>
      <c r="X452" s="84">
        <v>8</v>
      </c>
    </row>
    <row r="453" spans="2:24" ht="15" customHeight="1" x14ac:dyDescent="0.25">
      <c r="B453" s="70" t="s">
        <v>2452</v>
      </c>
      <c r="C453" s="64">
        <v>41055.126180555555</v>
      </c>
      <c r="D453" s="65">
        <v>60000</v>
      </c>
      <c r="E453" s="66">
        <v>60000</v>
      </c>
      <c r="F453" s="67" t="s">
        <v>5</v>
      </c>
      <c r="G453" s="68">
        <v>60000</v>
      </c>
      <c r="H453" s="69">
        <v>7</v>
      </c>
      <c r="I453" s="67" t="s">
        <v>550</v>
      </c>
      <c r="J453" s="70" t="s">
        <v>19</v>
      </c>
      <c r="K453" s="67" t="s">
        <v>14</v>
      </c>
      <c r="L453" s="63" t="s">
        <v>14</v>
      </c>
      <c r="M453" s="70" t="s">
        <v>4019</v>
      </c>
      <c r="N453" s="63" t="s">
        <v>12</v>
      </c>
      <c r="O453" s="70">
        <v>8</v>
      </c>
      <c r="P453" s="70">
        <v>8</v>
      </c>
      <c r="Q453" s="70">
        <v>6</v>
      </c>
      <c r="W453" s="84">
        <v>8</v>
      </c>
      <c r="X453" s="84">
        <v>8</v>
      </c>
    </row>
    <row r="454" spans="2:24" ht="15" customHeight="1" x14ac:dyDescent="0.25">
      <c r="B454" s="70" t="s">
        <v>2453</v>
      </c>
      <c r="C454" s="64">
        <v>41055.126875000002</v>
      </c>
      <c r="D454" s="65" t="s">
        <v>551</v>
      </c>
      <c r="E454" s="66">
        <v>800000</v>
      </c>
      <c r="F454" s="67" t="s">
        <v>39</v>
      </c>
      <c r="G454" s="68">
        <v>14246.333349954055</v>
      </c>
      <c r="H454" s="69">
        <v>2</v>
      </c>
      <c r="I454" s="67" t="s">
        <v>552</v>
      </c>
      <c r="J454" s="70" t="s">
        <v>3947</v>
      </c>
      <c r="K454" s="67" t="s">
        <v>7</v>
      </c>
      <c r="L454" s="63" t="s">
        <v>7</v>
      </c>
      <c r="M454" s="70" t="s">
        <v>1122</v>
      </c>
      <c r="N454" s="63" t="s">
        <v>12</v>
      </c>
      <c r="O454" s="70">
        <v>8</v>
      </c>
      <c r="P454" s="70">
        <v>8</v>
      </c>
      <c r="Q454" s="70">
        <v>8</v>
      </c>
      <c r="W454" s="84">
        <v>8</v>
      </c>
      <c r="X454" s="84">
        <v>8</v>
      </c>
    </row>
    <row r="455" spans="2:24" ht="15" customHeight="1" x14ac:dyDescent="0.25">
      <c r="B455" s="70" t="s">
        <v>2454</v>
      </c>
      <c r="C455" s="64">
        <v>41055.127187500002</v>
      </c>
      <c r="D455" s="65">
        <v>80000</v>
      </c>
      <c r="E455" s="66">
        <v>80000</v>
      </c>
      <c r="F455" s="67" t="s">
        <v>5</v>
      </c>
      <c r="G455" s="68">
        <v>80000</v>
      </c>
      <c r="H455" s="69">
        <v>9</v>
      </c>
      <c r="I455" s="67" t="s">
        <v>553</v>
      </c>
      <c r="J455" s="70" t="s">
        <v>51</v>
      </c>
      <c r="K455" s="67" t="s">
        <v>14</v>
      </c>
      <c r="L455" s="63" t="s">
        <v>14</v>
      </c>
      <c r="M455" s="70" t="s">
        <v>4019</v>
      </c>
      <c r="N455" s="63" t="s">
        <v>24</v>
      </c>
      <c r="O455" s="70">
        <v>2</v>
      </c>
      <c r="P455" s="70">
        <v>2</v>
      </c>
      <c r="Q455" s="70">
        <v>5</v>
      </c>
      <c r="W455" s="84">
        <v>1</v>
      </c>
      <c r="X455" s="84">
        <v>2</v>
      </c>
    </row>
    <row r="456" spans="2:24" ht="15" customHeight="1" x14ac:dyDescent="0.25">
      <c r="B456" s="70" t="s">
        <v>2455</v>
      </c>
      <c r="C456" s="64">
        <v>41055.127418981479</v>
      </c>
      <c r="D456" s="65" t="s">
        <v>554</v>
      </c>
      <c r="E456" s="66">
        <v>38000</v>
      </c>
      <c r="F456" s="67" t="s">
        <v>67</v>
      </c>
      <c r="G456" s="68">
        <v>59894.774338556796</v>
      </c>
      <c r="H456" s="69">
        <v>6</v>
      </c>
      <c r="I456" s="67" t="s">
        <v>555</v>
      </c>
      <c r="J456" s="70" t="s">
        <v>308</v>
      </c>
      <c r="K456" s="67" t="s">
        <v>69</v>
      </c>
      <c r="L456" s="63" t="s">
        <v>69</v>
      </c>
      <c r="M456" s="70" t="s">
        <v>979</v>
      </c>
      <c r="N456" s="63" t="s">
        <v>8</v>
      </c>
      <c r="O456" s="70">
        <v>6</v>
      </c>
      <c r="P456" s="70">
        <v>6</v>
      </c>
      <c r="Q456" s="70">
        <v>9</v>
      </c>
      <c r="W456" s="84">
        <v>4</v>
      </c>
      <c r="X456" s="84">
        <v>6</v>
      </c>
    </row>
    <row r="457" spans="2:24" ht="15" customHeight="1" x14ac:dyDescent="0.25">
      <c r="B457" s="70" t="s">
        <v>2456</v>
      </c>
      <c r="C457" s="64">
        <v>41055.127847222226</v>
      </c>
      <c r="D457" s="65" t="s">
        <v>556</v>
      </c>
      <c r="E457" s="66">
        <v>52000</v>
      </c>
      <c r="F457" s="67" t="s">
        <v>84</v>
      </c>
      <c r="G457" s="68">
        <v>51134.799197576998</v>
      </c>
      <c r="H457" s="69">
        <v>6</v>
      </c>
      <c r="I457" s="67" t="s">
        <v>557</v>
      </c>
      <c r="J457" s="70" t="s">
        <v>51</v>
      </c>
      <c r="K457" s="67" t="s">
        <v>86</v>
      </c>
      <c r="L457" s="63" t="s">
        <v>86</v>
      </c>
      <c r="M457" s="70" t="s">
        <v>4019</v>
      </c>
      <c r="N457" s="63" t="s">
        <v>8</v>
      </c>
      <c r="O457" s="70">
        <v>6</v>
      </c>
      <c r="P457" s="70">
        <v>6</v>
      </c>
      <c r="Q457" s="70">
        <v>5</v>
      </c>
      <c r="W457" s="84">
        <v>4</v>
      </c>
      <c r="X457" s="84">
        <v>6</v>
      </c>
    </row>
    <row r="458" spans="2:24" ht="15" customHeight="1" x14ac:dyDescent="0.25">
      <c r="B458" s="70" t="s">
        <v>2457</v>
      </c>
      <c r="C458" s="64">
        <v>41055.129351851851</v>
      </c>
      <c r="D458" s="65">
        <v>125000</v>
      </c>
      <c r="E458" s="66">
        <v>125000</v>
      </c>
      <c r="F458" s="67" t="s">
        <v>5</v>
      </c>
      <c r="G458" s="68">
        <v>125000</v>
      </c>
      <c r="H458" s="69">
        <v>11</v>
      </c>
      <c r="I458" s="67" t="s">
        <v>558</v>
      </c>
      <c r="J458" s="70" t="s">
        <v>51</v>
      </c>
      <c r="K458" s="67" t="s">
        <v>14</v>
      </c>
      <c r="L458" s="63" t="s">
        <v>14</v>
      </c>
      <c r="M458" s="70" t="s">
        <v>4019</v>
      </c>
      <c r="N458" s="63" t="s">
        <v>17</v>
      </c>
      <c r="O458" s="70">
        <v>3</v>
      </c>
      <c r="P458" s="70">
        <v>2</v>
      </c>
      <c r="Q458" s="70">
        <v>1.5</v>
      </c>
      <c r="W458" s="84">
        <v>2</v>
      </c>
      <c r="X458" s="84">
        <v>3</v>
      </c>
    </row>
    <row r="459" spans="2:24" ht="15" customHeight="1" x14ac:dyDescent="0.25">
      <c r="B459" s="70" t="s">
        <v>2458</v>
      </c>
      <c r="C459" s="64">
        <v>41055.129594907405</v>
      </c>
      <c r="D459" s="65">
        <v>52000</v>
      </c>
      <c r="E459" s="66">
        <v>52000</v>
      </c>
      <c r="F459" s="67" t="s">
        <v>5</v>
      </c>
      <c r="G459" s="68">
        <v>52000</v>
      </c>
      <c r="H459" s="69">
        <v>6</v>
      </c>
      <c r="I459" s="67" t="s">
        <v>559</v>
      </c>
      <c r="J459" s="70" t="s">
        <v>19</v>
      </c>
      <c r="K459" s="67" t="s">
        <v>14</v>
      </c>
      <c r="L459" s="63" t="s">
        <v>14</v>
      </c>
      <c r="M459" s="70" t="s">
        <v>4019</v>
      </c>
      <c r="N459" s="63" t="s">
        <v>17</v>
      </c>
      <c r="O459" s="70">
        <v>3</v>
      </c>
      <c r="P459" s="70">
        <v>2</v>
      </c>
      <c r="Q459" s="70">
        <v>3</v>
      </c>
      <c r="W459" s="84">
        <v>2</v>
      </c>
      <c r="X459" s="84">
        <v>3</v>
      </c>
    </row>
    <row r="460" spans="2:24" ht="15" customHeight="1" x14ac:dyDescent="0.25">
      <c r="B460" s="70" t="s">
        <v>2459</v>
      </c>
      <c r="C460" s="64">
        <v>41055.130393518521</v>
      </c>
      <c r="D460" s="65">
        <v>45000</v>
      </c>
      <c r="E460" s="66">
        <v>45000</v>
      </c>
      <c r="F460" s="67" t="s">
        <v>5</v>
      </c>
      <c r="G460" s="68">
        <v>45000</v>
      </c>
      <c r="H460" s="69">
        <v>5</v>
      </c>
      <c r="I460" s="67" t="s">
        <v>19</v>
      </c>
      <c r="J460" s="70" t="s">
        <v>19</v>
      </c>
      <c r="K460" s="67" t="s">
        <v>14</v>
      </c>
      <c r="L460" s="63" t="s">
        <v>14</v>
      </c>
      <c r="M460" s="70" t="s">
        <v>4019</v>
      </c>
      <c r="N460" s="63" t="s">
        <v>8</v>
      </c>
      <c r="O460" s="70">
        <v>6</v>
      </c>
      <c r="P460" s="70">
        <v>6</v>
      </c>
      <c r="Q460" s="70">
        <v>2.5</v>
      </c>
      <c r="W460" s="84">
        <v>4</v>
      </c>
      <c r="X460" s="84">
        <v>6</v>
      </c>
    </row>
    <row r="461" spans="2:24" ht="15" customHeight="1" x14ac:dyDescent="0.25">
      <c r="B461" s="70" t="s">
        <v>2460</v>
      </c>
      <c r="C461" s="64">
        <v>41055.130879629629</v>
      </c>
      <c r="D461" s="65">
        <v>25000</v>
      </c>
      <c r="E461" s="66">
        <v>25000</v>
      </c>
      <c r="F461" s="67" t="s">
        <v>67</v>
      </c>
      <c r="G461" s="68">
        <v>39404.456801682099</v>
      </c>
      <c r="H461" s="69">
        <v>4</v>
      </c>
      <c r="I461" s="67" t="s">
        <v>19</v>
      </c>
      <c r="J461" s="70" t="s">
        <v>19</v>
      </c>
      <c r="K461" s="67" t="s">
        <v>69</v>
      </c>
      <c r="L461" s="63" t="s">
        <v>69</v>
      </c>
      <c r="M461" s="70" t="s">
        <v>979</v>
      </c>
      <c r="N461" s="63" t="s">
        <v>8</v>
      </c>
      <c r="O461" s="70">
        <v>6</v>
      </c>
      <c r="P461" s="70">
        <v>6</v>
      </c>
      <c r="Q461" s="70">
        <v>4</v>
      </c>
      <c r="W461" s="84">
        <v>4</v>
      </c>
      <c r="X461" s="84">
        <v>6</v>
      </c>
    </row>
    <row r="462" spans="2:24" ht="15" customHeight="1" x14ac:dyDescent="0.25">
      <c r="B462" s="70" t="s">
        <v>2461</v>
      </c>
      <c r="C462" s="64">
        <v>41055.131747685184</v>
      </c>
      <c r="D462" s="65">
        <v>60000</v>
      </c>
      <c r="E462" s="66">
        <v>60000</v>
      </c>
      <c r="F462" s="67" t="s">
        <v>5</v>
      </c>
      <c r="G462" s="68">
        <v>60000</v>
      </c>
      <c r="H462" s="69">
        <v>7</v>
      </c>
      <c r="I462" s="67" t="s">
        <v>560</v>
      </c>
      <c r="J462" s="70" t="s">
        <v>51</v>
      </c>
      <c r="K462" s="67" t="s">
        <v>14</v>
      </c>
      <c r="L462" s="63" t="s">
        <v>14</v>
      </c>
      <c r="M462" s="70" t="s">
        <v>4019</v>
      </c>
      <c r="N462" s="63" t="s">
        <v>12</v>
      </c>
      <c r="O462" s="70">
        <v>8</v>
      </c>
      <c r="P462" s="70">
        <v>8</v>
      </c>
      <c r="Q462" s="70">
        <v>9.5</v>
      </c>
      <c r="W462" s="84">
        <v>8</v>
      </c>
      <c r="X462" s="84">
        <v>8</v>
      </c>
    </row>
    <row r="463" spans="2:24" ht="15" customHeight="1" x14ac:dyDescent="0.25">
      <c r="B463" s="70" t="s">
        <v>2462</v>
      </c>
      <c r="C463" s="64">
        <v>41055.13181712963</v>
      </c>
      <c r="D463" s="65" t="s">
        <v>561</v>
      </c>
      <c r="E463" s="66">
        <v>70000</v>
      </c>
      <c r="F463" s="67" t="s">
        <v>84</v>
      </c>
      <c r="G463" s="68">
        <v>68835.306612122877</v>
      </c>
      <c r="H463" s="69">
        <v>7</v>
      </c>
      <c r="I463" s="67" t="s">
        <v>562</v>
      </c>
      <c r="J463" s="70" t="s">
        <v>51</v>
      </c>
      <c r="K463" s="67" t="s">
        <v>86</v>
      </c>
      <c r="L463" s="63" t="s">
        <v>86</v>
      </c>
      <c r="M463" s="70" t="s">
        <v>4019</v>
      </c>
      <c r="N463" s="63" t="s">
        <v>24</v>
      </c>
      <c r="O463" s="70">
        <v>2</v>
      </c>
      <c r="P463" s="70">
        <v>2</v>
      </c>
      <c r="Q463" s="70">
        <v>8</v>
      </c>
      <c r="W463" s="84">
        <v>1</v>
      </c>
      <c r="X463" s="84">
        <v>2</v>
      </c>
    </row>
    <row r="464" spans="2:24" ht="15" customHeight="1" x14ac:dyDescent="0.25">
      <c r="B464" s="70" t="s">
        <v>2463</v>
      </c>
      <c r="C464" s="64">
        <v>41055.132881944446</v>
      </c>
      <c r="D464" s="65" t="s">
        <v>563</v>
      </c>
      <c r="E464" s="66">
        <v>5250</v>
      </c>
      <c r="F464" s="67" t="s">
        <v>5</v>
      </c>
      <c r="G464" s="68">
        <v>5250</v>
      </c>
      <c r="H464" s="69">
        <v>1</v>
      </c>
      <c r="I464" s="67" t="s">
        <v>564</v>
      </c>
      <c r="J464" s="70" t="s">
        <v>65</v>
      </c>
      <c r="K464" s="67" t="s">
        <v>565</v>
      </c>
      <c r="L464" s="63" t="s">
        <v>565</v>
      </c>
      <c r="M464" s="70" t="s">
        <v>979</v>
      </c>
      <c r="N464" s="63" t="s">
        <v>8</v>
      </c>
      <c r="O464" s="70">
        <v>6</v>
      </c>
      <c r="P464" s="70">
        <v>6</v>
      </c>
      <c r="Q464" s="70">
        <v>7.5</v>
      </c>
      <c r="W464" s="84">
        <v>4</v>
      </c>
      <c r="X464" s="84">
        <v>6</v>
      </c>
    </row>
    <row r="465" spans="2:24" ht="15" customHeight="1" x14ac:dyDescent="0.25">
      <c r="B465" s="70" t="s">
        <v>2464</v>
      </c>
      <c r="C465" s="64">
        <v>41055.133148148147</v>
      </c>
      <c r="D465" s="65">
        <v>87000</v>
      </c>
      <c r="E465" s="66">
        <v>87000</v>
      </c>
      <c r="F465" s="67" t="s">
        <v>84</v>
      </c>
      <c r="G465" s="68">
        <v>85552.452503638444</v>
      </c>
      <c r="H465" s="69">
        <v>9</v>
      </c>
      <c r="I465" s="67" t="s">
        <v>566</v>
      </c>
      <c r="J465" s="70" t="s">
        <v>51</v>
      </c>
      <c r="K465" s="67" t="s">
        <v>86</v>
      </c>
      <c r="L465" s="63" t="s">
        <v>86</v>
      </c>
      <c r="M465" s="70" t="s">
        <v>4019</v>
      </c>
      <c r="N465" s="63" t="s">
        <v>8</v>
      </c>
      <c r="O465" s="70">
        <v>6</v>
      </c>
      <c r="P465" s="70">
        <v>6</v>
      </c>
      <c r="Q465" s="70">
        <v>6</v>
      </c>
      <c r="W465" s="84">
        <v>4</v>
      </c>
      <c r="X465" s="84">
        <v>6</v>
      </c>
    </row>
    <row r="466" spans="2:24" ht="15" customHeight="1" x14ac:dyDescent="0.25">
      <c r="B466" s="70" t="s">
        <v>2465</v>
      </c>
      <c r="C466" s="64">
        <v>41055.13417824074</v>
      </c>
      <c r="D466" s="65">
        <v>125000</v>
      </c>
      <c r="E466" s="66">
        <v>125000</v>
      </c>
      <c r="F466" s="67" t="s">
        <v>39</v>
      </c>
      <c r="G466" s="68">
        <v>2225.989585930321</v>
      </c>
      <c r="H466" s="69">
        <v>1</v>
      </c>
      <c r="I466" s="67" t="s">
        <v>567</v>
      </c>
      <c r="J466" s="70" t="s">
        <v>19</v>
      </c>
      <c r="K466" s="67" t="s">
        <v>7</v>
      </c>
      <c r="L466" s="63" t="s">
        <v>7</v>
      </c>
      <c r="M466" s="70" t="s">
        <v>1122</v>
      </c>
      <c r="N466" s="63" t="s">
        <v>8</v>
      </c>
      <c r="O466" s="70">
        <v>6</v>
      </c>
      <c r="P466" s="70">
        <v>6</v>
      </c>
      <c r="Q466" s="70">
        <v>5</v>
      </c>
      <c r="W466" s="84">
        <v>4</v>
      </c>
      <c r="X466" s="84">
        <v>6</v>
      </c>
    </row>
    <row r="467" spans="2:24" ht="15" customHeight="1" x14ac:dyDescent="0.25">
      <c r="B467" s="70" t="s">
        <v>2466</v>
      </c>
      <c r="C467" s="64">
        <v>41055.135231481479</v>
      </c>
      <c r="D467" s="65">
        <v>150000</v>
      </c>
      <c r="E467" s="66">
        <v>150000</v>
      </c>
      <c r="F467" s="67" t="s">
        <v>5</v>
      </c>
      <c r="G467" s="68">
        <v>150000</v>
      </c>
      <c r="H467" s="69">
        <v>11</v>
      </c>
      <c r="I467" s="67" t="s">
        <v>28</v>
      </c>
      <c r="J467" s="70" t="s">
        <v>3947</v>
      </c>
      <c r="K467" s="67" t="s">
        <v>14</v>
      </c>
      <c r="L467" s="63" t="s">
        <v>14</v>
      </c>
      <c r="M467" s="70" t="s">
        <v>4019</v>
      </c>
      <c r="N467" s="63" t="s">
        <v>17</v>
      </c>
      <c r="O467" s="70">
        <v>3</v>
      </c>
      <c r="P467" s="70">
        <v>2</v>
      </c>
      <c r="Q467" s="70">
        <v>6.5</v>
      </c>
      <c r="W467" s="84">
        <v>2</v>
      </c>
      <c r="X467" s="84">
        <v>3</v>
      </c>
    </row>
    <row r="468" spans="2:24" ht="15" customHeight="1" x14ac:dyDescent="0.25">
      <c r="B468" s="70" t="s">
        <v>2467</v>
      </c>
      <c r="C468" s="64">
        <v>41055.135428240741</v>
      </c>
      <c r="D468" s="65">
        <v>50000</v>
      </c>
      <c r="E468" s="66">
        <v>50000</v>
      </c>
      <c r="F468" s="67" t="s">
        <v>5</v>
      </c>
      <c r="G468" s="68">
        <v>50000</v>
      </c>
      <c r="H468" s="69">
        <v>6</v>
      </c>
      <c r="I468" s="67" t="s">
        <v>568</v>
      </c>
      <c r="J468" s="70" t="s">
        <v>19</v>
      </c>
      <c r="K468" s="67" t="s">
        <v>14</v>
      </c>
      <c r="L468" s="63" t="s">
        <v>14</v>
      </c>
      <c r="M468" s="70" t="s">
        <v>4019</v>
      </c>
      <c r="N468" s="63" t="s">
        <v>8</v>
      </c>
      <c r="O468" s="70">
        <v>6</v>
      </c>
      <c r="P468" s="70">
        <v>6</v>
      </c>
      <c r="Q468" s="70">
        <v>10</v>
      </c>
      <c r="W468" s="84">
        <v>4</v>
      </c>
      <c r="X468" s="84">
        <v>6</v>
      </c>
    </row>
    <row r="469" spans="2:24" ht="15" customHeight="1" x14ac:dyDescent="0.25">
      <c r="B469" s="70" t="s">
        <v>2468</v>
      </c>
      <c r="C469" s="64">
        <v>41055.135462962964</v>
      </c>
      <c r="D469" s="65">
        <v>70000</v>
      </c>
      <c r="E469" s="66">
        <v>70000</v>
      </c>
      <c r="F469" s="67" t="s">
        <v>5</v>
      </c>
      <c r="G469" s="68">
        <v>70000</v>
      </c>
      <c r="H469" s="69">
        <v>8</v>
      </c>
      <c r="I469" s="67" t="s">
        <v>19</v>
      </c>
      <c r="J469" s="70" t="s">
        <v>19</v>
      </c>
      <c r="K469" s="67" t="s">
        <v>14</v>
      </c>
      <c r="L469" s="63" t="s">
        <v>14</v>
      </c>
      <c r="M469" s="70" t="s">
        <v>4019</v>
      </c>
      <c r="N469" s="63" t="s">
        <v>8</v>
      </c>
      <c r="O469" s="70">
        <v>6</v>
      </c>
      <c r="P469" s="70">
        <v>6</v>
      </c>
      <c r="Q469" s="70">
        <v>2.5</v>
      </c>
      <c r="W469" s="84">
        <v>4</v>
      </c>
      <c r="X469" s="84">
        <v>6</v>
      </c>
    </row>
    <row r="470" spans="2:24" ht="15" customHeight="1" x14ac:dyDescent="0.25">
      <c r="B470" s="70" t="s">
        <v>2469</v>
      </c>
      <c r="C470" s="64">
        <v>41055.135763888888</v>
      </c>
      <c r="D470" s="65" t="s">
        <v>569</v>
      </c>
      <c r="E470" s="66">
        <v>28500</v>
      </c>
      <c r="F470" s="67" t="s">
        <v>67</v>
      </c>
      <c r="G470" s="68">
        <v>44921.080753917595</v>
      </c>
      <c r="H470" s="69">
        <v>5</v>
      </c>
      <c r="I470" s="67" t="s">
        <v>570</v>
      </c>
      <c r="J470" s="70" t="s">
        <v>51</v>
      </c>
      <c r="K470" s="67" t="s">
        <v>69</v>
      </c>
      <c r="L470" s="63" t="s">
        <v>69</v>
      </c>
      <c r="M470" s="70" t="s">
        <v>979</v>
      </c>
      <c r="N470" s="63" t="s">
        <v>17</v>
      </c>
      <c r="O470" s="70">
        <v>3</v>
      </c>
      <c r="P470" s="70">
        <v>2</v>
      </c>
      <c r="Q470" s="70">
        <v>2.5</v>
      </c>
      <c r="W470" s="84">
        <v>2</v>
      </c>
      <c r="X470" s="84">
        <v>3</v>
      </c>
    </row>
    <row r="471" spans="2:24" ht="15" customHeight="1" x14ac:dyDescent="0.25">
      <c r="B471" s="70" t="s">
        <v>2470</v>
      </c>
      <c r="C471" s="64">
        <v>41055.135995370372</v>
      </c>
      <c r="D471" s="65">
        <v>20000</v>
      </c>
      <c r="E471" s="66">
        <v>20000</v>
      </c>
      <c r="F471" s="67" t="s">
        <v>5</v>
      </c>
      <c r="G471" s="68">
        <v>20000</v>
      </c>
      <c r="H471" s="69">
        <v>3</v>
      </c>
      <c r="I471" s="67" t="s">
        <v>65</v>
      </c>
      <c r="J471" s="70" t="s">
        <v>65</v>
      </c>
      <c r="K471" s="67" t="s">
        <v>7</v>
      </c>
      <c r="L471" s="63" t="s">
        <v>7</v>
      </c>
      <c r="M471" s="70" t="s">
        <v>1122</v>
      </c>
      <c r="N471" s="63" t="s">
        <v>8</v>
      </c>
      <c r="O471" s="70">
        <v>6</v>
      </c>
      <c r="P471" s="70">
        <v>6</v>
      </c>
      <c r="Q471" s="70">
        <v>6.5</v>
      </c>
      <c r="W471" s="84">
        <v>4</v>
      </c>
      <c r="X471" s="84">
        <v>6</v>
      </c>
    </row>
    <row r="472" spans="2:24" ht="15" customHeight="1" x14ac:dyDescent="0.25">
      <c r="B472" s="70" t="s">
        <v>2471</v>
      </c>
      <c r="C472" s="64">
        <v>41055.136782407404</v>
      </c>
      <c r="D472" s="65">
        <v>12000</v>
      </c>
      <c r="E472" s="66">
        <v>12000</v>
      </c>
      <c r="F472" s="67" t="s">
        <v>5</v>
      </c>
      <c r="G472" s="68">
        <v>12000</v>
      </c>
      <c r="H472" s="69">
        <v>2</v>
      </c>
      <c r="I472" s="67" t="s">
        <v>571</v>
      </c>
      <c r="J472" s="70" t="s">
        <v>19</v>
      </c>
      <c r="K472" s="67" t="s">
        <v>572</v>
      </c>
      <c r="L472" s="63" t="s">
        <v>572</v>
      </c>
      <c r="M472" s="70" t="s">
        <v>979</v>
      </c>
      <c r="N472" s="63" t="s">
        <v>12</v>
      </c>
      <c r="O472" s="70">
        <v>8</v>
      </c>
      <c r="P472" s="70">
        <v>8</v>
      </c>
      <c r="Q472" s="70">
        <v>4.5</v>
      </c>
      <c r="W472" s="84">
        <v>8</v>
      </c>
      <c r="X472" s="84">
        <v>8</v>
      </c>
    </row>
    <row r="473" spans="2:24" ht="15" customHeight="1" x14ac:dyDescent="0.25">
      <c r="B473" s="70" t="s">
        <v>2472</v>
      </c>
      <c r="C473" s="64">
        <v>41055.137025462966</v>
      </c>
      <c r="D473" s="65">
        <v>1250000</v>
      </c>
      <c r="E473" s="66">
        <v>1250000</v>
      </c>
      <c r="F473" s="67" t="s">
        <v>84</v>
      </c>
      <c r="G473" s="68">
        <v>1229201.9037879086</v>
      </c>
      <c r="H473" s="69">
        <v>13</v>
      </c>
      <c r="I473" s="67" t="s">
        <v>573</v>
      </c>
      <c r="J473" s="70" t="s">
        <v>308</v>
      </c>
      <c r="K473" s="67" t="s">
        <v>86</v>
      </c>
      <c r="L473" s="63" t="s">
        <v>86</v>
      </c>
      <c r="M473" s="70" t="s">
        <v>4019</v>
      </c>
      <c r="N473" s="63" t="s">
        <v>8</v>
      </c>
      <c r="O473" s="70">
        <v>6</v>
      </c>
      <c r="P473" s="70">
        <v>6</v>
      </c>
      <c r="Q473" s="70">
        <v>2.5</v>
      </c>
      <c r="W473" s="84">
        <v>4</v>
      </c>
      <c r="X473" s="84">
        <v>6</v>
      </c>
    </row>
    <row r="474" spans="2:24" ht="15" customHeight="1" x14ac:dyDescent="0.25">
      <c r="B474" s="70" t="s">
        <v>2473</v>
      </c>
      <c r="C474" s="64">
        <v>41055.138194444444</v>
      </c>
      <c r="D474" s="65">
        <v>30000</v>
      </c>
      <c r="E474" s="66">
        <v>30000</v>
      </c>
      <c r="F474" s="67" t="s">
        <v>5</v>
      </c>
      <c r="G474" s="68">
        <v>30000</v>
      </c>
      <c r="H474" s="69">
        <v>4</v>
      </c>
      <c r="I474" s="67" t="s">
        <v>574</v>
      </c>
      <c r="J474" s="70" t="s">
        <v>19</v>
      </c>
      <c r="K474" s="67" t="s">
        <v>14</v>
      </c>
      <c r="L474" s="63" t="s">
        <v>14</v>
      </c>
      <c r="M474" s="70" t="s">
        <v>4019</v>
      </c>
      <c r="N474" s="63" t="s">
        <v>184</v>
      </c>
      <c r="O474" s="70">
        <v>0</v>
      </c>
      <c r="P474" s="70">
        <v>1</v>
      </c>
      <c r="Q474" s="70">
        <v>3.5</v>
      </c>
      <c r="W474" s="84">
        <v>0</v>
      </c>
      <c r="X474" s="84">
        <v>0</v>
      </c>
    </row>
    <row r="475" spans="2:24" ht="15" customHeight="1" x14ac:dyDescent="0.25">
      <c r="B475" s="70" t="s">
        <v>2474</v>
      </c>
      <c r="C475" s="64">
        <v>41055.139884259261</v>
      </c>
      <c r="D475" s="65">
        <v>2000</v>
      </c>
      <c r="E475" s="66">
        <v>24000</v>
      </c>
      <c r="F475" s="67" t="s">
        <v>5</v>
      </c>
      <c r="G475" s="68">
        <v>24000</v>
      </c>
      <c r="H475" s="69">
        <v>3</v>
      </c>
      <c r="I475" s="67" t="s">
        <v>520</v>
      </c>
      <c r="J475" s="70" t="s">
        <v>277</v>
      </c>
      <c r="K475" s="67" t="s">
        <v>575</v>
      </c>
      <c r="L475" s="63" t="s">
        <v>3954</v>
      </c>
      <c r="M475" s="70" t="s">
        <v>4016</v>
      </c>
      <c r="N475" s="63" t="s">
        <v>17</v>
      </c>
      <c r="O475" s="70">
        <v>3</v>
      </c>
      <c r="P475" s="70">
        <v>2</v>
      </c>
      <c r="Q475" s="70">
        <v>8.5</v>
      </c>
      <c r="W475" s="84">
        <v>2</v>
      </c>
      <c r="X475" s="84">
        <v>3</v>
      </c>
    </row>
    <row r="476" spans="2:24" ht="15" customHeight="1" x14ac:dyDescent="0.25">
      <c r="B476" s="70" t="s">
        <v>2475</v>
      </c>
      <c r="C476" s="64">
        <v>41055.140219907407</v>
      </c>
      <c r="D476" s="65">
        <v>92000</v>
      </c>
      <c r="E476" s="66">
        <v>92000</v>
      </c>
      <c r="F476" s="67" t="s">
        <v>5</v>
      </c>
      <c r="G476" s="68">
        <v>92000</v>
      </c>
      <c r="H476" s="69">
        <v>10</v>
      </c>
      <c r="I476" s="67" t="s">
        <v>576</v>
      </c>
      <c r="J476" s="70" t="s">
        <v>277</v>
      </c>
      <c r="K476" s="67" t="s">
        <v>14</v>
      </c>
      <c r="L476" s="63" t="s">
        <v>14</v>
      </c>
      <c r="M476" s="70" t="s">
        <v>4019</v>
      </c>
      <c r="N476" s="63" t="s">
        <v>24</v>
      </c>
      <c r="O476" s="70">
        <v>2</v>
      </c>
      <c r="P476" s="70">
        <v>2</v>
      </c>
      <c r="Q476" s="70">
        <v>7</v>
      </c>
      <c r="W476" s="84">
        <v>1</v>
      </c>
      <c r="X476" s="84">
        <v>2</v>
      </c>
    </row>
    <row r="477" spans="2:24" ht="15" customHeight="1" x14ac:dyDescent="0.25">
      <c r="B477" s="70" t="s">
        <v>2476</v>
      </c>
      <c r="C477" s="64">
        <v>41055.140659722223</v>
      </c>
      <c r="D477" s="65">
        <v>52000</v>
      </c>
      <c r="E477" s="66">
        <v>52000</v>
      </c>
      <c r="F477" s="67" t="s">
        <v>5</v>
      </c>
      <c r="G477" s="68">
        <v>52000</v>
      </c>
      <c r="H477" s="69">
        <v>6</v>
      </c>
      <c r="I477" s="67" t="s">
        <v>577</v>
      </c>
      <c r="J477" s="70" t="s">
        <v>19</v>
      </c>
      <c r="K477" s="67" t="s">
        <v>14</v>
      </c>
      <c r="L477" s="63" t="s">
        <v>14</v>
      </c>
      <c r="M477" s="70" t="s">
        <v>4019</v>
      </c>
      <c r="N477" s="63" t="s">
        <v>8</v>
      </c>
      <c r="O477" s="70">
        <v>6</v>
      </c>
      <c r="P477" s="70">
        <v>6</v>
      </c>
      <c r="Q477" s="70">
        <v>3.5</v>
      </c>
      <c r="W477" s="84">
        <v>4</v>
      </c>
      <c r="X477" s="84">
        <v>6</v>
      </c>
    </row>
    <row r="478" spans="2:24" ht="15" customHeight="1" x14ac:dyDescent="0.25">
      <c r="B478" s="70" t="s">
        <v>2477</v>
      </c>
      <c r="C478" s="64">
        <v>41055.141562500001</v>
      </c>
      <c r="D478" s="65" t="s">
        <v>578</v>
      </c>
      <c r="E478" s="66">
        <v>169000</v>
      </c>
      <c r="F478" s="67" t="s">
        <v>5</v>
      </c>
      <c r="G478" s="68">
        <v>169000</v>
      </c>
      <c r="H478" s="69">
        <v>11</v>
      </c>
      <c r="I478" s="67" t="s">
        <v>579</v>
      </c>
      <c r="J478" s="70" t="s">
        <v>3947</v>
      </c>
      <c r="K478" s="67" t="s">
        <v>14</v>
      </c>
      <c r="L478" s="63" t="s">
        <v>14</v>
      </c>
      <c r="M478" s="70" t="s">
        <v>4019</v>
      </c>
      <c r="N478" s="63" t="s">
        <v>17</v>
      </c>
      <c r="O478" s="70">
        <v>3</v>
      </c>
      <c r="P478" s="70">
        <v>2</v>
      </c>
      <c r="Q478" s="70">
        <v>9.5</v>
      </c>
      <c r="W478" s="84">
        <v>2</v>
      </c>
      <c r="X478" s="84">
        <v>3</v>
      </c>
    </row>
    <row r="479" spans="2:24" ht="15" customHeight="1" x14ac:dyDescent="0.25">
      <c r="B479" s="70" t="s">
        <v>2478</v>
      </c>
      <c r="C479" s="64">
        <v>41055.143020833333</v>
      </c>
      <c r="D479" s="65">
        <v>110000</v>
      </c>
      <c r="E479" s="66">
        <v>110000</v>
      </c>
      <c r="F479" s="67" t="s">
        <v>5</v>
      </c>
      <c r="G479" s="68">
        <v>110000</v>
      </c>
      <c r="H479" s="69">
        <v>11</v>
      </c>
      <c r="I479" s="67" t="s">
        <v>580</v>
      </c>
      <c r="J479" s="70" t="s">
        <v>308</v>
      </c>
      <c r="K479" s="67" t="s">
        <v>581</v>
      </c>
      <c r="L479" s="63" t="s">
        <v>581</v>
      </c>
      <c r="M479" s="70" t="s">
        <v>979</v>
      </c>
      <c r="N479" s="63" t="s">
        <v>17</v>
      </c>
      <c r="O479" s="70">
        <v>3</v>
      </c>
      <c r="P479" s="70">
        <v>2</v>
      </c>
      <c r="Q479" s="70">
        <v>30</v>
      </c>
      <c r="W479" s="84">
        <v>2</v>
      </c>
      <c r="X479" s="84">
        <v>3</v>
      </c>
    </row>
    <row r="480" spans="2:24" ht="15" customHeight="1" x14ac:dyDescent="0.25">
      <c r="B480" s="70" t="s">
        <v>2479</v>
      </c>
      <c r="C480" s="64">
        <v>41055.14439814815</v>
      </c>
      <c r="D480" s="65" t="s">
        <v>582</v>
      </c>
      <c r="E480" s="66">
        <v>1080000</v>
      </c>
      <c r="F480" s="67" t="s">
        <v>583</v>
      </c>
      <c r="G480" s="68">
        <v>131675.52225194403</v>
      </c>
      <c r="H480" s="69">
        <v>11</v>
      </c>
      <c r="I480" s="67" t="s">
        <v>584</v>
      </c>
      <c r="J480" s="70" t="s">
        <v>51</v>
      </c>
      <c r="K480" s="67" t="s">
        <v>585</v>
      </c>
      <c r="L480" s="63" t="s">
        <v>47</v>
      </c>
      <c r="M480" s="70" t="s">
        <v>4016</v>
      </c>
      <c r="N480" s="63" t="s">
        <v>17</v>
      </c>
      <c r="O480" s="70">
        <v>3</v>
      </c>
      <c r="P480" s="70">
        <v>2</v>
      </c>
      <c r="Q480" s="70">
        <v>2.5</v>
      </c>
      <c r="W480" s="84">
        <v>2</v>
      </c>
      <c r="X480" s="84">
        <v>3</v>
      </c>
    </row>
    <row r="481" spans="2:24" ht="15" customHeight="1" x14ac:dyDescent="0.25">
      <c r="B481" s="70" t="s">
        <v>2480</v>
      </c>
      <c r="C481" s="64">
        <v>41055.146319444444</v>
      </c>
      <c r="D481" s="65" t="s">
        <v>586</v>
      </c>
      <c r="E481" s="66">
        <v>59000</v>
      </c>
      <c r="F481" s="67" t="s">
        <v>67</v>
      </c>
      <c r="G481" s="68">
        <v>92994.518051969761</v>
      </c>
      <c r="H481" s="69">
        <v>10</v>
      </c>
      <c r="I481" s="67" t="s">
        <v>587</v>
      </c>
      <c r="J481" s="70" t="s">
        <v>354</v>
      </c>
      <c r="K481" s="67" t="s">
        <v>69</v>
      </c>
      <c r="L481" s="63" t="s">
        <v>69</v>
      </c>
      <c r="M481" s="70" t="s">
        <v>979</v>
      </c>
      <c r="N481" s="63" t="s">
        <v>17</v>
      </c>
      <c r="O481" s="70">
        <v>3</v>
      </c>
      <c r="P481" s="70">
        <v>2</v>
      </c>
      <c r="Q481" s="70">
        <v>7</v>
      </c>
      <c r="W481" s="84">
        <v>2</v>
      </c>
      <c r="X481" s="84">
        <v>3</v>
      </c>
    </row>
    <row r="482" spans="2:24" ht="15" customHeight="1" x14ac:dyDescent="0.25">
      <c r="B482" s="70" t="s">
        <v>2481</v>
      </c>
      <c r="C482" s="64">
        <v>41055.146921296298</v>
      </c>
      <c r="D482" s="65">
        <v>50000</v>
      </c>
      <c r="E482" s="66">
        <v>50000</v>
      </c>
      <c r="F482" s="67" t="s">
        <v>5</v>
      </c>
      <c r="G482" s="68">
        <v>50000</v>
      </c>
      <c r="H482" s="69">
        <v>6</v>
      </c>
      <c r="I482" s="67" t="s">
        <v>588</v>
      </c>
      <c r="J482" s="70" t="s">
        <v>19</v>
      </c>
      <c r="K482" s="67" t="s">
        <v>14</v>
      </c>
      <c r="L482" s="63" t="s">
        <v>14</v>
      </c>
      <c r="M482" s="70" t="s">
        <v>4019</v>
      </c>
      <c r="N482" s="63" t="s">
        <v>8</v>
      </c>
      <c r="O482" s="70">
        <v>6</v>
      </c>
      <c r="P482" s="70">
        <v>6</v>
      </c>
      <c r="Q482" s="70">
        <v>7</v>
      </c>
      <c r="W482" s="84">
        <v>4</v>
      </c>
      <c r="X482" s="84">
        <v>6</v>
      </c>
    </row>
    <row r="483" spans="2:24" ht="15" customHeight="1" x14ac:dyDescent="0.25">
      <c r="B483" s="70" t="s">
        <v>2482</v>
      </c>
      <c r="C483" s="64">
        <v>41055.147372685184</v>
      </c>
      <c r="D483" s="65">
        <v>65000</v>
      </c>
      <c r="E483" s="66">
        <v>65000</v>
      </c>
      <c r="F483" s="67" t="s">
        <v>5</v>
      </c>
      <c r="G483" s="68">
        <v>65000</v>
      </c>
      <c r="H483" s="69">
        <v>7</v>
      </c>
      <c r="I483" s="67" t="s">
        <v>115</v>
      </c>
      <c r="J483" s="70" t="s">
        <v>19</v>
      </c>
      <c r="K483" s="67" t="s">
        <v>14</v>
      </c>
      <c r="L483" s="63" t="s">
        <v>14</v>
      </c>
      <c r="M483" s="70" t="s">
        <v>4019</v>
      </c>
      <c r="N483" s="63" t="s">
        <v>17</v>
      </c>
      <c r="O483" s="70">
        <v>3</v>
      </c>
      <c r="P483" s="70">
        <v>2</v>
      </c>
      <c r="Q483" s="70">
        <v>3.5</v>
      </c>
      <c r="W483" s="84">
        <v>2</v>
      </c>
      <c r="X483" s="84">
        <v>3</v>
      </c>
    </row>
    <row r="484" spans="2:24" ht="15" customHeight="1" x14ac:dyDescent="0.25">
      <c r="B484" s="70" t="s">
        <v>2483</v>
      </c>
      <c r="C484" s="64">
        <v>41055.147835648146</v>
      </c>
      <c r="D484" s="65">
        <v>46000</v>
      </c>
      <c r="E484" s="66">
        <v>46000</v>
      </c>
      <c r="F484" s="67" t="s">
        <v>84</v>
      </c>
      <c r="G484" s="68">
        <v>45234.630059395036</v>
      </c>
      <c r="H484" s="69">
        <v>5</v>
      </c>
      <c r="I484" s="67" t="s">
        <v>589</v>
      </c>
      <c r="J484" s="70" t="s">
        <v>19</v>
      </c>
      <c r="K484" s="67" t="s">
        <v>86</v>
      </c>
      <c r="L484" s="63" t="s">
        <v>86</v>
      </c>
      <c r="M484" s="70" t="s">
        <v>4019</v>
      </c>
      <c r="N484" s="63" t="s">
        <v>12</v>
      </c>
      <c r="O484" s="70">
        <v>8</v>
      </c>
      <c r="P484" s="70">
        <v>8</v>
      </c>
      <c r="Q484" s="70">
        <v>6</v>
      </c>
      <c r="W484" s="84">
        <v>8</v>
      </c>
      <c r="X484" s="84">
        <v>8</v>
      </c>
    </row>
    <row r="485" spans="2:24" ht="15" customHeight="1" x14ac:dyDescent="0.25">
      <c r="B485" s="70" t="s">
        <v>2484</v>
      </c>
      <c r="C485" s="64">
        <v>41055.148287037038</v>
      </c>
      <c r="D485" s="65">
        <v>55000</v>
      </c>
      <c r="E485" s="66">
        <v>55000</v>
      </c>
      <c r="F485" s="67" t="s">
        <v>5</v>
      </c>
      <c r="G485" s="68">
        <v>55000</v>
      </c>
      <c r="H485" s="69">
        <v>6</v>
      </c>
      <c r="I485" s="67" t="s">
        <v>19</v>
      </c>
      <c r="J485" s="70" t="s">
        <v>19</v>
      </c>
      <c r="K485" s="67" t="s">
        <v>14</v>
      </c>
      <c r="L485" s="63" t="s">
        <v>14</v>
      </c>
      <c r="M485" s="70" t="s">
        <v>4019</v>
      </c>
      <c r="N485" s="63" t="s">
        <v>17</v>
      </c>
      <c r="O485" s="70">
        <v>3</v>
      </c>
      <c r="P485" s="70">
        <v>2</v>
      </c>
      <c r="Q485" s="70">
        <v>20</v>
      </c>
      <c r="W485" s="84">
        <v>2</v>
      </c>
      <c r="X485" s="84">
        <v>3</v>
      </c>
    </row>
    <row r="486" spans="2:24" ht="15" customHeight="1" x14ac:dyDescent="0.25">
      <c r="B486" s="70" t="s">
        <v>2485</v>
      </c>
      <c r="C486" s="64">
        <v>41055.148657407408</v>
      </c>
      <c r="D486" s="65" t="s">
        <v>590</v>
      </c>
      <c r="E486" s="66">
        <v>20000</v>
      </c>
      <c r="F486" s="67" t="s">
        <v>5</v>
      </c>
      <c r="G486" s="68">
        <v>20000</v>
      </c>
      <c r="H486" s="69">
        <v>3</v>
      </c>
      <c r="I486" s="67" t="s">
        <v>354</v>
      </c>
      <c r="J486" s="70" t="s">
        <v>354</v>
      </c>
      <c r="K486" s="67" t="s">
        <v>7</v>
      </c>
      <c r="L486" s="63" t="s">
        <v>7</v>
      </c>
      <c r="M486" s="70" t="s">
        <v>1122</v>
      </c>
      <c r="N486" s="63" t="s">
        <v>17</v>
      </c>
      <c r="O486" s="70">
        <v>3</v>
      </c>
      <c r="P486" s="70">
        <v>2</v>
      </c>
      <c r="Q486" s="70">
        <v>1</v>
      </c>
      <c r="W486" s="84">
        <v>2</v>
      </c>
      <c r="X486" s="84">
        <v>3</v>
      </c>
    </row>
    <row r="487" spans="2:24" ht="15" customHeight="1" x14ac:dyDescent="0.25">
      <c r="B487" s="70" t="s">
        <v>2486</v>
      </c>
      <c r="C487" s="64">
        <v>41055.148784722223</v>
      </c>
      <c r="D487" s="65">
        <v>6000</v>
      </c>
      <c r="E487" s="66">
        <v>6000</v>
      </c>
      <c r="F487" s="67" t="s">
        <v>5</v>
      </c>
      <c r="G487" s="68">
        <v>6000</v>
      </c>
      <c r="H487" s="69">
        <v>1</v>
      </c>
      <c r="I487" s="67" t="s">
        <v>358</v>
      </c>
      <c r="J487" s="70" t="s">
        <v>3945</v>
      </c>
      <c r="K487" s="67" t="s">
        <v>7</v>
      </c>
      <c r="L487" s="63" t="s">
        <v>7</v>
      </c>
      <c r="M487" s="70" t="s">
        <v>1122</v>
      </c>
      <c r="N487" s="63" t="s">
        <v>12</v>
      </c>
      <c r="O487" s="70">
        <v>8</v>
      </c>
      <c r="P487" s="70">
        <v>8</v>
      </c>
      <c r="Q487" s="70">
        <v>1.5</v>
      </c>
      <c r="W487" s="84">
        <v>8</v>
      </c>
      <c r="X487" s="84">
        <v>8</v>
      </c>
    </row>
    <row r="488" spans="2:24" ht="15" customHeight="1" x14ac:dyDescent="0.25">
      <c r="B488" s="70" t="s">
        <v>2487</v>
      </c>
      <c r="C488" s="64">
        <v>41055.151076388887</v>
      </c>
      <c r="D488" s="65">
        <v>190000</v>
      </c>
      <c r="E488" s="66">
        <v>190000</v>
      </c>
      <c r="F488" s="67" t="s">
        <v>67</v>
      </c>
      <c r="G488" s="68">
        <v>299473.87169278396</v>
      </c>
      <c r="H488" s="69">
        <v>12</v>
      </c>
      <c r="I488" s="67" t="s">
        <v>591</v>
      </c>
      <c r="J488" s="70" t="s">
        <v>3947</v>
      </c>
      <c r="K488" s="67" t="s">
        <v>69</v>
      </c>
      <c r="L488" s="63" t="s">
        <v>69</v>
      </c>
      <c r="M488" s="70" t="s">
        <v>979</v>
      </c>
      <c r="N488" s="63" t="s">
        <v>8</v>
      </c>
      <c r="O488" s="70">
        <v>6</v>
      </c>
      <c r="P488" s="70">
        <v>6</v>
      </c>
      <c r="Q488" s="70">
        <v>3</v>
      </c>
      <c r="W488" s="84">
        <v>4</v>
      </c>
      <c r="X488" s="84">
        <v>6</v>
      </c>
    </row>
    <row r="489" spans="2:24" ht="15" customHeight="1" x14ac:dyDescent="0.25">
      <c r="B489" s="70" t="s">
        <v>2488</v>
      </c>
      <c r="C489" s="64">
        <v>41055.151226851849</v>
      </c>
      <c r="D489" s="65">
        <v>28164</v>
      </c>
      <c r="E489" s="66">
        <v>28164</v>
      </c>
      <c r="F489" s="67" t="s">
        <v>67</v>
      </c>
      <c r="G489" s="68">
        <v>44391.484854502989</v>
      </c>
      <c r="H489" s="69">
        <v>5</v>
      </c>
      <c r="I489" s="67" t="s">
        <v>592</v>
      </c>
      <c r="J489" s="70" t="s">
        <v>51</v>
      </c>
      <c r="K489" s="67" t="s">
        <v>69</v>
      </c>
      <c r="L489" s="63" t="s">
        <v>69</v>
      </c>
      <c r="M489" s="70" t="s">
        <v>979</v>
      </c>
      <c r="N489" s="63" t="s">
        <v>8</v>
      </c>
      <c r="O489" s="70">
        <v>6</v>
      </c>
      <c r="P489" s="70">
        <v>6</v>
      </c>
      <c r="Q489" s="70">
        <v>6.5</v>
      </c>
      <c r="W489" s="84">
        <v>4</v>
      </c>
      <c r="X489" s="84">
        <v>6</v>
      </c>
    </row>
    <row r="490" spans="2:24" ht="15" customHeight="1" x14ac:dyDescent="0.25">
      <c r="B490" s="70" t="s">
        <v>2489</v>
      </c>
      <c r="C490" s="64">
        <v>41055.153078703705</v>
      </c>
      <c r="D490" s="65">
        <v>40000</v>
      </c>
      <c r="E490" s="66">
        <v>40000</v>
      </c>
      <c r="F490" s="67" t="s">
        <v>5</v>
      </c>
      <c r="G490" s="68">
        <v>40000</v>
      </c>
      <c r="H490" s="69">
        <v>5</v>
      </c>
      <c r="I490" s="67" t="s">
        <v>593</v>
      </c>
      <c r="J490" s="70" t="s">
        <v>19</v>
      </c>
      <c r="K490" s="67" t="s">
        <v>14</v>
      </c>
      <c r="L490" s="63" t="s">
        <v>14</v>
      </c>
      <c r="M490" s="70" t="s">
        <v>4019</v>
      </c>
      <c r="N490" s="63" t="s">
        <v>17</v>
      </c>
      <c r="O490" s="70">
        <v>3</v>
      </c>
      <c r="P490" s="70">
        <v>2</v>
      </c>
      <c r="Q490" s="70">
        <v>8</v>
      </c>
      <c r="W490" s="84">
        <v>2</v>
      </c>
      <c r="X490" s="84">
        <v>3</v>
      </c>
    </row>
    <row r="491" spans="2:24" ht="15" customHeight="1" x14ac:dyDescent="0.25">
      <c r="B491" s="70" t="s">
        <v>2490</v>
      </c>
      <c r="C491" s="64">
        <v>41055.158819444441</v>
      </c>
      <c r="D491" s="65" t="s">
        <v>594</v>
      </c>
      <c r="E491" s="66">
        <v>108000</v>
      </c>
      <c r="F491" s="67" t="s">
        <v>5</v>
      </c>
      <c r="G491" s="68">
        <v>108000</v>
      </c>
      <c r="H491" s="69">
        <v>11</v>
      </c>
      <c r="I491" s="67" t="s">
        <v>51</v>
      </c>
      <c r="J491" s="70" t="s">
        <v>51</v>
      </c>
      <c r="K491" s="67" t="s">
        <v>581</v>
      </c>
      <c r="L491" s="63" t="s">
        <v>581</v>
      </c>
      <c r="M491" s="70" t="s">
        <v>979</v>
      </c>
      <c r="N491" s="63" t="s">
        <v>8</v>
      </c>
      <c r="O491" s="70">
        <v>6</v>
      </c>
      <c r="P491" s="70">
        <v>6</v>
      </c>
      <c r="Q491" s="70">
        <v>7</v>
      </c>
      <c r="W491" s="84">
        <v>4</v>
      </c>
      <c r="X491" s="84">
        <v>6</v>
      </c>
    </row>
    <row r="492" spans="2:24" ht="15" customHeight="1" x14ac:dyDescent="0.25">
      <c r="B492" s="70" t="s">
        <v>2491</v>
      </c>
      <c r="C492" s="64">
        <v>41055.159270833334</v>
      </c>
      <c r="D492" s="65" t="s">
        <v>595</v>
      </c>
      <c r="E492" s="66">
        <v>200000</v>
      </c>
      <c r="F492" s="67" t="s">
        <v>39</v>
      </c>
      <c r="G492" s="68">
        <v>3561.5833374885137</v>
      </c>
      <c r="H492" s="69">
        <v>1</v>
      </c>
      <c r="I492" s="67" t="s">
        <v>596</v>
      </c>
      <c r="J492" s="70" t="s">
        <v>19</v>
      </c>
      <c r="K492" s="67" t="s">
        <v>7</v>
      </c>
      <c r="L492" s="63" t="s">
        <v>7</v>
      </c>
      <c r="M492" s="70" t="s">
        <v>1122</v>
      </c>
      <c r="N492" s="63" t="s">
        <v>17</v>
      </c>
      <c r="O492" s="70">
        <v>3</v>
      </c>
      <c r="P492" s="70">
        <v>2</v>
      </c>
      <c r="Q492" s="70">
        <v>2</v>
      </c>
      <c r="W492" s="84">
        <v>2</v>
      </c>
      <c r="X492" s="84">
        <v>3</v>
      </c>
    </row>
    <row r="493" spans="2:24" ht="15" customHeight="1" x14ac:dyDescent="0.25">
      <c r="B493" s="70" t="s">
        <v>2492</v>
      </c>
      <c r="C493" s="64">
        <v>41055.160000000003</v>
      </c>
      <c r="D493" s="65">
        <v>84000</v>
      </c>
      <c r="E493" s="66">
        <v>84000</v>
      </c>
      <c r="F493" s="67" t="s">
        <v>5</v>
      </c>
      <c r="G493" s="68">
        <v>84000</v>
      </c>
      <c r="H493" s="69">
        <v>9</v>
      </c>
      <c r="I493" s="67" t="s">
        <v>70</v>
      </c>
      <c r="J493" s="70" t="s">
        <v>19</v>
      </c>
      <c r="K493" s="67" t="s">
        <v>14</v>
      </c>
      <c r="L493" s="63" t="s">
        <v>14</v>
      </c>
      <c r="M493" s="70" t="s">
        <v>4019</v>
      </c>
      <c r="N493" s="63" t="s">
        <v>12</v>
      </c>
      <c r="O493" s="70">
        <v>8</v>
      </c>
      <c r="P493" s="70">
        <v>8</v>
      </c>
      <c r="Q493" s="70">
        <v>4.5</v>
      </c>
      <c r="W493" s="84">
        <v>8</v>
      </c>
      <c r="X493" s="84">
        <v>8</v>
      </c>
    </row>
    <row r="494" spans="2:24" ht="15" customHeight="1" x14ac:dyDescent="0.25">
      <c r="B494" s="70" t="s">
        <v>2493</v>
      </c>
      <c r="C494" s="64">
        <v>41055.16138888889</v>
      </c>
      <c r="D494" s="65">
        <v>33000</v>
      </c>
      <c r="E494" s="66">
        <v>33000</v>
      </c>
      <c r="F494" s="67" t="s">
        <v>67</v>
      </c>
      <c r="G494" s="68">
        <v>52013.882978220376</v>
      </c>
      <c r="H494" s="69">
        <v>6</v>
      </c>
      <c r="I494" s="67" t="s">
        <v>597</v>
      </c>
      <c r="J494" s="70" t="s">
        <v>51</v>
      </c>
      <c r="K494" s="67" t="s">
        <v>69</v>
      </c>
      <c r="L494" s="63" t="s">
        <v>69</v>
      </c>
      <c r="M494" s="70" t="s">
        <v>979</v>
      </c>
      <c r="N494" s="63" t="s">
        <v>8</v>
      </c>
      <c r="O494" s="70">
        <v>6</v>
      </c>
      <c r="P494" s="70">
        <v>6</v>
      </c>
      <c r="Q494" s="70">
        <v>5.5</v>
      </c>
      <c r="W494" s="84">
        <v>4</v>
      </c>
      <c r="X494" s="84">
        <v>6</v>
      </c>
    </row>
    <row r="495" spans="2:24" ht="15" customHeight="1" x14ac:dyDescent="0.25">
      <c r="B495" s="70" t="s">
        <v>2494</v>
      </c>
      <c r="C495" s="64">
        <v>41055.162141203706</v>
      </c>
      <c r="D495" s="65" t="s">
        <v>598</v>
      </c>
      <c r="E495" s="66">
        <v>720000</v>
      </c>
      <c r="F495" s="67" t="s">
        <v>39</v>
      </c>
      <c r="G495" s="68">
        <v>12821.700014958649</v>
      </c>
      <c r="H495" s="69">
        <v>2</v>
      </c>
      <c r="I495" s="67" t="s">
        <v>599</v>
      </c>
      <c r="J495" s="70" t="s">
        <v>51</v>
      </c>
      <c r="K495" s="67" t="s">
        <v>7</v>
      </c>
      <c r="L495" s="63" t="s">
        <v>7</v>
      </c>
      <c r="M495" s="70" t="s">
        <v>1122</v>
      </c>
      <c r="N495" s="63" t="s">
        <v>17</v>
      </c>
      <c r="O495" s="70">
        <v>3</v>
      </c>
      <c r="P495" s="70">
        <v>2</v>
      </c>
      <c r="Q495" s="70">
        <v>2</v>
      </c>
      <c r="W495" s="84">
        <v>2</v>
      </c>
      <c r="X495" s="84">
        <v>3</v>
      </c>
    </row>
    <row r="496" spans="2:24" ht="15" customHeight="1" x14ac:dyDescent="0.25">
      <c r="B496" s="70" t="s">
        <v>2495</v>
      </c>
      <c r="C496" s="64">
        <v>41055.166909722226</v>
      </c>
      <c r="D496" s="65">
        <v>68500</v>
      </c>
      <c r="E496" s="66">
        <v>68500</v>
      </c>
      <c r="F496" s="67" t="s">
        <v>84</v>
      </c>
      <c r="G496" s="68">
        <v>67360.264327577388</v>
      </c>
      <c r="H496" s="69">
        <v>7</v>
      </c>
      <c r="I496" s="67" t="s">
        <v>13</v>
      </c>
      <c r="J496" s="70" t="s">
        <v>19</v>
      </c>
      <c r="K496" s="67" t="s">
        <v>86</v>
      </c>
      <c r="L496" s="63" t="s">
        <v>86</v>
      </c>
      <c r="M496" s="70" t="s">
        <v>4019</v>
      </c>
      <c r="N496" s="63" t="s">
        <v>8</v>
      </c>
      <c r="O496" s="70">
        <v>6</v>
      </c>
      <c r="P496" s="70">
        <v>6</v>
      </c>
      <c r="Q496" s="70">
        <v>8</v>
      </c>
      <c r="W496" s="84">
        <v>4</v>
      </c>
      <c r="X496" s="84">
        <v>6</v>
      </c>
    </row>
    <row r="497" spans="2:24" ht="15" customHeight="1" x14ac:dyDescent="0.25">
      <c r="B497" s="70" t="s">
        <v>2496</v>
      </c>
      <c r="C497" s="64">
        <v>41055.167881944442</v>
      </c>
      <c r="D497" s="65" t="s">
        <v>600</v>
      </c>
      <c r="E497" s="66">
        <v>23000</v>
      </c>
      <c r="F497" s="67" t="s">
        <v>5</v>
      </c>
      <c r="G497" s="68">
        <v>23000</v>
      </c>
      <c r="H497" s="69">
        <v>3</v>
      </c>
      <c r="I497" s="67" t="s">
        <v>601</v>
      </c>
      <c r="J497" s="70" t="s">
        <v>51</v>
      </c>
      <c r="K497" s="67" t="s">
        <v>37</v>
      </c>
      <c r="L497" s="63" t="s">
        <v>37</v>
      </c>
      <c r="M497" s="70" t="s">
        <v>979</v>
      </c>
      <c r="N497" s="63" t="s">
        <v>8</v>
      </c>
      <c r="O497" s="70">
        <v>6</v>
      </c>
      <c r="P497" s="70">
        <v>6</v>
      </c>
      <c r="Q497" s="70">
        <v>4.5</v>
      </c>
      <c r="W497" s="84">
        <v>4</v>
      </c>
      <c r="X497" s="84">
        <v>6</v>
      </c>
    </row>
    <row r="498" spans="2:24" ht="15" customHeight="1" x14ac:dyDescent="0.25">
      <c r="B498" s="70" t="s">
        <v>2497</v>
      </c>
      <c r="C498" s="64">
        <v>41055.168043981481</v>
      </c>
      <c r="D498" s="65">
        <v>58000</v>
      </c>
      <c r="E498" s="66">
        <v>58000</v>
      </c>
      <c r="F498" s="67" t="s">
        <v>67</v>
      </c>
      <c r="G498" s="68">
        <v>91418.339779902482</v>
      </c>
      <c r="H498" s="69">
        <v>10</v>
      </c>
      <c r="I498" s="67" t="s">
        <v>602</v>
      </c>
      <c r="J498" s="70" t="s">
        <v>51</v>
      </c>
      <c r="K498" s="67" t="s">
        <v>69</v>
      </c>
      <c r="L498" s="63" t="s">
        <v>69</v>
      </c>
      <c r="M498" s="70" t="s">
        <v>979</v>
      </c>
      <c r="N498" s="63" t="s">
        <v>12</v>
      </c>
      <c r="O498" s="70">
        <v>8</v>
      </c>
      <c r="P498" s="70">
        <v>8</v>
      </c>
      <c r="Q498" s="70">
        <v>7</v>
      </c>
      <c r="W498" s="84">
        <v>8</v>
      </c>
      <c r="X498" s="84">
        <v>8</v>
      </c>
    </row>
    <row r="499" spans="2:24" ht="15" customHeight="1" x14ac:dyDescent="0.25">
      <c r="B499" s="70" t="s">
        <v>2498</v>
      </c>
      <c r="C499" s="64">
        <v>41055.169131944444</v>
      </c>
      <c r="D499" s="65">
        <v>77000</v>
      </c>
      <c r="E499" s="66">
        <v>77000</v>
      </c>
      <c r="F499" s="67" t="s">
        <v>5</v>
      </c>
      <c r="G499" s="68">
        <v>77000</v>
      </c>
      <c r="H499" s="69">
        <v>8</v>
      </c>
      <c r="I499" s="67" t="s">
        <v>422</v>
      </c>
      <c r="J499" s="70" t="s">
        <v>19</v>
      </c>
      <c r="K499" s="67" t="s">
        <v>14</v>
      </c>
      <c r="L499" s="63" t="s">
        <v>14</v>
      </c>
      <c r="M499" s="70" t="s">
        <v>4019</v>
      </c>
      <c r="N499" s="63" t="s">
        <v>12</v>
      </c>
      <c r="O499" s="70">
        <v>8</v>
      </c>
      <c r="P499" s="70">
        <v>8</v>
      </c>
      <c r="Q499" s="70">
        <v>1.5</v>
      </c>
      <c r="W499" s="84">
        <v>8</v>
      </c>
      <c r="X499" s="84">
        <v>8</v>
      </c>
    </row>
    <row r="500" spans="2:24" ht="15" customHeight="1" x14ac:dyDescent="0.25">
      <c r="B500" s="70" t="s">
        <v>2499</v>
      </c>
      <c r="C500" s="64">
        <v>41055.170231481483</v>
      </c>
      <c r="D500" s="65">
        <v>100000</v>
      </c>
      <c r="E500" s="66">
        <v>100000</v>
      </c>
      <c r="F500" s="67" t="s">
        <v>5</v>
      </c>
      <c r="G500" s="68">
        <v>100000</v>
      </c>
      <c r="H500" s="69">
        <v>11</v>
      </c>
      <c r="I500" s="67" t="s">
        <v>19</v>
      </c>
      <c r="J500" s="70" t="s">
        <v>19</v>
      </c>
      <c r="K500" s="67" t="s">
        <v>14</v>
      </c>
      <c r="L500" s="63" t="s">
        <v>14</v>
      </c>
      <c r="M500" s="70" t="s">
        <v>4019</v>
      </c>
      <c r="N500" s="63" t="s">
        <v>8</v>
      </c>
      <c r="O500" s="70">
        <v>6</v>
      </c>
      <c r="P500" s="70">
        <v>6</v>
      </c>
      <c r="Q500" s="70">
        <v>10</v>
      </c>
      <c r="W500" s="84">
        <v>4</v>
      </c>
      <c r="X500" s="84">
        <v>6</v>
      </c>
    </row>
    <row r="501" spans="2:24" ht="15" customHeight="1" x14ac:dyDescent="0.25">
      <c r="B501" s="70" t="s">
        <v>2500</v>
      </c>
      <c r="C501" s="64">
        <v>41055.174224537041</v>
      </c>
      <c r="D501" s="65">
        <v>55500</v>
      </c>
      <c r="E501" s="66">
        <v>55500</v>
      </c>
      <c r="F501" s="67" t="s">
        <v>5</v>
      </c>
      <c r="G501" s="68">
        <v>55500</v>
      </c>
      <c r="H501" s="69">
        <v>6</v>
      </c>
      <c r="I501" s="67" t="s">
        <v>603</v>
      </c>
      <c r="J501" s="70" t="s">
        <v>486</v>
      </c>
      <c r="K501" s="67" t="s">
        <v>4047</v>
      </c>
      <c r="L501" s="63" t="s">
        <v>124</v>
      </c>
      <c r="M501" s="70" t="s">
        <v>1122</v>
      </c>
      <c r="N501" s="63" t="s">
        <v>8</v>
      </c>
      <c r="O501" s="70">
        <v>6</v>
      </c>
      <c r="P501" s="70">
        <v>6</v>
      </c>
      <c r="Q501" s="70">
        <v>4.5</v>
      </c>
      <c r="W501" s="84">
        <v>4</v>
      </c>
      <c r="X501" s="84">
        <v>6</v>
      </c>
    </row>
    <row r="502" spans="2:24" ht="15" customHeight="1" x14ac:dyDescent="0.25">
      <c r="B502" s="70" t="s">
        <v>2501</v>
      </c>
      <c r="C502" s="64">
        <v>41055.175185185188</v>
      </c>
      <c r="D502" s="65" t="s">
        <v>604</v>
      </c>
      <c r="E502" s="66">
        <v>15000</v>
      </c>
      <c r="F502" s="67" t="s">
        <v>21</v>
      </c>
      <c r="G502" s="68">
        <v>19055.991584874118</v>
      </c>
      <c r="H502" s="69">
        <v>2</v>
      </c>
      <c r="I502" s="67" t="s">
        <v>605</v>
      </c>
      <c r="J502" s="70" t="s">
        <v>19</v>
      </c>
      <c r="K502" s="67" t="s">
        <v>606</v>
      </c>
      <c r="L502" s="63" t="s">
        <v>606</v>
      </c>
      <c r="M502" s="70" t="s">
        <v>979</v>
      </c>
      <c r="N502" s="63" t="s">
        <v>12</v>
      </c>
      <c r="O502" s="70">
        <v>8</v>
      </c>
      <c r="P502" s="70">
        <v>8</v>
      </c>
      <c r="Q502" s="70">
        <v>3</v>
      </c>
      <c r="W502" s="84">
        <v>8</v>
      </c>
      <c r="X502" s="84">
        <v>8</v>
      </c>
    </row>
    <row r="503" spans="2:24" ht="15" customHeight="1" x14ac:dyDescent="0.25">
      <c r="B503" s="70" t="s">
        <v>2502</v>
      </c>
      <c r="C503" s="64">
        <v>41055.176319444443</v>
      </c>
      <c r="D503" s="65" t="s">
        <v>607</v>
      </c>
      <c r="E503" s="66">
        <v>600000</v>
      </c>
      <c r="F503" s="67" t="s">
        <v>39</v>
      </c>
      <c r="G503" s="68">
        <v>10684.750012465542</v>
      </c>
      <c r="H503" s="69">
        <v>2</v>
      </c>
      <c r="I503" s="67" t="s">
        <v>608</v>
      </c>
      <c r="J503" s="70" t="s">
        <v>51</v>
      </c>
      <c r="K503" s="67" t="s">
        <v>7</v>
      </c>
      <c r="L503" s="63" t="s">
        <v>7</v>
      </c>
      <c r="M503" s="70" t="s">
        <v>1122</v>
      </c>
      <c r="N503" s="63" t="s">
        <v>8</v>
      </c>
      <c r="O503" s="70">
        <v>6</v>
      </c>
      <c r="P503" s="70">
        <v>6</v>
      </c>
      <c r="Q503" s="70">
        <v>30</v>
      </c>
      <c r="W503" s="84">
        <v>4</v>
      </c>
      <c r="X503" s="84">
        <v>6</v>
      </c>
    </row>
    <row r="504" spans="2:24" ht="15" customHeight="1" x14ac:dyDescent="0.25">
      <c r="B504" s="70" t="s">
        <v>2503</v>
      </c>
      <c r="C504" s="64">
        <v>41055.176701388889</v>
      </c>
      <c r="D504" s="65">
        <v>8400</v>
      </c>
      <c r="E504" s="66">
        <v>8400</v>
      </c>
      <c r="F504" s="67" t="s">
        <v>5</v>
      </c>
      <c r="G504" s="68">
        <v>8400</v>
      </c>
      <c r="H504" s="69">
        <v>1</v>
      </c>
      <c r="I504" s="67" t="s">
        <v>51</v>
      </c>
      <c r="J504" s="70" t="s">
        <v>51</v>
      </c>
      <c r="K504" s="67" t="s">
        <v>7</v>
      </c>
      <c r="L504" s="63" t="s">
        <v>7</v>
      </c>
      <c r="M504" s="70" t="s">
        <v>1122</v>
      </c>
      <c r="N504" s="63" t="s">
        <v>8</v>
      </c>
      <c r="O504" s="70">
        <v>6</v>
      </c>
      <c r="P504" s="70">
        <v>6</v>
      </c>
      <c r="Q504" s="70">
        <v>6</v>
      </c>
      <c r="W504" s="84">
        <v>4</v>
      </c>
      <c r="X504" s="84">
        <v>6</v>
      </c>
    </row>
    <row r="505" spans="2:24" ht="15" customHeight="1" x14ac:dyDescent="0.25">
      <c r="B505" s="70" t="s">
        <v>2504</v>
      </c>
      <c r="C505" s="64">
        <v>41055.17796296296</v>
      </c>
      <c r="D505" s="65" t="s">
        <v>609</v>
      </c>
      <c r="E505" s="66">
        <v>500000</v>
      </c>
      <c r="F505" s="67" t="s">
        <v>39</v>
      </c>
      <c r="G505" s="68">
        <v>8903.9583437212841</v>
      </c>
      <c r="H505" s="69">
        <v>1</v>
      </c>
      <c r="I505" s="67" t="s">
        <v>610</v>
      </c>
      <c r="J505" s="70" t="s">
        <v>51</v>
      </c>
      <c r="K505" s="67" t="s">
        <v>7</v>
      </c>
      <c r="L505" s="63" t="s">
        <v>7</v>
      </c>
      <c r="M505" s="70" t="s">
        <v>1122</v>
      </c>
      <c r="N505" s="63" t="s">
        <v>17</v>
      </c>
      <c r="O505" s="70">
        <v>3</v>
      </c>
      <c r="P505" s="70">
        <v>2</v>
      </c>
      <c r="Q505" s="70">
        <v>8.5</v>
      </c>
      <c r="W505" s="84">
        <v>2</v>
      </c>
      <c r="X505" s="84">
        <v>3</v>
      </c>
    </row>
    <row r="506" spans="2:24" ht="15" customHeight="1" x14ac:dyDescent="0.25">
      <c r="B506" s="70" t="s">
        <v>2505</v>
      </c>
      <c r="C506" s="64">
        <v>41055.178703703707</v>
      </c>
      <c r="D506" s="65">
        <v>12000</v>
      </c>
      <c r="E506" s="66">
        <v>12000</v>
      </c>
      <c r="F506" s="67" t="s">
        <v>5</v>
      </c>
      <c r="G506" s="68">
        <v>12000</v>
      </c>
      <c r="H506" s="69">
        <v>2</v>
      </c>
      <c r="I506" s="67" t="s">
        <v>605</v>
      </c>
      <c r="J506" s="70" t="s">
        <v>19</v>
      </c>
      <c r="K506" s="67" t="s">
        <v>141</v>
      </c>
      <c r="L506" s="63" t="s">
        <v>141</v>
      </c>
      <c r="M506" s="70" t="s">
        <v>4018</v>
      </c>
      <c r="N506" s="63" t="s">
        <v>12</v>
      </c>
      <c r="O506" s="70">
        <v>8</v>
      </c>
      <c r="P506" s="70">
        <v>8</v>
      </c>
      <c r="Q506" s="70">
        <v>2</v>
      </c>
      <c r="W506" s="84">
        <v>8</v>
      </c>
      <c r="X506" s="84">
        <v>8</v>
      </c>
    </row>
    <row r="507" spans="2:24" ht="15" customHeight="1" x14ac:dyDescent="0.25">
      <c r="B507" s="70" t="s">
        <v>2506</v>
      </c>
      <c r="C507" s="64">
        <v>41055.179340277777</v>
      </c>
      <c r="D507" s="65">
        <v>65000</v>
      </c>
      <c r="E507" s="66">
        <v>65000</v>
      </c>
      <c r="F507" s="67" t="s">
        <v>5</v>
      </c>
      <c r="G507" s="68">
        <v>65000</v>
      </c>
      <c r="H507" s="69">
        <v>7</v>
      </c>
      <c r="I507" s="67" t="s">
        <v>611</v>
      </c>
      <c r="J507" s="70" t="s">
        <v>51</v>
      </c>
      <c r="K507" s="67" t="s">
        <v>14</v>
      </c>
      <c r="L507" s="63" t="s">
        <v>14</v>
      </c>
      <c r="M507" s="70" t="s">
        <v>4019</v>
      </c>
      <c r="N507" s="63" t="s">
        <v>12</v>
      </c>
      <c r="O507" s="70">
        <v>8</v>
      </c>
      <c r="P507" s="70">
        <v>8</v>
      </c>
      <c r="Q507" s="70">
        <v>8</v>
      </c>
      <c r="W507" s="84">
        <v>8</v>
      </c>
      <c r="X507" s="84">
        <v>8</v>
      </c>
    </row>
    <row r="508" spans="2:24" ht="15" customHeight="1" x14ac:dyDescent="0.25">
      <c r="B508" s="70" t="s">
        <v>2507</v>
      </c>
      <c r="C508" s="64">
        <v>41055.179918981485</v>
      </c>
      <c r="D508" s="65" t="s">
        <v>612</v>
      </c>
      <c r="E508" s="66">
        <v>16400</v>
      </c>
      <c r="F508" s="67" t="s">
        <v>67</v>
      </c>
      <c r="G508" s="68">
        <v>25849.323661903458</v>
      </c>
      <c r="H508" s="69">
        <v>3</v>
      </c>
      <c r="I508" s="67" t="s">
        <v>613</v>
      </c>
      <c r="J508" s="70" t="s">
        <v>19</v>
      </c>
      <c r="K508" s="67" t="s">
        <v>69</v>
      </c>
      <c r="L508" s="63" t="s">
        <v>69</v>
      </c>
      <c r="M508" s="70" t="s">
        <v>979</v>
      </c>
      <c r="N508" s="63" t="s">
        <v>8</v>
      </c>
      <c r="O508" s="70">
        <v>6</v>
      </c>
      <c r="P508" s="70">
        <v>6</v>
      </c>
      <c r="Q508" s="70">
        <v>3</v>
      </c>
      <c r="W508" s="84">
        <v>4</v>
      </c>
      <c r="X508" s="84">
        <v>6</v>
      </c>
    </row>
    <row r="509" spans="2:24" ht="15" customHeight="1" x14ac:dyDescent="0.25">
      <c r="B509" s="70" t="s">
        <v>2508</v>
      </c>
      <c r="C509" s="64">
        <v>41055.180752314816</v>
      </c>
      <c r="D509" s="65">
        <v>78000</v>
      </c>
      <c r="E509" s="66">
        <v>78000</v>
      </c>
      <c r="F509" s="67" t="s">
        <v>67</v>
      </c>
      <c r="G509" s="68">
        <v>122941.90522124816</v>
      </c>
      <c r="H509" s="69">
        <v>11</v>
      </c>
      <c r="I509" s="67" t="s">
        <v>614</v>
      </c>
      <c r="J509" s="70" t="s">
        <v>19</v>
      </c>
      <c r="K509" s="67" t="s">
        <v>69</v>
      </c>
      <c r="L509" s="63" t="s">
        <v>69</v>
      </c>
      <c r="M509" s="70" t="s">
        <v>979</v>
      </c>
      <c r="N509" s="63" t="s">
        <v>24</v>
      </c>
      <c r="O509" s="70">
        <v>2</v>
      </c>
      <c r="P509" s="70">
        <v>2</v>
      </c>
      <c r="Q509" s="70">
        <v>1.5</v>
      </c>
      <c r="W509" s="84">
        <v>1</v>
      </c>
      <c r="X509" s="84">
        <v>2</v>
      </c>
    </row>
    <row r="510" spans="2:24" ht="15" customHeight="1" x14ac:dyDescent="0.25">
      <c r="B510" s="70" t="s">
        <v>2509</v>
      </c>
      <c r="C510" s="64">
        <v>41055.184305555558</v>
      </c>
      <c r="D510" s="65">
        <v>76000</v>
      </c>
      <c r="E510" s="66">
        <v>76000</v>
      </c>
      <c r="F510" s="67" t="s">
        <v>5</v>
      </c>
      <c r="G510" s="68">
        <v>76000</v>
      </c>
      <c r="H510" s="69">
        <v>8</v>
      </c>
      <c r="I510" s="67" t="s">
        <v>485</v>
      </c>
      <c r="J510" s="70" t="s">
        <v>51</v>
      </c>
      <c r="K510" s="67" t="s">
        <v>14</v>
      </c>
      <c r="L510" s="63" t="s">
        <v>14</v>
      </c>
      <c r="M510" s="70" t="s">
        <v>4019</v>
      </c>
      <c r="N510" s="63" t="s">
        <v>17</v>
      </c>
      <c r="O510" s="70">
        <v>3</v>
      </c>
      <c r="P510" s="70">
        <v>2</v>
      </c>
      <c r="Q510" s="70">
        <v>10</v>
      </c>
      <c r="W510" s="84">
        <v>2</v>
      </c>
      <c r="X510" s="84">
        <v>3</v>
      </c>
    </row>
    <row r="511" spans="2:24" ht="15" customHeight="1" x14ac:dyDescent="0.25">
      <c r="B511" s="70" t="s">
        <v>2510</v>
      </c>
      <c r="C511" s="64">
        <v>41055.184837962966</v>
      </c>
      <c r="D511" s="65" t="s">
        <v>615</v>
      </c>
      <c r="E511" s="66">
        <v>150000</v>
      </c>
      <c r="F511" s="67" t="s">
        <v>5</v>
      </c>
      <c r="G511" s="68">
        <v>150000</v>
      </c>
      <c r="H511" s="69">
        <v>11</v>
      </c>
      <c r="I511" s="67" t="s">
        <v>354</v>
      </c>
      <c r="J511" s="70" t="s">
        <v>354</v>
      </c>
      <c r="K511" s="67" t="s">
        <v>14</v>
      </c>
      <c r="L511" s="63" t="s">
        <v>14</v>
      </c>
      <c r="M511" s="70" t="s">
        <v>4019</v>
      </c>
      <c r="N511" s="63" t="s">
        <v>12</v>
      </c>
      <c r="O511" s="70">
        <v>8</v>
      </c>
      <c r="P511" s="70">
        <v>8</v>
      </c>
      <c r="Q511" s="70">
        <v>5</v>
      </c>
      <c r="W511" s="84">
        <v>8</v>
      </c>
      <c r="X511" s="84">
        <v>8</v>
      </c>
    </row>
    <row r="512" spans="2:24" ht="15" customHeight="1" x14ac:dyDescent="0.25">
      <c r="B512" s="70" t="s">
        <v>2511</v>
      </c>
      <c r="C512" s="64">
        <v>41055.185555555552</v>
      </c>
      <c r="D512" s="65">
        <v>54000</v>
      </c>
      <c r="E512" s="66">
        <v>54000</v>
      </c>
      <c r="F512" s="67" t="s">
        <v>5</v>
      </c>
      <c r="G512" s="68">
        <v>54000</v>
      </c>
      <c r="H512" s="69">
        <v>6</v>
      </c>
      <c r="I512" s="67" t="s">
        <v>205</v>
      </c>
      <c r="J512" s="70" t="s">
        <v>19</v>
      </c>
      <c r="K512" s="67" t="s">
        <v>14</v>
      </c>
      <c r="L512" s="63" t="s">
        <v>14</v>
      </c>
      <c r="M512" s="70" t="s">
        <v>4019</v>
      </c>
      <c r="N512" s="63" t="s">
        <v>8</v>
      </c>
      <c r="O512" s="70">
        <v>6</v>
      </c>
      <c r="P512" s="70">
        <v>6</v>
      </c>
      <c r="Q512" s="70">
        <v>7.5</v>
      </c>
      <c r="W512" s="84">
        <v>4</v>
      </c>
      <c r="X512" s="84">
        <v>6</v>
      </c>
    </row>
    <row r="513" spans="2:24" ht="15" customHeight="1" x14ac:dyDescent="0.25">
      <c r="B513" s="70" t="s">
        <v>2512</v>
      </c>
      <c r="C513" s="64">
        <v>41055.189618055556</v>
      </c>
      <c r="D513" s="65" t="s">
        <v>616</v>
      </c>
      <c r="E513" s="66">
        <v>57000</v>
      </c>
      <c r="F513" s="67" t="s">
        <v>5</v>
      </c>
      <c r="G513" s="68">
        <v>57000</v>
      </c>
      <c r="H513" s="69">
        <v>6</v>
      </c>
      <c r="I513" s="67" t="s">
        <v>617</v>
      </c>
      <c r="J513" s="70" t="s">
        <v>51</v>
      </c>
      <c r="K513" s="67" t="s">
        <v>618</v>
      </c>
      <c r="L513" s="63" t="s">
        <v>414</v>
      </c>
      <c r="M513" s="70" t="s">
        <v>1122</v>
      </c>
      <c r="N513" s="63" t="s">
        <v>8</v>
      </c>
      <c r="O513" s="70">
        <v>6</v>
      </c>
      <c r="P513" s="70">
        <v>6</v>
      </c>
      <c r="Q513" s="70">
        <v>2</v>
      </c>
      <c r="W513" s="84">
        <v>4</v>
      </c>
      <c r="X513" s="84">
        <v>6</v>
      </c>
    </row>
    <row r="514" spans="2:24" ht="15" customHeight="1" x14ac:dyDescent="0.25">
      <c r="B514" s="70" t="s">
        <v>2513</v>
      </c>
      <c r="C514" s="64">
        <v>41055.189895833333</v>
      </c>
      <c r="D514" s="65">
        <v>61000</v>
      </c>
      <c r="E514" s="66">
        <v>61000</v>
      </c>
      <c r="F514" s="67" t="s">
        <v>5</v>
      </c>
      <c r="G514" s="68">
        <v>61000</v>
      </c>
      <c r="H514" s="69">
        <v>7</v>
      </c>
      <c r="I514" s="67" t="s">
        <v>87</v>
      </c>
      <c r="J514" s="70" t="s">
        <v>308</v>
      </c>
      <c r="K514" s="67" t="s">
        <v>14</v>
      </c>
      <c r="L514" s="63" t="s">
        <v>14</v>
      </c>
      <c r="M514" s="70" t="s">
        <v>4019</v>
      </c>
      <c r="N514" s="63" t="s">
        <v>8</v>
      </c>
      <c r="O514" s="70">
        <v>6</v>
      </c>
      <c r="P514" s="70">
        <v>6</v>
      </c>
      <c r="Q514" s="70">
        <v>40</v>
      </c>
      <c r="W514" s="84">
        <v>4</v>
      </c>
      <c r="X514" s="84">
        <v>6</v>
      </c>
    </row>
    <row r="515" spans="2:24" ht="15" customHeight="1" x14ac:dyDescent="0.25">
      <c r="B515" s="70" t="s">
        <v>2514</v>
      </c>
      <c r="C515" s="64">
        <v>41055.190752314818</v>
      </c>
      <c r="D515" s="65">
        <v>70000</v>
      </c>
      <c r="E515" s="66">
        <v>70000</v>
      </c>
      <c r="F515" s="67" t="s">
        <v>5</v>
      </c>
      <c r="G515" s="68">
        <v>70000</v>
      </c>
      <c r="H515" s="69">
        <v>8</v>
      </c>
      <c r="I515" s="67" t="s">
        <v>619</v>
      </c>
      <c r="J515" s="70" t="s">
        <v>19</v>
      </c>
      <c r="K515" s="67" t="s">
        <v>14</v>
      </c>
      <c r="L515" s="63" t="s">
        <v>14</v>
      </c>
      <c r="M515" s="70" t="s">
        <v>4019</v>
      </c>
      <c r="N515" s="63" t="s">
        <v>12</v>
      </c>
      <c r="O515" s="70">
        <v>8</v>
      </c>
      <c r="P515" s="70">
        <v>8</v>
      </c>
      <c r="Q515" s="70">
        <v>7</v>
      </c>
      <c r="W515" s="84">
        <v>8</v>
      </c>
      <c r="X515" s="84">
        <v>8</v>
      </c>
    </row>
    <row r="516" spans="2:24" ht="15" customHeight="1" x14ac:dyDescent="0.25">
      <c r="B516" s="70" t="s">
        <v>2515</v>
      </c>
      <c r="C516" s="64">
        <v>41055.192164351851</v>
      </c>
      <c r="D516" s="65">
        <v>15000</v>
      </c>
      <c r="E516" s="66">
        <v>15000</v>
      </c>
      <c r="F516" s="67" t="s">
        <v>5</v>
      </c>
      <c r="G516" s="68">
        <v>15000</v>
      </c>
      <c r="H516" s="69">
        <v>2</v>
      </c>
      <c r="I516" s="67" t="s">
        <v>620</v>
      </c>
      <c r="J516" s="70" t="s">
        <v>51</v>
      </c>
      <c r="K516" s="67" t="s">
        <v>7</v>
      </c>
      <c r="L516" s="63" t="s">
        <v>7</v>
      </c>
      <c r="M516" s="70" t="s">
        <v>1122</v>
      </c>
      <c r="N516" s="63" t="s">
        <v>8</v>
      </c>
      <c r="O516" s="70">
        <v>6</v>
      </c>
      <c r="P516" s="70">
        <v>6</v>
      </c>
      <c r="Q516" s="70">
        <v>3.5</v>
      </c>
      <c r="W516" s="84">
        <v>4</v>
      </c>
      <c r="X516" s="84">
        <v>6</v>
      </c>
    </row>
    <row r="517" spans="2:24" ht="15" customHeight="1" x14ac:dyDescent="0.25">
      <c r="B517" s="70" t="s">
        <v>2516</v>
      </c>
      <c r="C517" s="64">
        <v>41055.193877314814</v>
      </c>
      <c r="D517" s="65">
        <v>87550</v>
      </c>
      <c r="E517" s="66">
        <v>87550</v>
      </c>
      <c r="F517" s="67" t="s">
        <v>84</v>
      </c>
      <c r="G517" s="68">
        <v>86093.301341305123</v>
      </c>
      <c r="H517" s="69">
        <v>9</v>
      </c>
      <c r="I517" s="67" t="s">
        <v>51</v>
      </c>
      <c r="J517" s="70" t="s">
        <v>51</v>
      </c>
      <c r="K517" s="67" t="s">
        <v>86</v>
      </c>
      <c r="L517" s="63" t="s">
        <v>86</v>
      </c>
      <c r="M517" s="70" t="s">
        <v>4019</v>
      </c>
      <c r="N517" s="63" t="s">
        <v>8</v>
      </c>
      <c r="O517" s="70">
        <v>6</v>
      </c>
      <c r="P517" s="70">
        <v>6</v>
      </c>
      <c r="Q517" s="70">
        <v>8.5</v>
      </c>
      <c r="W517" s="84">
        <v>4</v>
      </c>
      <c r="X517" s="84">
        <v>6</v>
      </c>
    </row>
    <row r="518" spans="2:24" ht="15" customHeight="1" x14ac:dyDescent="0.25">
      <c r="B518" s="70" t="s">
        <v>2517</v>
      </c>
      <c r="C518" s="64">
        <v>41055.194861111115</v>
      </c>
      <c r="D518" s="65">
        <v>72600</v>
      </c>
      <c r="E518" s="66">
        <v>72600</v>
      </c>
      <c r="F518" s="67" t="s">
        <v>5</v>
      </c>
      <c r="G518" s="68">
        <v>72600</v>
      </c>
      <c r="H518" s="69">
        <v>8</v>
      </c>
      <c r="I518" s="67" t="s">
        <v>621</v>
      </c>
      <c r="J518" s="70" t="s">
        <v>51</v>
      </c>
      <c r="K518" s="67" t="s">
        <v>14</v>
      </c>
      <c r="L518" s="63" t="s">
        <v>14</v>
      </c>
      <c r="M518" s="70" t="s">
        <v>4019</v>
      </c>
      <c r="N518" s="63" t="s">
        <v>17</v>
      </c>
      <c r="O518" s="70">
        <v>3</v>
      </c>
      <c r="P518" s="70">
        <v>2</v>
      </c>
      <c r="Q518" s="70">
        <v>2</v>
      </c>
      <c r="W518" s="84">
        <v>2</v>
      </c>
      <c r="X518" s="84">
        <v>3</v>
      </c>
    </row>
    <row r="519" spans="2:24" ht="15" customHeight="1" x14ac:dyDescent="0.25">
      <c r="B519" s="70" t="s">
        <v>2518</v>
      </c>
      <c r="C519" s="64">
        <v>41055.195370370369</v>
      </c>
      <c r="D519" s="65">
        <v>100000</v>
      </c>
      <c r="E519" s="66">
        <v>100000</v>
      </c>
      <c r="F519" s="67" t="s">
        <v>5</v>
      </c>
      <c r="G519" s="68">
        <v>100000</v>
      </c>
      <c r="H519" s="69">
        <v>11</v>
      </c>
      <c r="I519" s="67" t="s">
        <v>137</v>
      </c>
      <c r="J519" s="70" t="s">
        <v>3947</v>
      </c>
      <c r="K519" s="67" t="s">
        <v>14</v>
      </c>
      <c r="L519" s="63" t="s">
        <v>14</v>
      </c>
      <c r="M519" s="70" t="s">
        <v>4019</v>
      </c>
      <c r="N519" s="63" t="s">
        <v>17</v>
      </c>
      <c r="O519" s="70">
        <v>3</v>
      </c>
      <c r="P519" s="70">
        <v>2</v>
      </c>
      <c r="Q519" s="70">
        <v>9.5</v>
      </c>
      <c r="W519" s="84">
        <v>2</v>
      </c>
      <c r="X519" s="84">
        <v>3</v>
      </c>
    </row>
    <row r="520" spans="2:24" ht="15" customHeight="1" x14ac:dyDescent="0.25">
      <c r="B520" s="70" t="s">
        <v>2519</v>
      </c>
      <c r="C520" s="64">
        <v>41055.197523148148</v>
      </c>
      <c r="D520" s="65">
        <v>104000</v>
      </c>
      <c r="E520" s="66">
        <v>104000</v>
      </c>
      <c r="F520" s="67" t="s">
        <v>5</v>
      </c>
      <c r="G520" s="68">
        <v>104000</v>
      </c>
      <c r="H520" s="69">
        <v>11</v>
      </c>
      <c r="I520" s="67" t="s">
        <v>622</v>
      </c>
      <c r="J520" s="70" t="s">
        <v>19</v>
      </c>
      <c r="K520" s="67" t="s">
        <v>14</v>
      </c>
      <c r="L520" s="63" t="s">
        <v>14</v>
      </c>
      <c r="M520" s="70" t="s">
        <v>4019</v>
      </c>
      <c r="N520" s="63" t="s">
        <v>8</v>
      </c>
      <c r="O520" s="70">
        <v>6</v>
      </c>
      <c r="P520" s="70">
        <v>6</v>
      </c>
      <c r="Q520" s="70">
        <v>4.5</v>
      </c>
      <c r="W520" s="84">
        <v>4</v>
      </c>
      <c r="X520" s="84">
        <v>6</v>
      </c>
    </row>
    <row r="521" spans="2:24" ht="15" customHeight="1" x14ac:dyDescent="0.25">
      <c r="B521" s="70" t="s">
        <v>2520</v>
      </c>
      <c r="C521" s="64">
        <v>41055.20040509259</v>
      </c>
      <c r="D521" s="65">
        <v>600000</v>
      </c>
      <c r="E521" s="66">
        <v>600000</v>
      </c>
      <c r="F521" s="67" t="s">
        <v>39</v>
      </c>
      <c r="G521" s="68">
        <v>10684.750012465542</v>
      </c>
      <c r="H521" s="69">
        <v>2</v>
      </c>
      <c r="I521" s="67" t="s">
        <v>199</v>
      </c>
      <c r="J521" s="70" t="s">
        <v>51</v>
      </c>
      <c r="K521" s="67" t="s">
        <v>7</v>
      </c>
      <c r="L521" s="63" t="s">
        <v>7</v>
      </c>
      <c r="M521" s="70" t="s">
        <v>1122</v>
      </c>
      <c r="N521" s="63" t="s">
        <v>8</v>
      </c>
      <c r="O521" s="70">
        <v>6</v>
      </c>
      <c r="P521" s="70">
        <v>6</v>
      </c>
      <c r="Q521" s="70">
        <v>5.5</v>
      </c>
      <c r="W521" s="84">
        <v>4</v>
      </c>
      <c r="X521" s="84">
        <v>6</v>
      </c>
    </row>
    <row r="522" spans="2:24" ht="15" customHeight="1" x14ac:dyDescent="0.25">
      <c r="B522" s="70" t="s">
        <v>2521</v>
      </c>
      <c r="C522" s="64">
        <v>41055.200624999998</v>
      </c>
      <c r="D522" s="65">
        <v>200000</v>
      </c>
      <c r="E522" s="66">
        <v>200000</v>
      </c>
      <c r="F522" s="67" t="s">
        <v>5</v>
      </c>
      <c r="G522" s="68">
        <v>200000</v>
      </c>
      <c r="H522" s="69">
        <v>12</v>
      </c>
      <c r="I522" s="67" t="s">
        <v>623</v>
      </c>
      <c r="J522" s="70" t="s">
        <v>3947</v>
      </c>
      <c r="K522" s="67" t="s">
        <v>14</v>
      </c>
      <c r="L522" s="63" t="s">
        <v>14</v>
      </c>
      <c r="M522" s="70" t="s">
        <v>4019</v>
      </c>
      <c r="N522" s="63" t="s">
        <v>17</v>
      </c>
      <c r="O522" s="70">
        <v>3</v>
      </c>
      <c r="P522" s="70">
        <v>2</v>
      </c>
      <c r="Q522" s="70">
        <v>2</v>
      </c>
      <c r="W522" s="84">
        <v>2</v>
      </c>
      <c r="X522" s="84">
        <v>3</v>
      </c>
    </row>
    <row r="523" spans="2:24" ht="15" customHeight="1" x14ac:dyDescent="0.25">
      <c r="B523" s="70" t="s">
        <v>2522</v>
      </c>
      <c r="C523" s="64">
        <v>41055.201631944445</v>
      </c>
      <c r="D523" s="65" t="s">
        <v>624</v>
      </c>
      <c r="E523" s="66">
        <v>49248</v>
      </c>
      <c r="F523" s="67" t="s">
        <v>21</v>
      </c>
      <c r="G523" s="68">
        <v>62564.631571458704</v>
      </c>
      <c r="H523" s="69">
        <v>7</v>
      </c>
      <c r="I523" s="67" t="s">
        <v>625</v>
      </c>
      <c r="J523" s="70" t="s">
        <v>308</v>
      </c>
      <c r="K523" s="67" t="s">
        <v>626</v>
      </c>
      <c r="L523" s="63" t="s">
        <v>626</v>
      </c>
      <c r="M523" s="70" t="s">
        <v>979</v>
      </c>
      <c r="N523" s="63" t="s">
        <v>12</v>
      </c>
      <c r="O523" s="70">
        <v>8</v>
      </c>
      <c r="P523" s="70">
        <v>8</v>
      </c>
      <c r="Q523" s="70">
        <v>6.5</v>
      </c>
      <c r="W523" s="84">
        <v>8</v>
      </c>
      <c r="X523" s="84">
        <v>8</v>
      </c>
    </row>
    <row r="524" spans="2:24" ht="15" customHeight="1" x14ac:dyDescent="0.25">
      <c r="B524" s="70" t="s">
        <v>2523</v>
      </c>
      <c r="C524" s="64">
        <v>41055.201932870368</v>
      </c>
      <c r="D524" s="65">
        <v>36500</v>
      </c>
      <c r="E524" s="66">
        <v>36500</v>
      </c>
      <c r="F524" s="67" t="s">
        <v>67</v>
      </c>
      <c r="G524" s="68">
        <v>57530.506930455871</v>
      </c>
      <c r="H524" s="69">
        <v>6</v>
      </c>
      <c r="I524" s="67" t="s">
        <v>627</v>
      </c>
      <c r="J524" s="70" t="s">
        <v>51</v>
      </c>
      <c r="K524" s="67" t="s">
        <v>69</v>
      </c>
      <c r="L524" s="63" t="s">
        <v>69</v>
      </c>
      <c r="M524" s="70" t="s">
        <v>979</v>
      </c>
      <c r="N524" s="63" t="s">
        <v>17</v>
      </c>
      <c r="O524" s="70">
        <v>3</v>
      </c>
      <c r="P524" s="70">
        <v>2</v>
      </c>
      <c r="Q524" s="70">
        <v>2</v>
      </c>
      <c r="W524" s="84">
        <v>2</v>
      </c>
      <c r="X524" s="84">
        <v>3</v>
      </c>
    </row>
    <row r="525" spans="2:24" ht="15" customHeight="1" x14ac:dyDescent="0.25">
      <c r="B525" s="70" t="s">
        <v>2524</v>
      </c>
      <c r="C525" s="64">
        <v>41055.20857638889</v>
      </c>
      <c r="D525" s="65">
        <v>82300</v>
      </c>
      <c r="E525" s="66">
        <v>82300</v>
      </c>
      <c r="F525" s="67" t="s">
        <v>5</v>
      </c>
      <c r="G525" s="68">
        <v>82300</v>
      </c>
      <c r="H525" s="69">
        <v>9</v>
      </c>
      <c r="I525" s="67" t="s">
        <v>628</v>
      </c>
      <c r="J525" s="70" t="s">
        <v>51</v>
      </c>
      <c r="K525" s="67" t="s">
        <v>14</v>
      </c>
      <c r="L525" s="63" t="s">
        <v>14</v>
      </c>
      <c r="M525" s="70" t="s">
        <v>4019</v>
      </c>
      <c r="N525" s="63" t="s">
        <v>17</v>
      </c>
      <c r="O525" s="70">
        <v>3</v>
      </c>
      <c r="P525" s="70">
        <v>2</v>
      </c>
      <c r="Q525" s="70">
        <v>1.5</v>
      </c>
      <c r="W525" s="84">
        <v>2</v>
      </c>
      <c r="X525" s="84">
        <v>3</v>
      </c>
    </row>
    <row r="526" spans="2:24" ht="15" customHeight="1" x14ac:dyDescent="0.25">
      <c r="B526" s="70" t="s">
        <v>2525</v>
      </c>
      <c r="C526" s="64">
        <v>41055.211678240739</v>
      </c>
      <c r="D526" s="65">
        <v>95000</v>
      </c>
      <c r="E526" s="66">
        <v>95000</v>
      </c>
      <c r="F526" s="67" t="s">
        <v>5</v>
      </c>
      <c r="G526" s="68">
        <v>95000</v>
      </c>
      <c r="H526" s="69">
        <v>10</v>
      </c>
      <c r="I526" s="67" t="s">
        <v>629</v>
      </c>
      <c r="J526" s="70" t="s">
        <v>354</v>
      </c>
      <c r="K526" s="67" t="s">
        <v>14</v>
      </c>
      <c r="L526" s="63" t="s">
        <v>14</v>
      </c>
      <c r="M526" s="70" t="s">
        <v>4019</v>
      </c>
      <c r="N526" s="63" t="s">
        <v>8</v>
      </c>
      <c r="O526" s="70">
        <v>6</v>
      </c>
      <c r="P526" s="70">
        <v>6</v>
      </c>
      <c r="Q526" s="70">
        <v>4.5</v>
      </c>
      <c r="W526" s="84">
        <v>4</v>
      </c>
      <c r="X526" s="84">
        <v>6</v>
      </c>
    </row>
    <row r="527" spans="2:24" ht="15" customHeight="1" x14ac:dyDescent="0.25">
      <c r="B527" s="70" t="s">
        <v>2526</v>
      </c>
      <c r="C527" s="64">
        <v>41055.213541666664</v>
      </c>
      <c r="D527" s="65">
        <v>140000</v>
      </c>
      <c r="E527" s="66">
        <v>140000</v>
      </c>
      <c r="F527" s="67" t="s">
        <v>67</v>
      </c>
      <c r="G527" s="68">
        <v>220664.95808941979</v>
      </c>
      <c r="H527" s="69">
        <v>12</v>
      </c>
      <c r="I527" s="67" t="s">
        <v>630</v>
      </c>
      <c r="J527" s="70" t="s">
        <v>65</v>
      </c>
      <c r="K527" s="67" t="s">
        <v>69</v>
      </c>
      <c r="L527" s="63" t="s">
        <v>69</v>
      </c>
      <c r="M527" s="70" t="s">
        <v>979</v>
      </c>
      <c r="N527" s="63" t="s">
        <v>12</v>
      </c>
      <c r="O527" s="70">
        <v>8</v>
      </c>
      <c r="P527" s="70">
        <v>8</v>
      </c>
      <c r="Q527" s="70">
        <v>9.5</v>
      </c>
      <c r="W527" s="84">
        <v>8</v>
      </c>
      <c r="X527" s="84">
        <v>8</v>
      </c>
    </row>
    <row r="528" spans="2:24" ht="15" customHeight="1" x14ac:dyDescent="0.25">
      <c r="B528" s="70" t="s">
        <v>2527</v>
      </c>
      <c r="C528" s="64">
        <v>41055.217395833337</v>
      </c>
      <c r="D528" s="65">
        <v>72000</v>
      </c>
      <c r="E528" s="66">
        <v>72000</v>
      </c>
      <c r="F528" s="67" t="s">
        <v>5</v>
      </c>
      <c r="G528" s="68">
        <v>72000</v>
      </c>
      <c r="H528" s="69">
        <v>8</v>
      </c>
      <c r="I528" s="67" t="s">
        <v>631</v>
      </c>
      <c r="J528" s="70" t="s">
        <v>19</v>
      </c>
      <c r="K528" s="67" t="s">
        <v>63</v>
      </c>
      <c r="L528" s="63" t="s">
        <v>63</v>
      </c>
      <c r="M528" s="70" t="s">
        <v>1122</v>
      </c>
      <c r="N528" s="63" t="s">
        <v>17</v>
      </c>
      <c r="O528" s="70">
        <v>3</v>
      </c>
      <c r="P528" s="70">
        <v>2</v>
      </c>
      <c r="Q528" s="70">
        <v>9.5</v>
      </c>
      <c r="W528" s="84">
        <v>2</v>
      </c>
      <c r="X528" s="84">
        <v>3</v>
      </c>
    </row>
    <row r="529" spans="2:24" ht="15" customHeight="1" x14ac:dyDescent="0.25">
      <c r="B529" s="70" t="s">
        <v>2528</v>
      </c>
      <c r="C529" s="64">
        <v>41055.219375000001</v>
      </c>
      <c r="D529" s="65">
        <v>60000</v>
      </c>
      <c r="E529" s="66">
        <v>60000</v>
      </c>
      <c r="F529" s="67" t="s">
        <v>80</v>
      </c>
      <c r="G529" s="68">
        <v>61194.579384158147</v>
      </c>
      <c r="H529" s="69">
        <v>7</v>
      </c>
      <c r="I529" s="67" t="s">
        <v>19</v>
      </c>
      <c r="J529" s="70" t="s">
        <v>19</v>
      </c>
      <c r="K529" s="67" t="s">
        <v>82</v>
      </c>
      <c r="L529" s="63" t="s">
        <v>82</v>
      </c>
      <c r="M529" s="70" t="s">
        <v>4083</v>
      </c>
      <c r="N529" s="63" t="s">
        <v>17</v>
      </c>
      <c r="O529" s="70">
        <v>3</v>
      </c>
      <c r="P529" s="70">
        <v>2</v>
      </c>
      <c r="Q529" s="70">
        <v>30</v>
      </c>
      <c r="W529" s="84">
        <v>2</v>
      </c>
      <c r="X529" s="84">
        <v>3</v>
      </c>
    </row>
    <row r="530" spans="2:24" ht="15" customHeight="1" x14ac:dyDescent="0.25">
      <c r="B530" s="70" t="s">
        <v>2529</v>
      </c>
      <c r="C530" s="64">
        <v>41055.220972222225</v>
      </c>
      <c r="D530" s="65" t="s">
        <v>632</v>
      </c>
      <c r="E530" s="66">
        <v>120000</v>
      </c>
      <c r="F530" s="67" t="s">
        <v>5</v>
      </c>
      <c r="G530" s="68">
        <v>120000</v>
      </c>
      <c r="H530" s="69">
        <v>11</v>
      </c>
      <c r="I530" s="67" t="s">
        <v>633</v>
      </c>
      <c r="J530" s="70" t="s">
        <v>51</v>
      </c>
      <c r="K530" s="67" t="s">
        <v>634</v>
      </c>
      <c r="L530" s="63" t="s">
        <v>670</v>
      </c>
      <c r="M530" s="70" t="s">
        <v>4083</v>
      </c>
      <c r="N530" s="63" t="s">
        <v>17</v>
      </c>
      <c r="O530" s="70">
        <v>3</v>
      </c>
      <c r="P530" s="70">
        <v>2</v>
      </c>
      <c r="Q530" s="70">
        <v>7</v>
      </c>
      <c r="W530" s="84">
        <v>2</v>
      </c>
      <c r="X530" s="84">
        <v>3</v>
      </c>
    </row>
    <row r="531" spans="2:24" ht="15" customHeight="1" x14ac:dyDescent="0.25">
      <c r="B531" s="70" t="s">
        <v>2530</v>
      </c>
      <c r="C531" s="64">
        <v>41055.221145833333</v>
      </c>
      <c r="D531" s="65" t="s">
        <v>635</v>
      </c>
      <c r="E531" s="66">
        <v>95000</v>
      </c>
      <c r="F531" s="67" t="s">
        <v>5</v>
      </c>
      <c r="G531" s="68">
        <v>95000</v>
      </c>
      <c r="H531" s="69">
        <v>10</v>
      </c>
      <c r="I531" s="67" t="s">
        <v>636</v>
      </c>
      <c r="J531" s="70" t="s">
        <v>3947</v>
      </c>
      <c r="K531" s="67" t="s">
        <v>637</v>
      </c>
      <c r="L531" s="63" t="s">
        <v>637</v>
      </c>
      <c r="M531" s="70" t="s">
        <v>4017</v>
      </c>
      <c r="N531" s="63" t="s">
        <v>17</v>
      </c>
      <c r="O531" s="70">
        <v>3</v>
      </c>
      <c r="P531" s="70">
        <v>2</v>
      </c>
      <c r="Q531" s="70">
        <v>2.5</v>
      </c>
      <c r="W531" s="84">
        <v>2</v>
      </c>
      <c r="X531" s="84">
        <v>3</v>
      </c>
    </row>
    <row r="532" spans="2:24" ht="15" customHeight="1" x14ac:dyDescent="0.25">
      <c r="B532" s="70" t="s">
        <v>2531</v>
      </c>
      <c r="C532" s="64">
        <v>41055.222719907404</v>
      </c>
      <c r="D532" s="65">
        <v>50000</v>
      </c>
      <c r="E532" s="66">
        <v>50000</v>
      </c>
      <c r="F532" s="67" t="s">
        <v>5</v>
      </c>
      <c r="G532" s="68">
        <v>50000</v>
      </c>
      <c r="H532" s="69">
        <v>6</v>
      </c>
      <c r="I532" s="67" t="s">
        <v>638</v>
      </c>
      <c r="J532" s="70" t="s">
        <v>19</v>
      </c>
      <c r="K532" s="67" t="s">
        <v>14</v>
      </c>
      <c r="L532" s="63" t="s">
        <v>14</v>
      </c>
      <c r="M532" s="70" t="s">
        <v>4019</v>
      </c>
      <c r="N532" s="63" t="s">
        <v>17</v>
      </c>
      <c r="O532" s="70">
        <v>3</v>
      </c>
      <c r="P532" s="70">
        <v>2</v>
      </c>
      <c r="Q532" s="70">
        <v>20</v>
      </c>
      <c r="W532" s="84">
        <v>2</v>
      </c>
      <c r="X532" s="84">
        <v>3</v>
      </c>
    </row>
    <row r="533" spans="2:24" ht="15" customHeight="1" x14ac:dyDescent="0.25">
      <c r="B533" s="70" t="s">
        <v>2532</v>
      </c>
      <c r="C533" s="64">
        <v>41055.224537037036</v>
      </c>
      <c r="D533" s="65" t="s">
        <v>639</v>
      </c>
      <c r="E533" s="66">
        <v>73000</v>
      </c>
      <c r="F533" s="67" t="s">
        <v>67</v>
      </c>
      <c r="G533" s="68">
        <v>115061.01386091174</v>
      </c>
      <c r="H533" s="69">
        <v>11</v>
      </c>
      <c r="I533" s="67" t="s">
        <v>640</v>
      </c>
      <c r="J533" s="70" t="s">
        <v>51</v>
      </c>
      <c r="K533" s="67" t="s">
        <v>69</v>
      </c>
      <c r="L533" s="63" t="s">
        <v>69</v>
      </c>
      <c r="M533" s="70" t="s">
        <v>979</v>
      </c>
      <c r="N533" s="63" t="s">
        <v>8</v>
      </c>
      <c r="O533" s="70">
        <v>6</v>
      </c>
      <c r="P533" s="70">
        <v>6</v>
      </c>
      <c r="Q533" s="70">
        <v>3</v>
      </c>
      <c r="W533" s="84">
        <v>4</v>
      </c>
      <c r="X533" s="84">
        <v>6</v>
      </c>
    </row>
    <row r="534" spans="2:24" ht="15" customHeight="1" x14ac:dyDescent="0.25">
      <c r="B534" s="70" t="s">
        <v>2533</v>
      </c>
      <c r="C534" s="64">
        <v>41055.225185185183</v>
      </c>
      <c r="D534" s="65">
        <v>50000</v>
      </c>
      <c r="E534" s="66">
        <v>50000</v>
      </c>
      <c r="F534" s="67" t="s">
        <v>5</v>
      </c>
      <c r="G534" s="68">
        <v>50000</v>
      </c>
      <c r="H534" s="69">
        <v>6</v>
      </c>
      <c r="I534" s="67" t="s">
        <v>641</v>
      </c>
      <c r="J534" s="70" t="s">
        <v>19</v>
      </c>
      <c r="K534" s="67" t="s">
        <v>642</v>
      </c>
      <c r="L534" s="63" t="s">
        <v>3960</v>
      </c>
      <c r="M534" s="70" t="s">
        <v>4017</v>
      </c>
      <c r="N534" s="63" t="s">
        <v>8</v>
      </c>
      <c r="O534" s="70">
        <v>6</v>
      </c>
      <c r="P534" s="70">
        <v>6</v>
      </c>
      <c r="Q534" s="70">
        <v>4.5</v>
      </c>
      <c r="W534" s="84">
        <v>4</v>
      </c>
      <c r="X534" s="84">
        <v>6</v>
      </c>
    </row>
    <row r="535" spans="2:24" ht="15" customHeight="1" x14ac:dyDescent="0.25">
      <c r="B535" s="70" t="s">
        <v>2534</v>
      </c>
      <c r="C535" s="64">
        <v>41055.22724537037</v>
      </c>
      <c r="D535" s="65">
        <v>46000</v>
      </c>
      <c r="E535" s="66">
        <v>46000</v>
      </c>
      <c r="F535" s="67" t="s">
        <v>5</v>
      </c>
      <c r="G535" s="68">
        <v>46000</v>
      </c>
      <c r="H535" s="69">
        <v>5</v>
      </c>
      <c r="I535" s="67" t="s">
        <v>198</v>
      </c>
      <c r="J535" s="70" t="s">
        <v>19</v>
      </c>
      <c r="K535" s="67" t="s">
        <v>14</v>
      </c>
      <c r="L535" s="63" t="s">
        <v>14</v>
      </c>
      <c r="M535" s="70" t="s">
        <v>4019</v>
      </c>
      <c r="N535" s="63" t="s">
        <v>17</v>
      </c>
      <c r="O535" s="70">
        <v>3</v>
      </c>
      <c r="P535" s="70">
        <v>2</v>
      </c>
      <c r="Q535" s="70">
        <v>8.5</v>
      </c>
      <c r="W535" s="84">
        <v>2</v>
      </c>
      <c r="X535" s="84">
        <v>3</v>
      </c>
    </row>
    <row r="536" spans="2:24" ht="15" customHeight="1" x14ac:dyDescent="0.25">
      <c r="B536" s="70" t="s">
        <v>2535</v>
      </c>
      <c r="C536" s="64">
        <v>41055.227511574078</v>
      </c>
      <c r="D536" s="65" t="s">
        <v>643</v>
      </c>
      <c r="E536" s="66">
        <v>600000</v>
      </c>
      <c r="F536" s="67" t="s">
        <v>31</v>
      </c>
      <c r="G536" s="68">
        <v>6368.453230079479</v>
      </c>
      <c r="H536" s="69">
        <v>1</v>
      </c>
      <c r="I536" s="67" t="s">
        <v>644</v>
      </c>
      <c r="J536" s="70" t="s">
        <v>354</v>
      </c>
      <c r="K536" s="67" t="s">
        <v>16</v>
      </c>
      <c r="L536" s="63" t="s">
        <v>16</v>
      </c>
      <c r="M536" s="70" t="s">
        <v>1122</v>
      </c>
      <c r="N536" s="63" t="s">
        <v>8</v>
      </c>
      <c r="O536" s="70">
        <v>6</v>
      </c>
      <c r="P536" s="70">
        <v>6</v>
      </c>
      <c r="Q536" s="70">
        <v>10</v>
      </c>
      <c r="W536" s="84">
        <v>4</v>
      </c>
      <c r="X536" s="84">
        <v>6</v>
      </c>
    </row>
    <row r="537" spans="2:24" ht="15" customHeight="1" x14ac:dyDescent="0.25">
      <c r="B537" s="70" t="s">
        <v>2536</v>
      </c>
      <c r="C537" s="64">
        <v>41055.228310185186</v>
      </c>
      <c r="D537" s="65">
        <v>85000</v>
      </c>
      <c r="E537" s="66">
        <v>85000</v>
      </c>
      <c r="F537" s="67" t="s">
        <v>80</v>
      </c>
      <c r="G537" s="68">
        <v>86692.320794223997</v>
      </c>
      <c r="H537" s="69">
        <v>9</v>
      </c>
      <c r="I537" s="67" t="s">
        <v>645</v>
      </c>
      <c r="J537" s="70" t="s">
        <v>19</v>
      </c>
      <c r="K537" s="67" t="s">
        <v>82</v>
      </c>
      <c r="L537" s="63" t="s">
        <v>82</v>
      </c>
      <c r="M537" s="70" t="s">
        <v>4083</v>
      </c>
      <c r="N537" s="63" t="s">
        <v>8</v>
      </c>
      <c r="O537" s="70">
        <v>6</v>
      </c>
      <c r="P537" s="70">
        <v>6</v>
      </c>
      <c r="Q537" s="70">
        <v>2</v>
      </c>
      <c r="W537" s="84">
        <v>4</v>
      </c>
      <c r="X537" s="84">
        <v>6</v>
      </c>
    </row>
    <row r="538" spans="2:24" ht="15" customHeight="1" x14ac:dyDescent="0.25">
      <c r="B538" s="70" t="s">
        <v>2537</v>
      </c>
      <c r="C538" s="64">
        <v>41055.229108796295</v>
      </c>
      <c r="D538" s="65">
        <v>450000</v>
      </c>
      <c r="E538" s="66">
        <v>450000</v>
      </c>
      <c r="F538" s="67" t="s">
        <v>39</v>
      </c>
      <c r="G538" s="68">
        <v>8013.5625093491553</v>
      </c>
      <c r="H538" s="69">
        <v>1</v>
      </c>
      <c r="I538" s="67" t="s">
        <v>646</v>
      </c>
      <c r="J538" s="70" t="s">
        <v>51</v>
      </c>
      <c r="K538" s="67" t="s">
        <v>7</v>
      </c>
      <c r="L538" s="63" t="s">
        <v>7</v>
      </c>
      <c r="M538" s="70" t="s">
        <v>1122</v>
      </c>
      <c r="N538" s="63" t="s">
        <v>12</v>
      </c>
      <c r="O538" s="70">
        <v>8</v>
      </c>
      <c r="P538" s="70">
        <v>8</v>
      </c>
      <c r="Q538" s="70">
        <v>2</v>
      </c>
      <c r="W538" s="84">
        <v>8</v>
      </c>
      <c r="X538" s="84">
        <v>8</v>
      </c>
    </row>
    <row r="539" spans="2:24" ht="15" customHeight="1" x14ac:dyDescent="0.25">
      <c r="B539" s="70" t="s">
        <v>2538</v>
      </c>
      <c r="C539" s="64">
        <v>41055.229143518518</v>
      </c>
      <c r="D539" s="65">
        <v>43000</v>
      </c>
      <c r="E539" s="66">
        <v>43000</v>
      </c>
      <c r="F539" s="67" t="s">
        <v>5</v>
      </c>
      <c r="G539" s="68">
        <v>43000</v>
      </c>
      <c r="H539" s="69">
        <v>5</v>
      </c>
      <c r="I539" s="67" t="s">
        <v>308</v>
      </c>
      <c r="J539" s="70" t="s">
        <v>308</v>
      </c>
      <c r="K539" s="67" t="s">
        <v>14</v>
      </c>
      <c r="L539" s="63" t="s">
        <v>14</v>
      </c>
      <c r="M539" s="70" t="s">
        <v>4019</v>
      </c>
      <c r="N539" s="63" t="s">
        <v>12</v>
      </c>
      <c r="O539" s="70">
        <v>8</v>
      </c>
      <c r="P539" s="70">
        <v>8</v>
      </c>
      <c r="Q539" s="70">
        <v>3.5</v>
      </c>
      <c r="W539" s="84">
        <v>8</v>
      </c>
      <c r="X539" s="84">
        <v>8</v>
      </c>
    </row>
    <row r="540" spans="2:24" ht="15" customHeight="1" x14ac:dyDescent="0.25">
      <c r="B540" s="70" t="s">
        <v>2539</v>
      </c>
      <c r="C540" s="64">
        <v>41055.229305555556</v>
      </c>
      <c r="D540" s="65">
        <v>1500</v>
      </c>
      <c r="E540" s="66">
        <v>18000</v>
      </c>
      <c r="F540" s="67" t="s">
        <v>5</v>
      </c>
      <c r="G540" s="68">
        <v>18000</v>
      </c>
      <c r="H540" s="69">
        <v>2</v>
      </c>
      <c r="I540" s="67" t="s">
        <v>277</v>
      </c>
      <c r="J540" s="70" t="s">
        <v>277</v>
      </c>
      <c r="K540" s="67" t="s">
        <v>141</v>
      </c>
      <c r="L540" s="63" t="s">
        <v>141</v>
      </c>
      <c r="M540" s="70" t="s">
        <v>4018</v>
      </c>
      <c r="N540" s="63" t="s">
        <v>8</v>
      </c>
      <c r="O540" s="70">
        <v>6</v>
      </c>
      <c r="P540" s="70">
        <v>6</v>
      </c>
      <c r="Q540" s="70">
        <v>5.5</v>
      </c>
      <c r="W540" s="84">
        <v>4</v>
      </c>
      <c r="X540" s="84">
        <v>6</v>
      </c>
    </row>
    <row r="541" spans="2:24" ht="15" customHeight="1" x14ac:dyDescent="0.25">
      <c r="B541" s="70" t="s">
        <v>2540</v>
      </c>
      <c r="C541" s="64">
        <v>41055.229930555557</v>
      </c>
      <c r="D541" s="65">
        <v>55000</v>
      </c>
      <c r="E541" s="66">
        <v>55000</v>
      </c>
      <c r="F541" s="67" t="s">
        <v>5</v>
      </c>
      <c r="G541" s="68">
        <v>55000</v>
      </c>
      <c r="H541" s="69">
        <v>6</v>
      </c>
      <c r="I541" s="67" t="s">
        <v>385</v>
      </c>
      <c r="J541" s="70" t="s">
        <v>19</v>
      </c>
      <c r="K541" s="67" t="s">
        <v>14</v>
      </c>
      <c r="L541" s="63" t="s">
        <v>14</v>
      </c>
      <c r="M541" s="70" t="s">
        <v>4019</v>
      </c>
      <c r="N541" s="63" t="s">
        <v>17</v>
      </c>
      <c r="O541" s="70">
        <v>3</v>
      </c>
      <c r="P541" s="70">
        <v>2</v>
      </c>
      <c r="Q541" s="70">
        <v>3</v>
      </c>
      <c r="W541" s="84">
        <v>2</v>
      </c>
      <c r="X541" s="84">
        <v>3</v>
      </c>
    </row>
    <row r="542" spans="2:24" ht="15" customHeight="1" x14ac:dyDescent="0.25">
      <c r="B542" s="70" t="s">
        <v>2541</v>
      </c>
      <c r="C542" s="64">
        <v>41055.230150462965</v>
      </c>
      <c r="D542" s="65" t="s">
        <v>455</v>
      </c>
      <c r="E542" s="66">
        <v>500000</v>
      </c>
      <c r="F542" s="67" t="s">
        <v>39</v>
      </c>
      <c r="G542" s="68">
        <v>8903.9583437212841</v>
      </c>
      <c r="H542" s="69">
        <v>1</v>
      </c>
      <c r="I542" s="67" t="s">
        <v>647</v>
      </c>
      <c r="J542" s="70" t="s">
        <v>19</v>
      </c>
      <c r="K542" s="67" t="s">
        <v>7</v>
      </c>
      <c r="L542" s="63" t="s">
        <v>7</v>
      </c>
      <c r="M542" s="70" t="s">
        <v>1122</v>
      </c>
      <c r="N542" s="63" t="s">
        <v>12</v>
      </c>
      <c r="O542" s="70">
        <v>8</v>
      </c>
      <c r="P542" s="70">
        <v>8</v>
      </c>
      <c r="Q542" s="70">
        <v>4</v>
      </c>
      <c r="W542" s="84">
        <v>8</v>
      </c>
      <c r="X542" s="84">
        <v>8</v>
      </c>
    </row>
    <row r="543" spans="2:24" ht="15" customHeight="1" x14ac:dyDescent="0.25">
      <c r="B543" s="70" t="s">
        <v>2542</v>
      </c>
      <c r="C543" s="64">
        <v>41055.231747685182</v>
      </c>
      <c r="D543" s="65">
        <v>45000</v>
      </c>
      <c r="E543" s="66">
        <v>45000</v>
      </c>
      <c r="F543" s="67" t="s">
        <v>5</v>
      </c>
      <c r="G543" s="68">
        <v>45000</v>
      </c>
      <c r="H543" s="69">
        <v>5</v>
      </c>
      <c r="I543" s="67" t="s">
        <v>648</v>
      </c>
      <c r="J543" s="70" t="s">
        <v>3945</v>
      </c>
      <c r="K543" s="67" t="s">
        <v>14</v>
      </c>
      <c r="L543" s="63" t="s">
        <v>14</v>
      </c>
      <c r="M543" s="70" t="s">
        <v>4019</v>
      </c>
      <c r="N543" s="63" t="s">
        <v>12</v>
      </c>
      <c r="O543" s="70">
        <v>8</v>
      </c>
      <c r="P543" s="70">
        <v>8</v>
      </c>
      <c r="Q543" s="70">
        <v>6</v>
      </c>
      <c r="W543" s="84">
        <v>8</v>
      </c>
      <c r="X543" s="84">
        <v>8</v>
      </c>
    </row>
    <row r="544" spans="2:24" ht="15" customHeight="1" x14ac:dyDescent="0.25">
      <c r="B544" s="70" t="s">
        <v>2543</v>
      </c>
      <c r="C544" s="64">
        <v>41055.232638888891</v>
      </c>
      <c r="D544" s="65">
        <v>50000</v>
      </c>
      <c r="E544" s="66">
        <v>50000</v>
      </c>
      <c r="F544" s="67" t="s">
        <v>5</v>
      </c>
      <c r="G544" s="68">
        <v>50000</v>
      </c>
      <c r="H544" s="69">
        <v>6</v>
      </c>
      <c r="I544" s="67" t="s">
        <v>649</v>
      </c>
      <c r="J544" s="70" t="s">
        <v>51</v>
      </c>
      <c r="K544" s="67" t="s">
        <v>14</v>
      </c>
      <c r="L544" s="63" t="s">
        <v>14</v>
      </c>
      <c r="M544" s="70" t="s">
        <v>4019</v>
      </c>
      <c r="N544" s="63" t="s">
        <v>8</v>
      </c>
      <c r="O544" s="70">
        <v>6</v>
      </c>
      <c r="P544" s="70">
        <v>6</v>
      </c>
      <c r="Q544" s="70">
        <v>6</v>
      </c>
      <c r="W544" s="84">
        <v>4</v>
      </c>
      <c r="X544" s="84">
        <v>6</v>
      </c>
    </row>
    <row r="545" spans="2:24" ht="15" customHeight="1" x14ac:dyDescent="0.25">
      <c r="B545" s="70" t="s">
        <v>2544</v>
      </c>
      <c r="C545" s="64">
        <v>41055.239374999997</v>
      </c>
      <c r="D545" s="65" t="s">
        <v>650</v>
      </c>
      <c r="E545" s="66">
        <v>80000</v>
      </c>
      <c r="F545" s="67" t="s">
        <v>5</v>
      </c>
      <c r="G545" s="68">
        <v>80000</v>
      </c>
      <c r="H545" s="69">
        <v>9</v>
      </c>
      <c r="I545" s="67" t="s">
        <v>651</v>
      </c>
      <c r="J545" s="70" t="s">
        <v>19</v>
      </c>
      <c r="K545" s="67" t="s">
        <v>14</v>
      </c>
      <c r="L545" s="63" t="s">
        <v>14</v>
      </c>
      <c r="M545" s="70" t="s">
        <v>4019</v>
      </c>
      <c r="N545" s="63" t="s">
        <v>12</v>
      </c>
      <c r="O545" s="70">
        <v>8</v>
      </c>
      <c r="P545" s="70">
        <v>8</v>
      </c>
      <c r="Q545" s="70">
        <v>7</v>
      </c>
      <c r="W545" s="84">
        <v>8</v>
      </c>
      <c r="X545" s="84">
        <v>8</v>
      </c>
    </row>
    <row r="546" spans="2:24" ht="15" customHeight="1" x14ac:dyDescent="0.25">
      <c r="B546" s="70" t="s">
        <v>2545</v>
      </c>
      <c r="C546" s="64">
        <v>41055.240300925929</v>
      </c>
      <c r="D546" s="65">
        <v>67000</v>
      </c>
      <c r="E546" s="66">
        <v>67000</v>
      </c>
      <c r="F546" s="67" t="s">
        <v>5</v>
      </c>
      <c r="G546" s="68">
        <v>67000</v>
      </c>
      <c r="H546" s="69">
        <v>7</v>
      </c>
      <c r="I546" s="67" t="s">
        <v>392</v>
      </c>
      <c r="J546" s="70" t="s">
        <v>19</v>
      </c>
      <c r="K546" s="67" t="s">
        <v>14</v>
      </c>
      <c r="L546" s="63" t="s">
        <v>14</v>
      </c>
      <c r="M546" s="70" t="s">
        <v>4019</v>
      </c>
      <c r="N546" s="63" t="s">
        <v>8</v>
      </c>
      <c r="O546" s="70">
        <v>6</v>
      </c>
      <c r="P546" s="70">
        <v>6</v>
      </c>
      <c r="Q546" s="70">
        <v>3</v>
      </c>
      <c r="W546" s="84">
        <v>4</v>
      </c>
      <c r="X546" s="84">
        <v>6</v>
      </c>
    </row>
    <row r="547" spans="2:24" ht="15" customHeight="1" x14ac:dyDescent="0.25">
      <c r="B547" s="70" t="s">
        <v>2546</v>
      </c>
      <c r="C547" s="64">
        <v>41055.240763888891</v>
      </c>
      <c r="D547" s="65">
        <v>111000</v>
      </c>
      <c r="E547" s="66">
        <v>111000</v>
      </c>
      <c r="F547" s="67" t="s">
        <v>5</v>
      </c>
      <c r="G547" s="68">
        <v>111000</v>
      </c>
      <c r="H547" s="69">
        <v>11</v>
      </c>
      <c r="I547" s="67" t="s">
        <v>422</v>
      </c>
      <c r="J547" s="70" t="s">
        <v>19</v>
      </c>
      <c r="K547" s="67" t="s">
        <v>652</v>
      </c>
      <c r="L547" s="63" t="s">
        <v>652</v>
      </c>
      <c r="M547" s="70" t="s">
        <v>1122</v>
      </c>
      <c r="N547" s="63" t="s">
        <v>12</v>
      </c>
      <c r="O547" s="70">
        <v>8</v>
      </c>
      <c r="P547" s="70">
        <v>8</v>
      </c>
      <c r="Q547" s="70">
        <v>6</v>
      </c>
      <c r="W547" s="84">
        <v>8</v>
      </c>
      <c r="X547" s="84">
        <v>8</v>
      </c>
    </row>
    <row r="548" spans="2:24" ht="15" customHeight="1" x14ac:dyDescent="0.25">
      <c r="B548" s="70" t="s">
        <v>2547</v>
      </c>
      <c r="C548" s="64">
        <v>41055.241782407407</v>
      </c>
      <c r="D548" s="65">
        <v>120000</v>
      </c>
      <c r="E548" s="66">
        <v>120000</v>
      </c>
      <c r="F548" s="67" t="s">
        <v>5</v>
      </c>
      <c r="G548" s="68">
        <v>120000</v>
      </c>
      <c r="H548" s="69">
        <v>11</v>
      </c>
      <c r="I548" s="67" t="s">
        <v>137</v>
      </c>
      <c r="J548" s="70" t="s">
        <v>3947</v>
      </c>
      <c r="K548" s="67" t="s">
        <v>14</v>
      </c>
      <c r="L548" s="63" t="s">
        <v>14</v>
      </c>
      <c r="M548" s="70" t="s">
        <v>4019</v>
      </c>
      <c r="N548" s="63" t="s">
        <v>8</v>
      </c>
      <c r="O548" s="70">
        <v>6</v>
      </c>
      <c r="P548" s="70">
        <v>6</v>
      </c>
      <c r="Q548" s="70">
        <v>4.5</v>
      </c>
      <c r="W548" s="84">
        <v>4</v>
      </c>
      <c r="X548" s="84">
        <v>6</v>
      </c>
    </row>
    <row r="549" spans="2:24" ht="15" customHeight="1" x14ac:dyDescent="0.25">
      <c r="B549" s="70" t="s">
        <v>2548</v>
      </c>
      <c r="C549" s="64">
        <v>41055.241805555554</v>
      </c>
      <c r="D549" s="65" t="s">
        <v>653</v>
      </c>
      <c r="E549" s="66">
        <v>20000</v>
      </c>
      <c r="F549" s="67" t="s">
        <v>67</v>
      </c>
      <c r="G549" s="68">
        <v>31523.565441345683</v>
      </c>
      <c r="H549" s="69">
        <v>4</v>
      </c>
      <c r="I549" s="67" t="s">
        <v>654</v>
      </c>
      <c r="J549" s="70" t="s">
        <v>354</v>
      </c>
      <c r="K549" s="67" t="s">
        <v>69</v>
      </c>
      <c r="L549" s="63" t="s">
        <v>69</v>
      </c>
      <c r="M549" s="70" t="s">
        <v>979</v>
      </c>
      <c r="N549" s="63" t="s">
        <v>8</v>
      </c>
      <c r="O549" s="70">
        <v>6</v>
      </c>
      <c r="P549" s="70">
        <v>6</v>
      </c>
      <c r="Q549" s="70">
        <v>6.5</v>
      </c>
      <c r="W549" s="84">
        <v>4</v>
      </c>
      <c r="X549" s="84">
        <v>6</v>
      </c>
    </row>
    <row r="550" spans="2:24" ht="15" customHeight="1" x14ac:dyDescent="0.25">
      <c r="B550" s="70" t="s">
        <v>2549</v>
      </c>
      <c r="C550" s="64">
        <v>41055.243298611109</v>
      </c>
      <c r="D550" s="65">
        <v>77000</v>
      </c>
      <c r="E550" s="66">
        <v>77000</v>
      </c>
      <c r="F550" s="67" t="s">
        <v>80</v>
      </c>
      <c r="G550" s="68">
        <v>78533.043543002947</v>
      </c>
      <c r="H550" s="69">
        <v>8</v>
      </c>
      <c r="I550" s="67" t="s">
        <v>655</v>
      </c>
      <c r="J550" s="70" t="s">
        <v>19</v>
      </c>
      <c r="K550" s="67" t="s">
        <v>82</v>
      </c>
      <c r="L550" s="63" t="s">
        <v>82</v>
      </c>
      <c r="M550" s="70" t="s">
        <v>4083</v>
      </c>
      <c r="N550" s="63" t="s">
        <v>17</v>
      </c>
      <c r="O550" s="70">
        <v>3</v>
      </c>
      <c r="P550" s="70">
        <v>2</v>
      </c>
      <c r="Q550" s="70">
        <v>2</v>
      </c>
      <c r="W550" s="84">
        <v>2</v>
      </c>
      <c r="X550" s="84">
        <v>3</v>
      </c>
    </row>
    <row r="551" spans="2:24" ht="15" customHeight="1" x14ac:dyDescent="0.25">
      <c r="B551" s="70" t="s">
        <v>2550</v>
      </c>
      <c r="C551" s="64">
        <v>41055.243321759262</v>
      </c>
      <c r="D551" s="65">
        <v>60000</v>
      </c>
      <c r="E551" s="66">
        <v>60000</v>
      </c>
      <c r="F551" s="67" t="s">
        <v>5</v>
      </c>
      <c r="G551" s="68">
        <v>60000</v>
      </c>
      <c r="H551" s="69">
        <v>7</v>
      </c>
      <c r="I551" s="67" t="s">
        <v>656</v>
      </c>
      <c r="J551" s="70" t="s">
        <v>65</v>
      </c>
      <c r="K551" s="67" t="s">
        <v>14</v>
      </c>
      <c r="L551" s="63" t="s">
        <v>14</v>
      </c>
      <c r="M551" s="70" t="s">
        <v>4019</v>
      </c>
      <c r="N551" s="63" t="s">
        <v>24</v>
      </c>
      <c r="O551" s="70">
        <v>2</v>
      </c>
      <c r="P551" s="70">
        <v>2</v>
      </c>
      <c r="Q551" s="70">
        <v>4.5</v>
      </c>
      <c r="W551" s="84">
        <v>1</v>
      </c>
      <c r="X551" s="84">
        <v>2</v>
      </c>
    </row>
    <row r="552" spans="2:24" ht="15" customHeight="1" x14ac:dyDescent="0.25">
      <c r="B552" s="70" t="s">
        <v>2551</v>
      </c>
      <c r="C552" s="64">
        <v>41055.243356481478</v>
      </c>
      <c r="D552" s="65">
        <v>35000</v>
      </c>
      <c r="E552" s="66">
        <v>35000</v>
      </c>
      <c r="F552" s="67" t="s">
        <v>5</v>
      </c>
      <c r="G552" s="68">
        <v>35000</v>
      </c>
      <c r="H552" s="69">
        <v>4</v>
      </c>
      <c r="I552" s="67" t="s">
        <v>19</v>
      </c>
      <c r="J552" s="70" t="s">
        <v>19</v>
      </c>
      <c r="K552" s="67" t="s">
        <v>14</v>
      </c>
      <c r="L552" s="63" t="s">
        <v>14</v>
      </c>
      <c r="M552" s="70" t="s">
        <v>4019</v>
      </c>
      <c r="N552" s="63" t="s">
        <v>17</v>
      </c>
      <c r="O552" s="70">
        <v>3</v>
      </c>
      <c r="P552" s="70">
        <v>2</v>
      </c>
      <c r="Q552" s="70">
        <v>7</v>
      </c>
      <c r="W552" s="84">
        <v>2</v>
      </c>
      <c r="X552" s="84">
        <v>3</v>
      </c>
    </row>
    <row r="553" spans="2:24" ht="15" customHeight="1" x14ac:dyDescent="0.25">
      <c r="B553" s="70" t="s">
        <v>2552</v>
      </c>
      <c r="C553" s="64">
        <v>41055.244988425926</v>
      </c>
      <c r="D553" s="65">
        <v>50000</v>
      </c>
      <c r="E553" s="66">
        <v>50000</v>
      </c>
      <c r="F553" s="67" t="s">
        <v>21</v>
      </c>
      <c r="G553" s="68">
        <v>63519.971949580387</v>
      </c>
      <c r="H553" s="69">
        <v>7</v>
      </c>
      <c r="I553" s="67" t="s">
        <v>657</v>
      </c>
      <c r="J553" s="70" t="s">
        <v>51</v>
      </c>
      <c r="K553" s="67" t="s">
        <v>134</v>
      </c>
      <c r="L553" s="63" t="s">
        <v>134</v>
      </c>
      <c r="M553" s="70" t="s">
        <v>637</v>
      </c>
      <c r="N553" s="63" t="s">
        <v>17</v>
      </c>
      <c r="O553" s="70">
        <v>3</v>
      </c>
      <c r="P553" s="70">
        <v>2</v>
      </c>
      <c r="Q553" s="70">
        <v>7.5</v>
      </c>
      <c r="W553" s="84">
        <v>2</v>
      </c>
      <c r="X553" s="84">
        <v>3</v>
      </c>
    </row>
    <row r="554" spans="2:24" ht="15" customHeight="1" x14ac:dyDescent="0.25">
      <c r="B554" s="75" t="s">
        <v>2553</v>
      </c>
      <c r="C554" s="72">
        <v>41055.246782407405</v>
      </c>
      <c r="D554" s="73">
        <v>54000</v>
      </c>
      <c r="E554" s="74">
        <v>54000</v>
      </c>
      <c r="F554" s="75" t="s">
        <v>5</v>
      </c>
      <c r="G554" s="76">
        <v>54000</v>
      </c>
      <c r="H554" s="77">
        <v>6</v>
      </c>
      <c r="I554" s="75" t="s">
        <v>658</v>
      </c>
      <c r="J554" s="75" t="s">
        <v>65</v>
      </c>
      <c r="K554" s="75" t="s">
        <v>14</v>
      </c>
      <c r="L554" s="71" t="s">
        <v>14</v>
      </c>
      <c r="M554" s="70" t="s">
        <v>4019</v>
      </c>
      <c r="N554" s="71" t="s">
        <v>12</v>
      </c>
      <c r="O554" s="75">
        <v>8</v>
      </c>
      <c r="P554" s="70">
        <v>8</v>
      </c>
      <c r="Q554" s="75">
        <v>5</v>
      </c>
      <c r="W554" s="84">
        <v>8</v>
      </c>
      <c r="X554" s="84">
        <v>8</v>
      </c>
    </row>
    <row r="555" spans="2:24" ht="15" customHeight="1" x14ac:dyDescent="0.25">
      <c r="B555" s="70" t="s">
        <v>2554</v>
      </c>
      <c r="C555" s="64">
        <v>41055.251354166663</v>
      </c>
      <c r="D555" s="65">
        <v>1300</v>
      </c>
      <c r="E555" s="66">
        <v>15600</v>
      </c>
      <c r="F555" s="67" t="s">
        <v>5</v>
      </c>
      <c r="G555" s="68">
        <v>15600</v>
      </c>
      <c r="H555" s="69">
        <v>2</v>
      </c>
      <c r="I555" s="67" t="s">
        <v>659</v>
      </c>
      <c r="J555" s="70" t="s">
        <v>486</v>
      </c>
      <c r="K555" s="67" t="s">
        <v>660</v>
      </c>
      <c r="L555" s="63" t="s">
        <v>141</v>
      </c>
      <c r="M555" s="70" t="s">
        <v>4018</v>
      </c>
      <c r="N555" s="63" t="s">
        <v>8</v>
      </c>
      <c r="O555" s="70">
        <v>6</v>
      </c>
      <c r="P555" s="70">
        <v>6</v>
      </c>
      <c r="Q555" s="80">
        <v>20</v>
      </c>
      <c r="W555" s="84">
        <v>4</v>
      </c>
      <c r="X555" s="84">
        <v>6</v>
      </c>
    </row>
    <row r="556" spans="2:24" ht="15" customHeight="1" x14ac:dyDescent="0.25">
      <c r="B556" s="70" t="s">
        <v>2555</v>
      </c>
      <c r="C556" s="64">
        <v>41055.25582175926</v>
      </c>
      <c r="D556" s="65">
        <v>35000</v>
      </c>
      <c r="E556" s="66">
        <v>35000</v>
      </c>
      <c r="F556" s="67" t="s">
        <v>5</v>
      </c>
      <c r="G556" s="68">
        <v>35000</v>
      </c>
      <c r="H556" s="69">
        <v>4</v>
      </c>
      <c r="I556" s="67" t="s">
        <v>661</v>
      </c>
      <c r="J556" s="70" t="s">
        <v>19</v>
      </c>
      <c r="K556" s="67" t="s">
        <v>14</v>
      </c>
      <c r="L556" s="63" t="s">
        <v>14</v>
      </c>
      <c r="M556" s="70" t="s">
        <v>4019</v>
      </c>
      <c r="N556" s="63" t="s">
        <v>24</v>
      </c>
      <c r="O556" s="70">
        <v>2</v>
      </c>
      <c r="P556" s="70">
        <v>2</v>
      </c>
      <c r="Q556" s="70">
        <v>7</v>
      </c>
      <c r="W556" s="84">
        <v>1</v>
      </c>
      <c r="X556" s="84">
        <v>2</v>
      </c>
    </row>
    <row r="557" spans="2:24" ht="15" customHeight="1" x14ac:dyDescent="0.25">
      <c r="B557" s="70" t="s">
        <v>2556</v>
      </c>
      <c r="C557" s="64">
        <v>41055.257037037038</v>
      </c>
      <c r="D557" s="65">
        <v>188000</v>
      </c>
      <c r="E557" s="66">
        <v>188000</v>
      </c>
      <c r="F557" s="67" t="s">
        <v>5</v>
      </c>
      <c r="G557" s="68">
        <v>188000</v>
      </c>
      <c r="H557" s="69">
        <v>11</v>
      </c>
      <c r="I557" s="67" t="s">
        <v>662</v>
      </c>
      <c r="J557" s="70" t="s">
        <v>3947</v>
      </c>
      <c r="K557" s="67" t="s">
        <v>14</v>
      </c>
      <c r="L557" s="63" t="s">
        <v>14</v>
      </c>
      <c r="M557" s="70" t="s">
        <v>4019</v>
      </c>
      <c r="N557" s="63" t="s">
        <v>24</v>
      </c>
      <c r="O557" s="70">
        <v>2</v>
      </c>
      <c r="P557" s="70">
        <v>2</v>
      </c>
      <c r="Q557" s="70">
        <v>20</v>
      </c>
      <c r="W557" s="84">
        <v>1</v>
      </c>
      <c r="X557" s="84">
        <v>2</v>
      </c>
    </row>
    <row r="558" spans="2:24" ht="15" customHeight="1" x14ac:dyDescent="0.25">
      <c r="B558" s="70" t="s">
        <v>2557</v>
      </c>
      <c r="C558" s="64">
        <v>41055.259872685187</v>
      </c>
      <c r="D558" s="65">
        <v>27500</v>
      </c>
      <c r="E558" s="66">
        <v>27500</v>
      </c>
      <c r="F558" s="67" t="s">
        <v>5</v>
      </c>
      <c r="G558" s="68">
        <v>27500</v>
      </c>
      <c r="H558" s="69">
        <v>3</v>
      </c>
      <c r="I558" s="67" t="s">
        <v>614</v>
      </c>
      <c r="J558" s="70" t="s">
        <v>19</v>
      </c>
      <c r="K558" s="67" t="s">
        <v>14</v>
      </c>
      <c r="L558" s="63" t="s">
        <v>14</v>
      </c>
      <c r="M558" s="70" t="s">
        <v>4019</v>
      </c>
      <c r="N558" s="63" t="s">
        <v>12</v>
      </c>
      <c r="O558" s="70">
        <v>8</v>
      </c>
      <c r="P558" s="70">
        <v>8</v>
      </c>
      <c r="Q558" s="70">
        <v>1</v>
      </c>
      <c r="W558" s="84">
        <v>8</v>
      </c>
      <c r="X558" s="84">
        <v>8</v>
      </c>
    </row>
    <row r="559" spans="2:24" ht="15" customHeight="1" x14ac:dyDescent="0.25">
      <c r="B559" s="70" t="s">
        <v>2558</v>
      </c>
      <c r="C559" s="64">
        <v>41055.264328703706</v>
      </c>
      <c r="D559" s="65">
        <v>140000</v>
      </c>
      <c r="E559" s="66">
        <v>140000</v>
      </c>
      <c r="F559" s="67" t="s">
        <v>5</v>
      </c>
      <c r="G559" s="68">
        <v>140000</v>
      </c>
      <c r="H559" s="69">
        <v>11</v>
      </c>
      <c r="I559" s="67" t="s">
        <v>268</v>
      </c>
      <c r="J559" s="70" t="s">
        <v>486</v>
      </c>
      <c r="K559" s="67" t="s">
        <v>14</v>
      </c>
      <c r="L559" s="63" t="s">
        <v>14</v>
      </c>
      <c r="M559" s="70" t="s">
        <v>4019</v>
      </c>
      <c r="N559" s="63" t="s">
        <v>17</v>
      </c>
      <c r="O559" s="70">
        <v>3</v>
      </c>
      <c r="P559" s="70">
        <v>2</v>
      </c>
      <c r="Q559" s="70">
        <v>10</v>
      </c>
      <c r="W559" s="84">
        <v>2</v>
      </c>
      <c r="X559" s="84">
        <v>3</v>
      </c>
    </row>
    <row r="560" spans="2:24" ht="15" customHeight="1" x14ac:dyDescent="0.25">
      <c r="B560" s="70" t="s">
        <v>2559</v>
      </c>
      <c r="C560" s="64">
        <v>41055.266701388886</v>
      </c>
      <c r="D560" s="65">
        <v>55000</v>
      </c>
      <c r="E560" s="66">
        <v>55000</v>
      </c>
      <c r="F560" s="67" t="s">
        <v>21</v>
      </c>
      <c r="G560" s="68">
        <v>69871.969144538423</v>
      </c>
      <c r="H560" s="69">
        <v>7</v>
      </c>
      <c r="I560" s="67" t="s">
        <v>645</v>
      </c>
      <c r="J560" s="70" t="s">
        <v>19</v>
      </c>
      <c r="K560" s="67" t="s">
        <v>626</v>
      </c>
      <c r="L560" s="63" t="s">
        <v>626</v>
      </c>
      <c r="M560" s="70" t="s">
        <v>979</v>
      </c>
      <c r="N560" s="63" t="s">
        <v>12</v>
      </c>
      <c r="O560" s="70">
        <v>8</v>
      </c>
      <c r="P560" s="70">
        <v>8</v>
      </c>
      <c r="Q560" s="70">
        <v>6</v>
      </c>
      <c r="W560" s="84">
        <v>8</v>
      </c>
      <c r="X560" s="84">
        <v>8</v>
      </c>
    </row>
    <row r="561" spans="2:24" ht="15" customHeight="1" x14ac:dyDescent="0.25">
      <c r="B561" s="70" t="s">
        <v>2560</v>
      </c>
      <c r="C561" s="64">
        <v>41055.278460648151</v>
      </c>
      <c r="D561" s="65">
        <v>45000</v>
      </c>
      <c r="E561" s="66">
        <v>45000</v>
      </c>
      <c r="F561" s="67" t="s">
        <v>5</v>
      </c>
      <c r="G561" s="68">
        <v>45000</v>
      </c>
      <c r="H561" s="69">
        <v>5</v>
      </c>
      <c r="I561" s="67" t="s">
        <v>663</v>
      </c>
      <c r="J561" s="70" t="s">
        <v>19</v>
      </c>
      <c r="K561" s="67" t="s">
        <v>14</v>
      </c>
      <c r="L561" s="63" t="s">
        <v>14</v>
      </c>
      <c r="M561" s="70" t="s">
        <v>4019</v>
      </c>
      <c r="N561" s="63" t="s">
        <v>8</v>
      </c>
      <c r="O561" s="70">
        <v>6</v>
      </c>
      <c r="P561" s="70">
        <v>6</v>
      </c>
      <c r="Q561" s="70">
        <v>2</v>
      </c>
      <c r="W561" s="84">
        <v>4</v>
      </c>
      <c r="X561" s="84">
        <v>6</v>
      </c>
    </row>
    <row r="562" spans="2:24" ht="15" customHeight="1" x14ac:dyDescent="0.25">
      <c r="B562" s="70" t="s">
        <v>2561</v>
      </c>
      <c r="C562" s="64">
        <v>41055.28197916667</v>
      </c>
      <c r="D562" s="65" t="s">
        <v>664</v>
      </c>
      <c r="E562" s="66">
        <v>95000</v>
      </c>
      <c r="F562" s="67" t="s">
        <v>5</v>
      </c>
      <c r="G562" s="68">
        <v>95000</v>
      </c>
      <c r="H562" s="69">
        <v>10</v>
      </c>
      <c r="I562" s="67" t="s">
        <v>205</v>
      </c>
      <c r="J562" s="70" t="s">
        <v>19</v>
      </c>
      <c r="K562" s="67" t="s">
        <v>82</v>
      </c>
      <c r="L562" s="63" t="s">
        <v>82</v>
      </c>
      <c r="M562" s="70" t="s">
        <v>4083</v>
      </c>
      <c r="N562" s="63" t="s">
        <v>17</v>
      </c>
      <c r="O562" s="70">
        <v>3</v>
      </c>
      <c r="P562" s="70">
        <v>2</v>
      </c>
      <c r="Q562" s="70">
        <v>11</v>
      </c>
      <c r="W562" s="84">
        <v>2</v>
      </c>
      <c r="X562" s="84">
        <v>3</v>
      </c>
    </row>
    <row r="563" spans="2:24" ht="15" customHeight="1" x14ac:dyDescent="0.25">
      <c r="B563" s="70" t="s">
        <v>2562</v>
      </c>
      <c r="C563" s="64">
        <v>41055.282638888886</v>
      </c>
      <c r="D563" s="65" t="s">
        <v>665</v>
      </c>
      <c r="E563" s="66">
        <v>155000</v>
      </c>
      <c r="F563" s="67" t="s">
        <v>80</v>
      </c>
      <c r="G563" s="68">
        <v>158085.99674240855</v>
      </c>
      <c r="H563" s="69">
        <v>11</v>
      </c>
      <c r="I563" s="67" t="s">
        <v>666</v>
      </c>
      <c r="J563" s="70" t="s">
        <v>51</v>
      </c>
      <c r="K563" s="67" t="s">
        <v>82</v>
      </c>
      <c r="L563" s="63" t="s">
        <v>82</v>
      </c>
      <c r="M563" s="70" t="s">
        <v>4083</v>
      </c>
      <c r="N563" s="63" t="s">
        <v>8</v>
      </c>
      <c r="O563" s="70">
        <v>6</v>
      </c>
      <c r="P563" s="70">
        <v>6</v>
      </c>
      <c r="Q563" s="70">
        <v>20</v>
      </c>
      <c r="W563" s="84">
        <v>4</v>
      </c>
      <c r="X563" s="84">
        <v>6</v>
      </c>
    </row>
    <row r="564" spans="2:24" ht="15" customHeight="1" x14ac:dyDescent="0.25">
      <c r="B564" s="70" t="s">
        <v>2563</v>
      </c>
      <c r="C564" s="64">
        <v>41055.283321759256</v>
      </c>
      <c r="D564" s="65" t="s">
        <v>667</v>
      </c>
      <c r="E564" s="66">
        <v>80000</v>
      </c>
      <c r="F564" s="67" t="s">
        <v>668</v>
      </c>
      <c r="G564" s="68">
        <v>63807.047488395103</v>
      </c>
      <c r="H564" s="69">
        <v>7</v>
      </c>
      <c r="I564" s="67" t="s">
        <v>669</v>
      </c>
      <c r="J564" s="70" t="s">
        <v>19</v>
      </c>
      <c r="K564" s="67" t="s">
        <v>670</v>
      </c>
      <c r="L564" s="63" t="s">
        <v>670</v>
      </c>
      <c r="M564" s="70" t="s">
        <v>4083</v>
      </c>
      <c r="N564" s="63" t="s">
        <v>8</v>
      </c>
      <c r="O564" s="70">
        <v>6</v>
      </c>
      <c r="P564" s="70">
        <v>6</v>
      </c>
      <c r="Q564" s="70">
        <v>23</v>
      </c>
      <c r="W564" s="84">
        <v>4</v>
      </c>
      <c r="X564" s="84">
        <v>6</v>
      </c>
    </row>
    <row r="565" spans="2:24" ht="15" customHeight="1" x14ac:dyDescent="0.25">
      <c r="B565" s="70" t="s">
        <v>2564</v>
      </c>
      <c r="C565" s="64">
        <v>41055.284988425927</v>
      </c>
      <c r="D565" s="65">
        <v>38000</v>
      </c>
      <c r="E565" s="66">
        <v>38000</v>
      </c>
      <c r="F565" s="67" t="s">
        <v>5</v>
      </c>
      <c r="G565" s="68">
        <v>38000</v>
      </c>
      <c r="H565" s="69">
        <v>4</v>
      </c>
      <c r="I565" s="67" t="s">
        <v>671</v>
      </c>
      <c r="J565" s="70" t="s">
        <v>19</v>
      </c>
      <c r="K565" s="67" t="s">
        <v>14</v>
      </c>
      <c r="L565" s="63" t="s">
        <v>14</v>
      </c>
      <c r="M565" s="70" t="s">
        <v>4019</v>
      </c>
      <c r="N565" s="63" t="s">
        <v>12</v>
      </c>
      <c r="O565" s="70">
        <v>8</v>
      </c>
      <c r="P565" s="70">
        <v>8</v>
      </c>
      <c r="Q565" s="70">
        <v>11</v>
      </c>
      <c r="W565" s="84">
        <v>8</v>
      </c>
      <c r="X565" s="84">
        <v>8</v>
      </c>
    </row>
    <row r="566" spans="2:24" ht="15" customHeight="1" x14ac:dyDescent="0.25">
      <c r="B566" s="70" t="s">
        <v>2565</v>
      </c>
      <c r="C566" s="64">
        <v>41055.287962962961</v>
      </c>
      <c r="D566" s="65">
        <v>90000</v>
      </c>
      <c r="E566" s="66">
        <v>90000</v>
      </c>
      <c r="F566" s="67" t="s">
        <v>5</v>
      </c>
      <c r="G566" s="68">
        <v>90000</v>
      </c>
      <c r="H566" s="69">
        <v>10</v>
      </c>
      <c r="I566" s="67" t="s">
        <v>672</v>
      </c>
      <c r="J566" s="70" t="s">
        <v>51</v>
      </c>
      <c r="K566" s="67" t="s">
        <v>14</v>
      </c>
      <c r="L566" s="63" t="s">
        <v>14</v>
      </c>
      <c r="M566" s="70" t="s">
        <v>4019</v>
      </c>
      <c r="N566" s="63" t="s">
        <v>8</v>
      </c>
      <c r="O566" s="70">
        <v>6</v>
      </c>
      <c r="P566" s="70">
        <v>6</v>
      </c>
      <c r="Q566" s="70">
        <v>6</v>
      </c>
      <c r="W566" s="84">
        <v>4</v>
      </c>
      <c r="X566" s="84">
        <v>6</v>
      </c>
    </row>
    <row r="567" spans="2:24" ht="15" customHeight="1" x14ac:dyDescent="0.25">
      <c r="B567" s="70" t="s">
        <v>2566</v>
      </c>
      <c r="C567" s="64">
        <v>41055.289687500001</v>
      </c>
      <c r="D567" s="65" t="s">
        <v>673</v>
      </c>
      <c r="E567" s="66">
        <v>28800</v>
      </c>
      <c r="F567" s="67" t="s">
        <v>67</v>
      </c>
      <c r="G567" s="68">
        <v>45393.934235537781</v>
      </c>
      <c r="H567" s="69">
        <v>5</v>
      </c>
      <c r="I567" s="67" t="s">
        <v>640</v>
      </c>
      <c r="J567" s="70" t="s">
        <v>51</v>
      </c>
      <c r="K567" s="67" t="s">
        <v>69</v>
      </c>
      <c r="L567" s="63" t="s">
        <v>69</v>
      </c>
      <c r="M567" s="70" t="s">
        <v>979</v>
      </c>
      <c r="N567" s="63" t="s">
        <v>8</v>
      </c>
      <c r="O567" s="70">
        <v>6</v>
      </c>
      <c r="P567" s="70">
        <v>6</v>
      </c>
      <c r="Q567" s="70">
        <v>27</v>
      </c>
      <c r="W567" s="84">
        <v>4</v>
      </c>
      <c r="X567" s="84">
        <v>6</v>
      </c>
    </row>
    <row r="568" spans="2:24" ht="15" customHeight="1" x14ac:dyDescent="0.25">
      <c r="B568" s="70" t="s">
        <v>2567</v>
      </c>
      <c r="C568" s="64">
        <v>41055.29247685185</v>
      </c>
      <c r="D568" s="65" t="s">
        <v>674</v>
      </c>
      <c r="E568" s="66">
        <v>21000</v>
      </c>
      <c r="F568" s="67" t="s">
        <v>67</v>
      </c>
      <c r="G568" s="68">
        <v>33099.743713412965</v>
      </c>
      <c r="H568" s="69">
        <v>4</v>
      </c>
      <c r="I568" s="67" t="s">
        <v>106</v>
      </c>
      <c r="J568" s="70" t="s">
        <v>19</v>
      </c>
      <c r="K568" s="67" t="s">
        <v>69</v>
      </c>
      <c r="L568" s="63" t="s">
        <v>69</v>
      </c>
      <c r="M568" s="70" t="s">
        <v>979</v>
      </c>
      <c r="N568" s="63" t="s">
        <v>12</v>
      </c>
      <c r="O568" s="70">
        <v>8</v>
      </c>
      <c r="P568" s="70">
        <v>8</v>
      </c>
      <c r="Q568" s="70">
        <v>10</v>
      </c>
      <c r="W568" s="84">
        <v>8</v>
      </c>
      <c r="X568" s="84">
        <v>8</v>
      </c>
    </row>
    <row r="569" spans="2:24" ht="15" customHeight="1" x14ac:dyDescent="0.25">
      <c r="B569" s="70" t="s">
        <v>2568</v>
      </c>
      <c r="C569" s="64">
        <v>41055.296412037038</v>
      </c>
      <c r="D569" s="65" t="s">
        <v>675</v>
      </c>
      <c r="E569" s="66">
        <v>4285</v>
      </c>
      <c r="F569" s="67" t="s">
        <v>5</v>
      </c>
      <c r="G569" s="68">
        <v>4285</v>
      </c>
      <c r="H569" s="69">
        <v>1</v>
      </c>
      <c r="I569" s="67" t="s">
        <v>676</v>
      </c>
      <c r="J569" s="70" t="s">
        <v>19</v>
      </c>
      <c r="K569" s="67" t="s">
        <v>7</v>
      </c>
      <c r="L569" s="63" t="s">
        <v>7</v>
      </c>
      <c r="M569" s="70" t="s">
        <v>1122</v>
      </c>
      <c r="N569" s="63" t="s">
        <v>12</v>
      </c>
      <c r="O569" s="70">
        <v>8</v>
      </c>
      <c r="P569" s="70">
        <v>8</v>
      </c>
      <c r="Q569" s="70">
        <v>6</v>
      </c>
      <c r="W569" s="84">
        <v>8</v>
      </c>
      <c r="X569" s="84">
        <v>8</v>
      </c>
    </row>
    <row r="570" spans="2:24" ht="15" customHeight="1" x14ac:dyDescent="0.25">
      <c r="B570" s="70" t="s">
        <v>2569</v>
      </c>
      <c r="C570" s="64">
        <v>41055.301412037035</v>
      </c>
      <c r="D570" s="65">
        <v>6000</v>
      </c>
      <c r="E570" s="66">
        <v>6000</v>
      </c>
      <c r="F570" s="67" t="s">
        <v>5</v>
      </c>
      <c r="G570" s="68">
        <v>6000</v>
      </c>
      <c r="H570" s="69">
        <v>1</v>
      </c>
      <c r="I570" s="67" t="s">
        <v>677</v>
      </c>
      <c r="J570" s="70" t="s">
        <v>51</v>
      </c>
      <c r="K570" s="67" t="s">
        <v>678</v>
      </c>
      <c r="L570" s="63" t="s">
        <v>678</v>
      </c>
      <c r="M570" s="70" t="s">
        <v>4018</v>
      </c>
      <c r="N570" s="63" t="s">
        <v>24</v>
      </c>
      <c r="O570" s="70">
        <v>2</v>
      </c>
      <c r="P570" s="70">
        <v>2</v>
      </c>
      <c r="Q570" s="70">
        <v>20</v>
      </c>
      <c r="W570" s="84">
        <v>1</v>
      </c>
      <c r="X570" s="84">
        <v>2</v>
      </c>
    </row>
    <row r="571" spans="2:24" ht="15" customHeight="1" x14ac:dyDescent="0.25">
      <c r="B571" s="70" t="s">
        <v>2570</v>
      </c>
      <c r="C571" s="64">
        <v>41055.30263888889</v>
      </c>
      <c r="D571" s="65" t="s">
        <v>679</v>
      </c>
      <c r="E571" s="66">
        <v>22000</v>
      </c>
      <c r="F571" s="67" t="s">
        <v>80</v>
      </c>
      <c r="G571" s="68">
        <v>22438.012440857987</v>
      </c>
      <c r="H571" s="69">
        <v>3</v>
      </c>
      <c r="I571" s="67" t="s">
        <v>106</v>
      </c>
      <c r="J571" s="70" t="s">
        <v>19</v>
      </c>
      <c r="K571" s="67" t="s">
        <v>82</v>
      </c>
      <c r="L571" s="63" t="s">
        <v>82</v>
      </c>
      <c r="M571" s="70" t="s">
        <v>4083</v>
      </c>
      <c r="N571" s="63" t="s">
        <v>8</v>
      </c>
      <c r="O571" s="70">
        <v>6</v>
      </c>
      <c r="P571" s="70">
        <v>6</v>
      </c>
      <c r="Q571" s="70">
        <v>8</v>
      </c>
      <c r="W571" s="84">
        <v>4</v>
      </c>
      <c r="X571" s="84">
        <v>6</v>
      </c>
    </row>
    <row r="572" spans="2:24" ht="15" customHeight="1" x14ac:dyDescent="0.25">
      <c r="B572" s="70" t="s">
        <v>2571</v>
      </c>
      <c r="C572" s="64">
        <v>41055.304826388892</v>
      </c>
      <c r="D572" s="65">
        <v>90000</v>
      </c>
      <c r="E572" s="66">
        <v>90000</v>
      </c>
      <c r="F572" s="67" t="s">
        <v>5</v>
      </c>
      <c r="G572" s="68">
        <v>90000</v>
      </c>
      <c r="H572" s="69">
        <v>10</v>
      </c>
      <c r="I572" s="67" t="s">
        <v>51</v>
      </c>
      <c r="J572" s="70" t="s">
        <v>51</v>
      </c>
      <c r="K572" s="67" t="s">
        <v>14</v>
      </c>
      <c r="L572" s="63" t="s">
        <v>14</v>
      </c>
      <c r="M572" s="70" t="s">
        <v>4019</v>
      </c>
      <c r="N572" s="63" t="s">
        <v>17</v>
      </c>
      <c r="O572" s="70">
        <v>3</v>
      </c>
      <c r="P572" s="70">
        <v>2</v>
      </c>
      <c r="Q572" s="70">
        <v>15</v>
      </c>
      <c r="W572" s="84">
        <v>2</v>
      </c>
      <c r="X572" s="84">
        <v>3</v>
      </c>
    </row>
    <row r="573" spans="2:24" ht="15" customHeight="1" x14ac:dyDescent="0.25">
      <c r="B573" s="70" t="s">
        <v>2572</v>
      </c>
      <c r="C573" s="64">
        <v>41055.307766203703</v>
      </c>
      <c r="D573" s="65">
        <v>150000</v>
      </c>
      <c r="E573" s="66">
        <v>150000</v>
      </c>
      <c r="F573" s="67" t="s">
        <v>5</v>
      </c>
      <c r="G573" s="68">
        <v>150000</v>
      </c>
      <c r="H573" s="69">
        <v>11</v>
      </c>
      <c r="I573" s="67" t="s">
        <v>28</v>
      </c>
      <c r="J573" s="70" t="s">
        <v>3947</v>
      </c>
      <c r="K573" s="67" t="s">
        <v>14</v>
      </c>
      <c r="L573" s="63" t="s">
        <v>14</v>
      </c>
      <c r="M573" s="70" t="s">
        <v>4019</v>
      </c>
      <c r="N573" s="63" t="s">
        <v>8</v>
      </c>
      <c r="O573" s="70">
        <v>6</v>
      </c>
      <c r="P573" s="70">
        <v>6</v>
      </c>
      <c r="Q573" s="70">
        <v>22</v>
      </c>
      <c r="W573" s="84">
        <v>4</v>
      </c>
      <c r="X573" s="84">
        <v>6</v>
      </c>
    </row>
    <row r="574" spans="2:24" ht="15" customHeight="1" x14ac:dyDescent="0.25">
      <c r="B574" s="70" t="s">
        <v>2573</v>
      </c>
      <c r="C574" s="64">
        <v>41055.314108796294</v>
      </c>
      <c r="D574" s="65">
        <v>130000</v>
      </c>
      <c r="E574" s="66">
        <v>130000</v>
      </c>
      <c r="F574" s="67" t="s">
        <v>80</v>
      </c>
      <c r="G574" s="68">
        <v>132588.25533234264</v>
      </c>
      <c r="H574" s="69">
        <v>11</v>
      </c>
      <c r="I574" s="67" t="s">
        <v>308</v>
      </c>
      <c r="J574" s="70" t="s">
        <v>308</v>
      </c>
      <c r="K574" s="67" t="s">
        <v>82</v>
      </c>
      <c r="L574" s="63" t="s">
        <v>82</v>
      </c>
      <c r="M574" s="70" t="s">
        <v>4083</v>
      </c>
      <c r="N574" s="63" t="s">
        <v>17</v>
      </c>
      <c r="O574" s="70">
        <v>3</v>
      </c>
      <c r="P574" s="70">
        <v>2</v>
      </c>
      <c r="Q574" s="70">
        <v>27</v>
      </c>
      <c r="W574" s="84">
        <v>2</v>
      </c>
      <c r="X574" s="84">
        <v>3</v>
      </c>
    </row>
    <row r="575" spans="2:24" ht="15" customHeight="1" x14ac:dyDescent="0.25">
      <c r="B575" s="70" t="s">
        <v>2574</v>
      </c>
      <c r="C575" s="64">
        <v>41055.316932870373</v>
      </c>
      <c r="D575" s="65">
        <v>45000</v>
      </c>
      <c r="E575" s="66">
        <v>45000</v>
      </c>
      <c r="F575" s="67" t="s">
        <v>5</v>
      </c>
      <c r="G575" s="68">
        <v>45000</v>
      </c>
      <c r="H575" s="69">
        <v>5</v>
      </c>
      <c r="I575" s="67" t="s">
        <v>41</v>
      </c>
      <c r="J575" s="70" t="s">
        <v>19</v>
      </c>
      <c r="K575" s="67" t="s">
        <v>14</v>
      </c>
      <c r="L575" s="63" t="s">
        <v>14</v>
      </c>
      <c r="M575" s="70" t="s">
        <v>4019</v>
      </c>
      <c r="N575" s="63" t="s">
        <v>8</v>
      </c>
      <c r="O575" s="70">
        <v>6</v>
      </c>
      <c r="P575" s="70">
        <v>6</v>
      </c>
      <c r="Q575" s="70">
        <v>3</v>
      </c>
      <c r="W575" s="84">
        <v>4</v>
      </c>
      <c r="X575" s="84">
        <v>6</v>
      </c>
    </row>
    <row r="576" spans="2:24" ht="15" customHeight="1" x14ac:dyDescent="0.25">
      <c r="B576" s="70" t="s">
        <v>2575</v>
      </c>
      <c r="C576" s="64">
        <v>41055.317974537036</v>
      </c>
      <c r="D576" s="65">
        <v>50000</v>
      </c>
      <c r="E576" s="66">
        <v>50000</v>
      </c>
      <c r="F576" s="67" t="s">
        <v>5</v>
      </c>
      <c r="G576" s="68">
        <v>50000</v>
      </c>
      <c r="H576" s="69">
        <v>6</v>
      </c>
      <c r="I576" s="67" t="s">
        <v>658</v>
      </c>
      <c r="J576" s="70" t="s">
        <v>65</v>
      </c>
      <c r="K576" s="67" t="s">
        <v>14</v>
      </c>
      <c r="L576" s="63" t="s">
        <v>14</v>
      </c>
      <c r="M576" s="70" t="s">
        <v>4019</v>
      </c>
      <c r="N576" s="63" t="s">
        <v>17</v>
      </c>
      <c r="O576" s="70">
        <v>3</v>
      </c>
      <c r="P576" s="70">
        <v>2</v>
      </c>
      <c r="Q576" s="70">
        <v>10</v>
      </c>
      <c r="W576" s="84">
        <v>2</v>
      </c>
      <c r="X576" s="84">
        <v>3</v>
      </c>
    </row>
    <row r="577" spans="2:24" ht="15" customHeight="1" x14ac:dyDescent="0.25">
      <c r="B577" s="70" t="s">
        <v>2576</v>
      </c>
      <c r="C577" s="64">
        <v>41055.322268518517</v>
      </c>
      <c r="D577" s="65">
        <v>300000</v>
      </c>
      <c r="E577" s="66">
        <v>300000</v>
      </c>
      <c r="F577" s="67" t="s">
        <v>5</v>
      </c>
      <c r="G577" s="68">
        <v>300000</v>
      </c>
      <c r="H577" s="69">
        <v>12</v>
      </c>
      <c r="I577" s="67" t="s">
        <v>680</v>
      </c>
      <c r="J577" s="70" t="s">
        <v>3947</v>
      </c>
      <c r="K577" s="67" t="s">
        <v>14</v>
      </c>
      <c r="L577" s="63" t="s">
        <v>14</v>
      </c>
      <c r="M577" s="70" t="s">
        <v>4019</v>
      </c>
      <c r="N577" s="63" t="s">
        <v>17</v>
      </c>
      <c r="O577" s="70">
        <v>3</v>
      </c>
      <c r="P577" s="70">
        <v>2</v>
      </c>
      <c r="Q577" s="70">
        <v>30</v>
      </c>
      <c r="W577" s="84">
        <v>2</v>
      </c>
      <c r="X577" s="84">
        <v>3</v>
      </c>
    </row>
    <row r="578" spans="2:24" ht="15" customHeight="1" x14ac:dyDescent="0.25">
      <c r="B578" s="70" t="s">
        <v>2577</v>
      </c>
      <c r="C578" s="64">
        <v>41055.325335648151</v>
      </c>
      <c r="D578" s="65">
        <v>102000</v>
      </c>
      <c r="E578" s="66">
        <v>102000</v>
      </c>
      <c r="F578" s="67" t="s">
        <v>80</v>
      </c>
      <c r="G578" s="68">
        <v>104030.78495306884</v>
      </c>
      <c r="H578" s="69">
        <v>11</v>
      </c>
      <c r="I578" s="67" t="s">
        <v>681</v>
      </c>
      <c r="J578" s="70" t="s">
        <v>51</v>
      </c>
      <c r="K578" s="67" t="s">
        <v>82</v>
      </c>
      <c r="L578" s="63" t="s">
        <v>82</v>
      </c>
      <c r="M578" s="70" t="s">
        <v>4083</v>
      </c>
      <c r="N578" s="63" t="s">
        <v>24</v>
      </c>
      <c r="O578" s="70">
        <v>2</v>
      </c>
      <c r="P578" s="70">
        <v>2</v>
      </c>
      <c r="Q578" s="70">
        <v>10</v>
      </c>
      <c r="W578" s="84">
        <v>1</v>
      </c>
      <c r="X578" s="84">
        <v>2</v>
      </c>
    </row>
    <row r="579" spans="2:24" ht="15" customHeight="1" x14ac:dyDescent="0.25">
      <c r="B579" s="70" t="s">
        <v>2578</v>
      </c>
      <c r="C579" s="64">
        <v>41055.326967592591</v>
      </c>
      <c r="D579" s="65">
        <v>115000</v>
      </c>
      <c r="E579" s="66">
        <v>115000</v>
      </c>
      <c r="F579" s="67" t="s">
        <v>5</v>
      </c>
      <c r="G579" s="68">
        <v>115000</v>
      </c>
      <c r="H579" s="69">
        <v>11</v>
      </c>
      <c r="I579" s="67" t="s">
        <v>682</v>
      </c>
      <c r="J579" s="70" t="s">
        <v>51</v>
      </c>
      <c r="K579" s="67" t="s">
        <v>14</v>
      </c>
      <c r="L579" s="63" t="s">
        <v>14</v>
      </c>
      <c r="M579" s="70" t="s">
        <v>4019</v>
      </c>
      <c r="N579" s="63" t="s">
        <v>8</v>
      </c>
      <c r="O579" s="70">
        <v>6</v>
      </c>
      <c r="P579" s="70">
        <v>6</v>
      </c>
      <c r="Q579" s="70">
        <v>15</v>
      </c>
      <c r="W579" s="84">
        <v>4</v>
      </c>
      <c r="X579" s="84">
        <v>6</v>
      </c>
    </row>
    <row r="580" spans="2:24" ht="15" customHeight="1" x14ac:dyDescent="0.25">
      <c r="B580" s="70" t="s">
        <v>2579</v>
      </c>
      <c r="C580" s="64">
        <v>41055.328622685185</v>
      </c>
      <c r="D580" s="65">
        <v>70000</v>
      </c>
      <c r="E580" s="66">
        <v>70000</v>
      </c>
      <c r="F580" s="67" t="s">
        <v>5</v>
      </c>
      <c r="G580" s="68">
        <v>70000</v>
      </c>
      <c r="H580" s="69">
        <v>8</v>
      </c>
      <c r="I580" s="67" t="s">
        <v>13</v>
      </c>
      <c r="J580" s="70" t="s">
        <v>19</v>
      </c>
      <c r="K580" s="67" t="s">
        <v>14</v>
      </c>
      <c r="L580" s="63" t="s">
        <v>14</v>
      </c>
      <c r="M580" s="70" t="s">
        <v>4019</v>
      </c>
      <c r="N580" s="63" t="s">
        <v>8</v>
      </c>
      <c r="O580" s="70">
        <v>6</v>
      </c>
      <c r="P580" s="70">
        <v>6</v>
      </c>
      <c r="Q580" s="70">
        <v>3</v>
      </c>
      <c r="W580" s="84">
        <v>4</v>
      </c>
      <c r="X580" s="84">
        <v>6</v>
      </c>
    </row>
    <row r="581" spans="2:24" ht="15" customHeight="1" x14ac:dyDescent="0.25">
      <c r="B581" s="70" t="s">
        <v>2580</v>
      </c>
      <c r="C581" s="64">
        <v>41055.331296296295</v>
      </c>
      <c r="D581" s="65">
        <v>106000</v>
      </c>
      <c r="E581" s="66">
        <v>106000</v>
      </c>
      <c r="F581" s="67" t="s">
        <v>80</v>
      </c>
      <c r="G581" s="68">
        <v>108110.42357867939</v>
      </c>
      <c r="H581" s="69">
        <v>11</v>
      </c>
      <c r="I581" s="67" t="s">
        <v>683</v>
      </c>
      <c r="J581" s="70" t="s">
        <v>65</v>
      </c>
      <c r="K581" s="67" t="s">
        <v>82</v>
      </c>
      <c r="L581" s="63" t="s">
        <v>82</v>
      </c>
      <c r="M581" s="70" t="s">
        <v>4083</v>
      </c>
      <c r="N581" s="63" t="s">
        <v>8</v>
      </c>
      <c r="O581" s="70">
        <v>6</v>
      </c>
      <c r="P581" s="70">
        <v>6</v>
      </c>
      <c r="Q581" s="70">
        <v>16</v>
      </c>
      <c r="W581" s="84">
        <v>4</v>
      </c>
      <c r="X581" s="84">
        <v>6</v>
      </c>
    </row>
    <row r="582" spans="2:24" ht="15" customHeight="1" x14ac:dyDescent="0.25">
      <c r="B582" s="70" t="s">
        <v>2581</v>
      </c>
      <c r="C582" s="64">
        <v>41055.334537037037</v>
      </c>
      <c r="D582" s="65">
        <v>75000</v>
      </c>
      <c r="E582" s="66">
        <v>75000</v>
      </c>
      <c r="F582" s="67" t="s">
        <v>5</v>
      </c>
      <c r="G582" s="68">
        <v>75000</v>
      </c>
      <c r="H582" s="69">
        <v>8</v>
      </c>
      <c r="I582" s="67" t="s">
        <v>684</v>
      </c>
      <c r="J582" s="70" t="s">
        <v>19</v>
      </c>
      <c r="K582" s="67" t="s">
        <v>14</v>
      </c>
      <c r="L582" s="63" t="s">
        <v>14</v>
      </c>
      <c r="M582" s="70" t="s">
        <v>4019</v>
      </c>
      <c r="N582" s="63" t="s">
        <v>17</v>
      </c>
      <c r="O582" s="70">
        <v>3</v>
      </c>
      <c r="P582" s="70">
        <v>2</v>
      </c>
      <c r="Q582" s="70">
        <v>25</v>
      </c>
      <c r="W582" s="84">
        <v>2</v>
      </c>
      <c r="X582" s="84">
        <v>3</v>
      </c>
    </row>
    <row r="583" spans="2:24" ht="15" customHeight="1" x14ac:dyDescent="0.25">
      <c r="B583" s="70" t="s">
        <v>2582</v>
      </c>
      <c r="C583" s="64">
        <v>41055.337071759262</v>
      </c>
      <c r="D583" s="65">
        <v>40414</v>
      </c>
      <c r="E583" s="66">
        <v>40414</v>
      </c>
      <c r="F583" s="67" t="s">
        <v>5</v>
      </c>
      <c r="G583" s="68">
        <v>40414</v>
      </c>
      <c r="H583" s="69">
        <v>5</v>
      </c>
      <c r="I583" s="67" t="s">
        <v>685</v>
      </c>
      <c r="J583" s="70" t="s">
        <v>19</v>
      </c>
      <c r="K583" s="67" t="s">
        <v>14</v>
      </c>
      <c r="L583" s="63" t="s">
        <v>14</v>
      </c>
      <c r="M583" s="70" t="s">
        <v>4019</v>
      </c>
      <c r="N583" s="63" t="s">
        <v>8</v>
      </c>
      <c r="O583" s="70">
        <v>6</v>
      </c>
      <c r="P583" s="70">
        <v>6</v>
      </c>
      <c r="Q583" s="70">
        <v>8</v>
      </c>
      <c r="W583" s="84">
        <v>4</v>
      </c>
      <c r="X583" s="84">
        <v>6</v>
      </c>
    </row>
    <row r="584" spans="2:24" ht="15" customHeight="1" x14ac:dyDescent="0.25">
      <c r="B584" s="70" t="s">
        <v>2583</v>
      </c>
      <c r="C584" s="64">
        <v>41055.337256944447</v>
      </c>
      <c r="D584" s="65">
        <v>65000</v>
      </c>
      <c r="E584" s="66">
        <v>65000</v>
      </c>
      <c r="F584" s="67" t="s">
        <v>5</v>
      </c>
      <c r="G584" s="68">
        <v>65000</v>
      </c>
      <c r="H584" s="69">
        <v>7</v>
      </c>
      <c r="I584" s="67" t="s">
        <v>151</v>
      </c>
      <c r="J584" s="70" t="s">
        <v>19</v>
      </c>
      <c r="K584" s="67" t="s">
        <v>14</v>
      </c>
      <c r="L584" s="63" t="s">
        <v>14</v>
      </c>
      <c r="M584" s="70" t="s">
        <v>4019</v>
      </c>
      <c r="N584" s="63" t="s">
        <v>8</v>
      </c>
      <c r="O584" s="70">
        <v>6</v>
      </c>
      <c r="P584" s="70">
        <v>6</v>
      </c>
      <c r="Q584" s="70">
        <v>3</v>
      </c>
      <c r="W584" s="84">
        <v>4</v>
      </c>
      <c r="X584" s="84">
        <v>6</v>
      </c>
    </row>
    <row r="585" spans="2:24" ht="15" customHeight="1" x14ac:dyDescent="0.25">
      <c r="B585" s="70" t="s">
        <v>2584</v>
      </c>
      <c r="C585" s="64">
        <v>41055.339386574073</v>
      </c>
      <c r="D585" s="65">
        <v>120000</v>
      </c>
      <c r="E585" s="66">
        <v>120000</v>
      </c>
      <c r="F585" s="67" t="s">
        <v>5</v>
      </c>
      <c r="G585" s="68">
        <v>120000</v>
      </c>
      <c r="H585" s="69">
        <v>11</v>
      </c>
      <c r="I585" s="67" t="s">
        <v>686</v>
      </c>
      <c r="J585" s="70" t="s">
        <v>19</v>
      </c>
      <c r="K585" s="67" t="s">
        <v>14</v>
      </c>
      <c r="L585" s="63" t="s">
        <v>14</v>
      </c>
      <c r="M585" s="70" t="s">
        <v>4019</v>
      </c>
      <c r="N585" s="63" t="s">
        <v>12</v>
      </c>
      <c r="O585" s="70">
        <v>8</v>
      </c>
      <c r="P585" s="70">
        <v>8</v>
      </c>
      <c r="Q585" s="70">
        <v>7</v>
      </c>
      <c r="W585" s="84">
        <v>8</v>
      </c>
      <c r="X585" s="84">
        <v>8</v>
      </c>
    </row>
    <row r="586" spans="2:24" ht="15" customHeight="1" x14ac:dyDescent="0.25">
      <c r="B586" s="70" t="s">
        <v>2585</v>
      </c>
      <c r="C586" s="64">
        <v>41055.340775462966</v>
      </c>
      <c r="D586" s="65">
        <v>8000</v>
      </c>
      <c r="E586" s="66">
        <v>96000</v>
      </c>
      <c r="F586" s="67" t="s">
        <v>3896</v>
      </c>
      <c r="G586" s="68">
        <v>15092.18020692008</v>
      </c>
      <c r="H586" s="69">
        <v>2</v>
      </c>
      <c r="I586" s="67" t="s">
        <v>687</v>
      </c>
      <c r="J586" s="70" t="s">
        <v>308</v>
      </c>
      <c r="K586" s="67" t="s">
        <v>688</v>
      </c>
      <c r="L586" s="63" t="s">
        <v>1119</v>
      </c>
      <c r="M586" s="70" t="s">
        <v>1122</v>
      </c>
      <c r="N586" s="63" t="s">
        <v>8</v>
      </c>
      <c r="O586" s="70">
        <v>6</v>
      </c>
      <c r="P586" s="70">
        <v>6</v>
      </c>
      <c r="Q586" s="70">
        <v>10</v>
      </c>
      <c r="W586" s="84">
        <v>4</v>
      </c>
      <c r="X586" s="84">
        <v>6</v>
      </c>
    </row>
    <row r="587" spans="2:24" ht="15" customHeight="1" x14ac:dyDescent="0.25">
      <c r="B587" s="70" t="s">
        <v>2586</v>
      </c>
      <c r="C587" s="64">
        <v>41055.345752314817</v>
      </c>
      <c r="D587" s="65" t="s">
        <v>689</v>
      </c>
      <c r="E587" s="66">
        <v>36000</v>
      </c>
      <c r="F587" s="67" t="s">
        <v>5</v>
      </c>
      <c r="G587" s="68">
        <v>36000</v>
      </c>
      <c r="H587" s="69">
        <v>4</v>
      </c>
      <c r="I587" s="67" t="s">
        <v>690</v>
      </c>
      <c r="J587" s="70" t="s">
        <v>354</v>
      </c>
      <c r="K587" s="67" t="s">
        <v>63</v>
      </c>
      <c r="L587" s="63" t="s">
        <v>63</v>
      </c>
      <c r="M587" s="70" t="s">
        <v>1122</v>
      </c>
      <c r="N587" s="63" t="s">
        <v>12</v>
      </c>
      <c r="O587" s="70">
        <v>8</v>
      </c>
      <c r="P587" s="70">
        <v>8</v>
      </c>
      <c r="Q587" s="70">
        <v>10</v>
      </c>
      <c r="W587" s="84">
        <v>8</v>
      </c>
      <c r="X587" s="84">
        <v>8</v>
      </c>
    </row>
    <row r="588" spans="2:24" ht="15" customHeight="1" x14ac:dyDescent="0.25">
      <c r="B588" s="70" t="s">
        <v>2587</v>
      </c>
      <c r="C588" s="64">
        <v>41055.354166666664</v>
      </c>
      <c r="D588" s="65" t="s">
        <v>279</v>
      </c>
      <c r="E588" s="66">
        <v>50000</v>
      </c>
      <c r="F588" s="67" t="s">
        <v>21</v>
      </c>
      <c r="G588" s="68">
        <v>63519.971949580387</v>
      </c>
      <c r="H588" s="69">
        <v>7</v>
      </c>
      <c r="I588" s="67" t="s">
        <v>19</v>
      </c>
      <c r="J588" s="70" t="s">
        <v>19</v>
      </c>
      <c r="K588" s="67" t="s">
        <v>23</v>
      </c>
      <c r="L588" s="63" t="s">
        <v>23</v>
      </c>
      <c r="M588" s="70" t="s">
        <v>979</v>
      </c>
      <c r="N588" s="63" t="s">
        <v>17</v>
      </c>
      <c r="O588" s="70">
        <v>3</v>
      </c>
      <c r="P588" s="70">
        <v>2</v>
      </c>
      <c r="Q588" s="70">
        <v>4</v>
      </c>
      <c r="W588" s="84">
        <v>2</v>
      </c>
      <c r="X588" s="84">
        <v>3</v>
      </c>
    </row>
    <row r="589" spans="2:24" ht="15" customHeight="1" x14ac:dyDescent="0.25">
      <c r="B589" s="70" t="s">
        <v>2588</v>
      </c>
      <c r="C589" s="64">
        <v>41055.363275462965</v>
      </c>
      <c r="D589" s="65">
        <v>108000</v>
      </c>
      <c r="E589" s="66">
        <v>108000</v>
      </c>
      <c r="F589" s="67" t="s">
        <v>5</v>
      </c>
      <c r="G589" s="68">
        <v>108000</v>
      </c>
      <c r="H589" s="69">
        <v>11</v>
      </c>
      <c r="I589" s="67" t="s">
        <v>691</v>
      </c>
      <c r="J589" s="70" t="s">
        <v>354</v>
      </c>
      <c r="K589" s="67" t="s">
        <v>14</v>
      </c>
      <c r="L589" s="63" t="s">
        <v>14</v>
      </c>
      <c r="M589" s="70" t="s">
        <v>4019</v>
      </c>
      <c r="N589" s="63" t="s">
        <v>17</v>
      </c>
      <c r="O589" s="70">
        <v>3</v>
      </c>
      <c r="P589" s="70">
        <v>2</v>
      </c>
      <c r="Q589" s="70">
        <v>7</v>
      </c>
      <c r="W589" s="84">
        <v>2</v>
      </c>
      <c r="X589" s="84">
        <v>3</v>
      </c>
    </row>
    <row r="590" spans="2:24" ht="15" customHeight="1" x14ac:dyDescent="0.25">
      <c r="B590" s="70" t="s">
        <v>2589</v>
      </c>
      <c r="C590" s="64">
        <v>41055.364976851852</v>
      </c>
      <c r="D590" s="65">
        <v>75000</v>
      </c>
      <c r="E590" s="66">
        <v>75000</v>
      </c>
      <c r="F590" s="67" t="s">
        <v>5</v>
      </c>
      <c r="G590" s="68">
        <v>75000</v>
      </c>
      <c r="H590" s="69">
        <v>8</v>
      </c>
      <c r="I590" s="67" t="s">
        <v>13</v>
      </c>
      <c r="J590" s="70" t="s">
        <v>19</v>
      </c>
      <c r="K590" s="67" t="s">
        <v>14</v>
      </c>
      <c r="L590" s="63" t="s">
        <v>14</v>
      </c>
      <c r="M590" s="70" t="s">
        <v>4019</v>
      </c>
      <c r="N590" s="63" t="s">
        <v>8</v>
      </c>
      <c r="O590" s="70">
        <v>6</v>
      </c>
      <c r="P590" s="70">
        <v>6</v>
      </c>
      <c r="Q590" s="70">
        <v>5</v>
      </c>
      <c r="W590" s="84">
        <v>4</v>
      </c>
      <c r="X590" s="84">
        <v>6</v>
      </c>
    </row>
    <row r="591" spans="2:24" ht="15" customHeight="1" x14ac:dyDescent="0.25">
      <c r="B591" s="70" t="s">
        <v>2590</v>
      </c>
      <c r="C591" s="64">
        <v>41055.368796296294</v>
      </c>
      <c r="D591" s="65" t="s">
        <v>692</v>
      </c>
      <c r="E591" s="66">
        <v>400000</v>
      </c>
      <c r="F591" s="67" t="s">
        <v>39</v>
      </c>
      <c r="G591" s="68">
        <v>7123.1666749770275</v>
      </c>
      <c r="H591" s="69">
        <v>1</v>
      </c>
      <c r="I591" s="67" t="s">
        <v>693</v>
      </c>
      <c r="J591" s="70" t="s">
        <v>51</v>
      </c>
      <c r="K591" s="67" t="s">
        <v>7</v>
      </c>
      <c r="L591" s="63" t="s">
        <v>7</v>
      </c>
      <c r="M591" s="70" t="s">
        <v>1122</v>
      </c>
      <c r="N591" s="63" t="s">
        <v>24</v>
      </c>
      <c r="O591" s="70">
        <v>2</v>
      </c>
      <c r="P591" s="70">
        <v>2</v>
      </c>
      <c r="Q591" s="70">
        <v>3</v>
      </c>
      <c r="W591" s="84">
        <v>1</v>
      </c>
      <c r="X591" s="84">
        <v>2</v>
      </c>
    </row>
    <row r="592" spans="2:24" ht="15" customHeight="1" x14ac:dyDescent="0.25">
      <c r="B592" s="70" t="s">
        <v>2591</v>
      </c>
      <c r="C592" s="64">
        <v>41055.369444444441</v>
      </c>
      <c r="D592" s="65">
        <v>50000</v>
      </c>
      <c r="E592" s="66">
        <v>50000</v>
      </c>
      <c r="F592" s="67" t="s">
        <v>5</v>
      </c>
      <c r="G592" s="68">
        <v>50000</v>
      </c>
      <c r="H592" s="69">
        <v>6</v>
      </c>
      <c r="I592" s="67" t="s">
        <v>694</v>
      </c>
      <c r="J592" s="70" t="s">
        <v>51</v>
      </c>
      <c r="K592" s="67" t="s">
        <v>7</v>
      </c>
      <c r="L592" s="63" t="s">
        <v>7</v>
      </c>
      <c r="M592" s="70" t="s">
        <v>1122</v>
      </c>
      <c r="N592" s="63" t="s">
        <v>24</v>
      </c>
      <c r="O592" s="70">
        <v>2</v>
      </c>
      <c r="P592" s="70">
        <v>2</v>
      </c>
      <c r="Q592" s="70">
        <v>25</v>
      </c>
      <c r="W592" s="84">
        <v>1</v>
      </c>
      <c r="X592" s="84">
        <v>2</v>
      </c>
    </row>
    <row r="593" spans="2:24" ht="15" customHeight="1" x14ac:dyDescent="0.25">
      <c r="B593" s="70" t="s">
        <v>2592</v>
      </c>
      <c r="C593" s="64">
        <v>41055.371666666666</v>
      </c>
      <c r="D593" s="65">
        <v>45000</v>
      </c>
      <c r="E593" s="66">
        <v>45000</v>
      </c>
      <c r="F593" s="67" t="s">
        <v>5</v>
      </c>
      <c r="G593" s="68">
        <v>45000</v>
      </c>
      <c r="H593" s="69">
        <v>5</v>
      </c>
      <c r="I593" s="67" t="s">
        <v>695</v>
      </c>
      <c r="J593" s="70" t="s">
        <v>19</v>
      </c>
      <c r="K593" s="67" t="s">
        <v>14</v>
      </c>
      <c r="L593" s="63" t="s">
        <v>14</v>
      </c>
      <c r="M593" s="70" t="s">
        <v>4019</v>
      </c>
      <c r="N593" s="63" t="s">
        <v>8</v>
      </c>
      <c r="O593" s="70">
        <v>6</v>
      </c>
      <c r="P593" s="70">
        <v>6</v>
      </c>
      <c r="Q593" s="70">
        <v>15</v>
      </c>
      <c r="W593" s="84">
        <v>4</v>
      </c>
      <c r="X593" s="84">
        <v>6</v>
      </c>
    </row>
    <row r="594" spans="2:24" ht="15" customHeight="1" x14ac:dyDescent="0.25">
      <c r="B594" s="70" t="s">
        <v>2593</v>
      </c>
      <c r="C594" s="64">
        <v>41055.371724537035</v>
      </c>
      <c r="D594" s="65">
        <v>45000</v>
      </c>
      <c r="E594" s="66">
        <v>45000</v>
      </c>
      <c r="F594" s="67" t="s">
        <v>5</v>
      </c>
      <c r="G594" s="68">
        <v>45000</v>
      </c>
      <c r="H594" s="69">
        <v>5</v>
      </c>
      <c r="I594" s="67" t="s">
        <v>696</v>
      </c>
      <c r="J594" s="70" t="s">
        <v>308</v>
      </c>
      <c r="K594" s="67" t="s">
        <v>14</v>
      </c>
      <c r="L594" s="63" t="s">
        <v>14</v>
      </c>
      <c r="M594" s="70" t="s">
        <v>4019</v>
      </c>
      <c r="N594" s="63" t="s">
        <v>8</v>
      </c>
      <c r="O594" s="70">
        <v>6</v>
      </c>
      <c r="P594" s="70">
        <v>6</v>
      </c>
      <c r="Q594" s="70">
        <v>7</v>
      </c>
      <c r="W594" s="84">
        <v>4</v>
      </c>
      <c r="X594" s="84">
        <v>6</v>
      </c>
    </row>
    <row r="595" spans="2:24" ht="15" customHeight="1" x14ac:dyDescent="0.25">
      <c r="B595" s="70" t="s">
        <v>2594</v>
      </c>
      <c r="C595" s="64">
        <v>41055.372372685182</v>
      </c>
      <c r="D595" s="65" t="s">
        <v>697</v>
      </c>
      <c r="E595" s="66">
        <v>90000</v>
      </c>
      <c r="F595" s="67" t="s">
        <v>5</v>
      </c>
      <c r="G595" s="68">
        <v>90000</v>
      </c>
      <c r="H595" s="69">
        <v>10</v>
      </c>
      <c r="I595" s="67" t="s">
        <v>698</v>
      </c>
      <c r="J595" s="70" t="s">
        <v>51</v>
      </c>
      <c r="K595" s="67" t="s">
        <v>14</v>
      </c>
      <c r="L595" s="63" t="s">
        <v>14</v>
      </c>
      <c r="M595" s="70" t="s">
        <v>4019</v>
      </c>
      <c r="N595" s="63" t="s">
        <v>17</v>
      </c>
      <c r="O595" s="70">
        <v>3</v>
      </c>
      <c r="P595" s="70">
        <v>2</v>
      </c>
      <c r="Q595" s="70">
        <v>20</v>
      </c>
      <c r="W595" s="84">
        <v>2</v>
      </c>
      <c r="X595" s="84">
        <v>3</v>
      </c>
    </row>
    <row r="596" spans="2:24" ht="15" customHeight="1" x14ac:dyDescent="0.25">
      <c r="B596" s="70" t="s">
        <v>2595</v>
      </c>
      <c r="C596" s="64">
        <v>41055.374247685184</v>
      </c>
      <c r="D596" s="65" t="s">
        <v>699</v>
      </c>
      <c r="E596" s="66">
        <v>240000</v>
      </c>
      <c r="F596" s="67" t="s">
        <v>39</v>
      </c>
      <c r="G596" s="68">
        <v>4273.9000049862161</v>
      </c>
      <c r="H596" s="69">
        <v>1</v>
      </c>
      <c r="I596" s="67" t="s">
        <v>700</v>
      </c>
      <c r="J596" s="70" t="s">
        <v>19</v>
      </c>
      <c r="K596" s="67" t="s">
        <v>7</v>
      </c>
      <c r="L596" s="63" t="s">
        <v>7</v>
      </c>
      <c r="M596" s="70" t="s">
        <v>1122</v>
      </c>
      <c r="N596" s="63" t="s">
        <v>17</v>
      </c>
      <c r="O596" s="70">
        <v>3</v>
      </c>
      <c r="P596" s="70">
        <v>2</v>
      </c>
      <c r="Q596" s="70">
        <v>5</v>
      </c>
      <c r="W596" s="84">
        <v>2</v>
      </c>
      <c r="X596" s="84">
        <v>3</v>
      </c>
    </row>
    <row r="597" spans="2:24" ht="15" customHeight="1" x14ac:dyDescent="0.25">
      <c r="B597" s="70" t="s">
        <v>2596</v>
      </c>
      <c r="C597" s="64">
        <v>41055.394814814812</v>
      </c>
      <c r="D597" s="65">
        <v>50000</v>
      </c>
      <c r="E597" s="66">
        <v>50000</v>
      </c>
      <c r="F597" s="67" t="s">
        <v>5</v>
      </c>
      <c r="G597" s="68">
        <v>50000</v>
      </c>
      <c r="H597" s="69">
        <v>6</v>
      </c>
      <c r="I597" s="67" t="s">
        <v>701</v>
      </c>
      <c r="J597" s="70" t="s">
        <v>51</v>
      </c>
      <c r="K597" s="67" t="s">
        <v>7</v>
      </c>
      <c r="L597" s="63" t="s">
        <v>7</v>
      </c>
      <c r="M597" s="70" t="s">
        <v>1122</v>
      </c>
      <c r="N597" s="63" t="s">
        <v>24</v>
      </c>
      <c r="O597" s="70">
        <v>2</v>
      </c>
      <c r="P597" s="70">
        <v>2</v>
      </c>
      <c r="Q597" s="70">
        <v>10</v>
      </c>
      <c r="W597" s="84">
        <v>1</v>
      </c>
      <c r="X597" s="84">
        <v>2</v>
      </c>
    </row>
    <row r="598" spans="2:24" ht="15" customHeight="1" x14ac:dyDescent="0.25">
      <c r="B598" s="70" t="s">
        <v>2597</v>
      </c>
      <c r="C598" s="64">
        <v>41055.39502314815</v>
      </c>
      <c r="D598" s="65">
        <v>65000</v>
      </c>
      <c r="E598" s="66">
        <v>65000</v>
      </c>
      <c r="F598" s="67" t="s">
        <v>5</v>
      </c>
      <c r="G598" s="68">
        <v>65000</v>
      </c>
      <c r="H598" s="69">
        <v>7</v>
      </c>
      <c r="I598" s="67" t="s">
        <v>702</v>
      </c>
      <c r="J598" s="70" t="s">
        <v>19</v>
      </c>
      <c r="K598" s="67" t="s">
        <v>14</v>
      </c>
      <c r="L598" s="63" t="s">
        <v>14</v>
      </c>
      <c r="M598" s="70" t="s">
        <v>4019</v>
      </c>
      <c r="N598" s="63" t="s">
        <v>17</v>
      </c>
      <c r="O598" s="70">
        <v>3</v>
      </c>
      <c r="P598" s="70">
        <v>2</v>
      </c>
      <c r="Q598" s="70">
        <v>17</v>
      </c>
      <c r="W598" s="84">
        <v>2</v>
      </c>
      <c r="X598" s="84">
        <v>3</v>
      </c>
    </row>
    <row r="599" spans="2:24" ht="15" customHeight="1" x14ac:dyDescent="0.25">
      <c r="B599" s="70" t="s">
        <v>2598</v>
      </c>
      <c r="C599" s="64">
        <v>41055.400324074071</v>
      </c>
      <c r="D599" s="65">
        <v>70000</v>
      </c>
      <c r="E599" s="66">
        <v>70000</v>
      </c>
      <c r="F599" s="67" t="s">
        <v>5</v>
      </c>
      <c r="G599" s="68">
        <v>70000</v>
      </c>
      <c r="H599" s="69">
        <v>8</v>
      </c>
      <c r="I599" s="67" t="s">
        <v>703</v>
      </c>
      <c r="J599" s="70" t="s">
        <v>19</v>
      </c>
      <c r="K599" s="67" t="s">
        <v>14</v>
      </c>
      <c r="L599" s="63" t="s">
        <v>14</v>
      </c>
      <c r="M599" s="70" t="s">
        <v>4019</v>
      </c>
      <c r="N599" s="63" t="s">
        <v>17</v>
      </c>
      <c r="O599" s="70">
        <v>3</v>
      </c>
      <c r="P599" s="70">
        <v>2</v>
      </c>
      <c r="Q599" s="70">
        <v>18</v>
      </c>
      <c r="W599" s="84">
        <v>2</v>
      </c>
      <c r="X599" s="84">
        <v>3</v>
      </c>
    </row>
    <row r="600" spans="2:24" ht="15" customHeight="1" x14ac:dyDescent="0.25">
      <c r="B600" s="70" t="s">
        <v>2599</v>
      </c>
      <c r="C600" s="64">
        <v>41055.410960648151</v>
      </c>
      <c r="D600" s="65">
        <v>160000</v>
      </c>
      <c r="E600" s="66">
        <v>160000</v>
      </c>
      <c r="F600" s="67" t="s">
        <v>5</v>
      </c>
      <c r="G600" s="68">
        <v>160000</v>
      </c>
      <c r="H600" s="69">
        <v>11</v>
      </c>
      <c r="I600" s="67" t="s">
        <v>704</v>
      </c>
      <c r="J600" s="70" t="s">
        <v>19</v>
      </c>
      <c r="K600" s="67" t="s">
        <v>14</v>
      </c>
      <c r="L600" s="63" t="s">
        <v>14</v>
      </c>
      <c r="M600" s="70" t="s">
        <v>4019</v>
      </c>
      <c r="N600" s="63" t="s">
        <v>8</v>
      </c>
      <c r="O600" s="70">
        <v>6</v>
      </c>
      <c r="P600" s="70">
        <v>6</v>
      </c>
      <c r="Q600" s="70">
        <v>5</v>
      </c>
      <c r="W600" s="84">
        <v>4</v>
      </c>
      <c r="X600" s="84">
        <v>6</v>
      </c>
    </row>
    <row r="601" spans="2:24" ht="15" customHeight="1" x14ac:dyDescent="0.25">
      <c r="B601" s="70" t="s">
        <v>2600</v>
      </c>
      <c r="C601" s="64">
        <v>41055.411365740743</v>
      </c>
      <c r="D601" s="65">
        <v>100000</v>
      </c>
      <c r="E601" s="66">
        <v>100000</v>
      </c>
      <c r="F601" s="67" t="s">
        <v>80</v>
      </c>
      <c r="G601" s="68">
        <v>101990.96564026357</v>
      </c>
      <c r="H601" s="69">
        <v>11</v>
      </c>
      <c r="I601" s="67" t="s">
        <v>705</v>
      </c>
      <c r="J601" s="70" t="s">
        <v>51</v>
      </c>
      <c r="K601" s="67" t="s">
        <v>82</v>
      </c>
      <c r="L601" s="63" t="s">
        <v>82</v>
      </c>
      <c r="M601" s="70" t="s">
        <v>4083</v>
      </c>
      <c r="N601" s="63" t="s">
        <v>17</v>
      </c>
      <c r="O601" s="70">
        <v>3</v>
      </c>
      <c r="P601" s="70">
        <v>2</v>
      </c>
      <c r="Q601" s="70">
        <v>20</v>
      </c>
      <c r="W601" s="84">
        <v>2</v>
      </c>
      <c r="X601" s="84">
        <v>3</v>
      </c>
    </row>
    <row r="602" spans="2:24" ht="15" customHeight="1" x14ac:dyDescent="0.25">
      <c r="B602" s="70" t="s">
        <v>2601</v>
      </c>
      <c r="C602" s="64">
        <v>41055.417685185188</v>
      </c>
      <c r="D602" s="65">
        <v>380000</v>
      </c>
      <c r="E602" s="66">
        <v>380000</v>
      </c>
      <c r="F602" s="67" t="s">
        <v>39</v>
      </c>
      <c r="G602" s="68">
        <v>6767.0083412281756</v>
      </c>
      <c r="H602" s="69">
        <v>1</v>
      </c>
      <c r="I602" s="67" t="s">
        <v>707</v>
      </c>
      <c r="J602" s="70" t="s">
        <v>51</v>
      </c>
      <c r="K602" s="67" t="s">
        <v>7</v>
      </c>
      <c r="L602" s="63" t="s">
        <v>7</v>
      </c>
      <c r="M602" s="70" t="s">
        <v>1122</v>
      </c>
      <c r="N602" s="63" t="s">
        <v>8</v>
      </c>
      <c r="O602" s="70">
        <v>6</v>
      </c>
      <c r="P602" s="70">
        <v>6</v>
      </c>
      <c r="Q602" s="70">
        <v>10</v>
      </c>
      <c r="W602" s="84">
        <v>4</v>
      </c>
      <c r="X602" s="84">
        <v>6</v>
      </c>
    </row>
    <row r="603" spans="2:24" ht="15" customHeight="1" x14ac:dyDescent="0.25">
      <c r="B603" s="70" t="s">
        <v>2602</v>
      </c>
      <c r="C603" s="64">
        <v>41055.430960648147</v>
      </c>
      <c r="D603" s="65">
        <v>30000</v>
      </c>
      <c r="E603" s="66">
        <v>30000</v>
      </c>
      <c r="F603" s="67" t="s">
        <v>5</v>
      </c>
      <c r="G603" s="68">
        <v>30000</v>
      </c>
      <c r="H603" s="69">
        <v>4</v>
      </c>
      <c r="I603" s="67" t="s">
        <v>708</v>
      </c>
      <c r="J603" s="70" t="s">
        <v>19</v>
      </c>
      <c r="K603" s="67" t="s">
        <v>14</v>
      </c>
      <c r="L603" s="63" t="s">
        <v>14</v>
      </c>
      <c r="M603" s="70" t="s">
        <v>4019</v>
      </c>
      <c r="N603" s="63" t="s">
        <v>17</v>
      </c>
      <c r="O603" s="70">
        <v>3</v>
      </c>
      <c r="P603" s="70">
        <v>2</v>
      </c>
      <c r="Q603" s="70">
        <v>8</v>
      </c>
      <c r="W603" s="84">
        <v>2</v>
      </c>
      <c r="X603" s="84">
        <v>3</v>
      </c>
    </row>
    <row r="604" spans="2:24" ht="15" customHeight="1" x14ac:dyDescent="0.25">
      <c r="B604" s="70" t="s">
        <v>2603</v>
      </c>
      <c r="C604" s="64">
        <v>41055.43246527778</v>
      </c>
      <c r="D604" s="65" t="s">
        <v>709</v>
      </c>
      <c r="E604" s="66">
        <v>420000</v>
      </c>
      <c r="F604" s="67" t="s">
        <v>39</v>
      </c>
      <c r="G604" s="68">
        <v>7479.3250087258784</v>
      </c>
      <c r="H604" s="69">
        <v>1</v>
      </c>
      <c r="I604" s="67" t="s">
        <v>710</v>
      </c>
      <c r="J604" s="70" t="s">
        <v>19</v>
      </c>
      <c r="K604" s="67" t="s">
        <v>7</v>
      </c>
      <c r="L604" s="63" t="s">
        <v>7</v>
      </c>
      <c r="M604" s="70" t="s">
        <v>1122</v>
      </c>
      <c r="N604" s="63" t="s">
        <v>8</v>
      </c>
      <c r="O604" s="70">
        <v>6</v>
      </c>
      <c r="P604" s="70">
        <v>6</v>
      </c>
      <c r="Q604" s="70">
        <v>3</v>
      </c>
      <c r="W604" s="84">
        <v>4</v>
      </c>
      <c r="X604" s="84">
        <v>6</v>
      </c>
    </row>
    <row r="605" spans="2:24" ht="15" customHeight="1" x14ac:dyDescent="0.25">
      <c r="B605" s="70" t="s">
        <v>2604</v>
      </c>
      <c r="C605" s="64">
        <v>41055.438680555555</v>
      </c>
      <c r="D605" s="65">
        <v>61000</v>
      </c>
      <c r="E605" s="66">
        <v>61000</v>
      </c>
      <c r="F605" s="67" t="s">
        <v>5</v>
      </c>
      <c r="G605" s="68">
        <v>61000</v>
      </c>
      <c r="H605" s="69">
        <v>7</v>
      </c>
      <c r="I605" s="67" t="s">
        <v>711</v>
      </c>
      <c r="J605" s="70" t="s">
        <v>51</v>
      </c>
      <c r="K605" s="67" t="s">
        <v>14</v>
      </c>
      <c r="L605" s="63" t="s">
        <v>14</v>
      </c>
      <c r="M605" s="70" t="s">
        <v>4019</v>
      </c>
      <c r="N605" s="63" t="s">
        <v>8</v>
      </c>
      <c r="O605" s="70">
        <v>6</v>
      </c>
      <c r="P605" s="70">
        <v>6</v>
      </c>
      <c r="Q605" s="70">
        <v>5</v>
      </c>
      <c r="W605" s="84">
        <v>4</v>
      </c>
      <c r="X605" s="84">
        <v>6</v>
      </c>
    </row>
    <row r="606" spans="2:24" ht="15" customHeight="1" x14ac:dyDescent="0.25">
      <c r="B606" s="70" t="s">
        <v>2605</v>
      </c>
      <c r="C606" s="64">
        <v>41055.438969907409</v>
      </c>
      <c r="D606" s="65" t="s">
        <v>712</v>
      </c>
      <c r="E606" s="66">
        <v>13800</v>
      </c>
      <c r="F606" s="67" t="s">
        <v>5</v>
      </c>
      <c r="G606" s="68">
        <v>13800</v>
      </c>
      <c r="H606" s="69">
        <v>2</v>
      </c>
      <c r="I606" s="67" t="s">
        <v>713</v>
      </c>
      <c r="J606" s="70" t="s">
        <v>486</v>
      </c>
      <c r="K606" s="67" t="s">
        <v>714</v>
      </c>
      <c r="L606" s="63" t="s">
        <v>714</v>
      </c>
      <c r="M606" s="70" t="s">
        <v>1122</v>
      </c>
      <c r="N606" s="63" t="s">
        <v>8</v>
      </c>
      <c r="O606" s="70">
        <v>6</v>
      </c>
      <c r="P606" s="70">
        <v>6</v>
      </c>
      <c r="Q606" s="70">
        <v>20</v>
      </c>
      <c r="W606" s="84">
        <v>4</v>
      </c>
      <c r="X606" s="84">
        <v>6</v>
      </c>
    </row>
    <row r="607" spans="2:24" ht="15" customHeight="1" x14ac:dyDescent="0.25">
      <c r="B607" s="70" t="s">
        <v>2606</v>
      </c>
      <c r="C607" s="64">
        <v>41055.4452662037</v>
      </c>
      <c r="D607" s="65" t="s">
        <v>715</v>
      </c>
      <c r="E607" s="66">
        <v>850000</v>
      </c>
      <c r="F607" s="67" t="s">
        <v>39</v>
      </c>
      <c r="G607" s="68">
        <v>15136.729184326183</v>
      </c>
      <c r="H607" s="69">
        <v>2</v>
      </c>
      <c r="I607" s="67" t="s">
        <v>106</v>
      </c>
      <c r="J607" s="70" t="s">
        <v>19</v>
      </c>
      <c r="K607" s="67" t="s">
        <v>7</v>
      </c>
      <c r="L607" s="63" t="s">
        <v>7</v>
      </c>
      <c r="M607" s="70" t="s">
        <v>1122</v>
      </c>
      <c r="N607" s="63" t="s">
        <v>8</v>
      </c>
      <c r="O607" s="70">
        <v>6</v>
      </c>
      <c r="P607" s="70">
        <v>6</v>
      </c>
      <c r="Q607" s="70">
        <v>6</v>
      </c>
      <c r="W607" s="84">
        <v>4</v>
      </c>
      <c r="X607" s="84">
        <v>6</v>
      </c>
    </row>
    <row r="608" spans="2:24" ht="15" customHeight="1" x14ac:dyDescent="0.25">
      <c r="B608" s="70" t="s">
        <v>2607</v>
      </c>
      <c r="C608" s="64">
        <v>41055.447141203702</v>
      </c>
      <c r="D608" s="65">
        <v>1800000</v>
      </c>
      <c r="E608" s="66">
        <v>1800000</v>
      </c>
      <c r="F608" s="67" t="s">
        <v>39</v>
      </c>
      <c r="G608" s="68">
        <v>32054.250037396621</v>
      </c>
      <c r="H608" s="69">
        <v>4</v>
      </c>
      <c r="I608" s="67" t="s">
        <v>716</v>
      </c>
      <c r="J608" s="70" t="s">
        <v>51</v>
      </c>
      <c r="K608" s="67" t="s">
        <v>7</v>
      </c>
      <c r="L608" s="63" t="s">
        <v>7</v>
      </c>
      <c r="M608" s="70" t="s">
        <v>1122</v>
      </c>
      <c r="N608" s="63" t="s">
        <v>17</v>
      </c>
      <c r="O608" s="70">
        <v>3</v>
      </c>
      <c r="P608" s="70">
        <v>2</v>
      </c>
      <c r="Q608" s="70">
        <v>10</v>
      </c>
      <c r="W608" s="84">
        <v>2</v>
      </c>
      <c r="X608" s="84">
        <v>3</v>
      </c>
    </row>
    <row r="609" spans="2:24" ht="15" customHeight="1" x14ac:dyDescent="0.25">
      <c r="B609" s="70" t="s">
        <v>2608</v>
      </c>
      <c r="C609" s="64">
        <v>41055.452141203707</v>
      </c>
      <c r="D609" s="65">
        <v>80000</v>
      </c>
      <c r="E609" s="66">
        <v>80000</v>
      </c>
      <c r="F609" s="67" t="s">
        <v>5</v>
      </c>
      <c r="G609" s="68">
        <v>80000</v>
      </c>
      <c r="H609" s="69">
        <v>9</v>
      </c>
      <c r="I609" s="67" t="s">
        <v>717</v>
      </c>
      <c r="J609" s="70" t="s">
        <v>486</v>
      </c>
      <c r="K609" s="67" t="s">
        <v>14</v>
      </c>
      <c r="L609" s="63" t="s">
        <v>14</v>
      </c>
      <c r="M609" s="70" t="s">
        <v>4019</v>
      </c>
      <c r="N609" s="63" t="s">
        <v>8</v>
      </c>
      <c r="O609" s="70">
        <v>6</v>
      </c>
      <c r="P609" s="70">
        <v>6</v>
      </c>
      <c r="Q609" s="70">
        <v>15</v>
      </c>
      <c r="W609" s="84">
        <v>4</v>
      </c>
      <c r="X609" s="84">
        <v>6</v>
      </c>
    </row>
    <row r="610" spans="2:24" ht="15" customHeight="1" x14ac:dyDescent="0.25">
      <c r="B610" s="70" t="s">
        <v>2609</v>
      </c>
      <c r="C610" s="64">
        <v>41055.454421296294</v>
      </c>
      <c r="D610" s="65">
        <v>21000</v>
      </c>
      <c r="E610" s="66">
        <v>21000</v>
      </c>
      <c r="F610" s="67" t="s">
        <v>5</v>
      </c>
      <c r="G610" s="68">
        <v>21000</v>
      </c>
      <c r="H610" s="69">
        <v>3</v>
      </c>
      <c r="I610" s="67" t="s">
        <v>51</v>
      </c>
      <c r="J610" s="70" t="s">
        <v>51</v>
      </c>
      <c r="K610" s="67" t="s">
        <v>7</v>
      </c>
      <c r="L610" s="63" t="s">
        <v>7</v>
      </c>
      <c r="M610" s="70" t="s">
        <v>1122</v>
      </c>
      <c r="N610" s="63" t="s">
        <v>12</v>
      </c>
      <c r="O610" s="70">
        <v>8</v>
      </c>
      <c r="P610" s="70">
        <v>8</v>
      </c>
      <c r="Q610" s="70">
        <v>23</v>
      </c>
      <c r="W610" s="84">
        <v>8</v>
      </c>
      <c r="X610" s="84">
        <v>8</v>
      </c>
    </row>
    <row r="611" spans="2:24" ht="15" customHeight="1" x14ac:dyDescent="0.25">
      <c r="B611" s="70" t="s">
        <v>2610</v>
      </c>
      <c r="C611" s="64">
        <v>41055.457754629628</v>
      </c>
      <c r="D611" s="65">
        <v>250000</v>
      </c>
      <c r="E611" s="66">
        <v>250000</v>
      </c>
      <c r="F611" s="67" t="s">
        <v>84</v>
      </c>
      <c r="G611" s="68">
        <v>245840.3807575817</v>
      </c>
      <c r="H611" s="69">
        <v>12</v>
      </c>
      <c r="I611" s="67" t="s">
        <v>205</v>
      </c>
      <c r="J611" s="70" t="s">
        <v>19</v>
      </c>
      <c r="K611" s="67" t="s">
        <v>86</v>
      </c>
      <c r="L611" s="63" t="s">
        <v>86</v>
      </c>
      <c r="M611" s="70" t="s">
        <v>4019</v>
      </c>
      <c r="N611" s="63" t="s">
        <v>8</v>
      </c>
      <c r="O611" s="70">
        <v>6</v>
      </c>
      <c r="P611" s="70">
        <v>6</v>
      </c>
      <c r="Q611" s="70">
        <v>32</v>
      </c>
      <c r="W611" s="84">
        <v>4</v>
      </c>
      <c r="X611" s="84">
        <v>6</v>
      </c>
    </row>
    <row r="612" spans="2:24" ht="15" customHeight="1" x14ac:dyDescent="0.25">
      <c r="B612" s="70" t="s">
        <v>2611</v>
      </c>
      <c r="C612" s="64">
        <v>41055.458090277774</v>
      </c>
      <c r="D612" s="65" t="s">
        <v>718</v>
      </c>
      <c r="E612" s="66">
        <v>160000</v>
      </c>
      <c r="F612" s="67" t="s">
        <v>39</v>
      </c>
      <c r="G612" s="68">
        <v>2849.2666699908109</v>
      </c>
      <c r="H612" s="69">
        <v>1</v>
      </c>
      <c r="I612" s="67" t="s">
        <v>719</v>
      </c>
      <c r="J612" s="70" t="s">
        <v>3945</v>
      </c>
      <c r="K612" s="67" t="s">
        <v>7</v>
      </c>
      <c r="L612" s="63" t="s">
        <v>7</v>
      </c>
      <c r="M612" s="70" t="s">
        <v>1122</v>
      </c>
      <c r="N612" s="63" t="s">
        <v>12</v>
      </c>
      <c r="O612" s="70">
        <v>8</v>
      </c>
      <c r="P612" s="70">
        <v>8</v>
      </c>
      <c r="Q612" s="70">
        <v>3</v>
      </c>
      <c r="W612" s="84">
        <v>8</v>
      </c>
      <c r="X612" s="84">
        <v>8</v>
      </c>
    </row>
    <row r="613" spans="2:24" ht="15" customHeight="1" x14ac:dyDescent="0.25">
      <c r="B613" s="70" t="s">
        <v>2612</v>
      </c>
      <c r="C613" s="64">
        <v>41055.459675925929</v>
      </c>
      <c r="D613" s="65">
        <v>700</v>
      </c>
      <c r="E613" s="66">
        <v>8400</v>
      </c>
      <c r="F613" s="67" t="s">
        <v>5</v>
      </c>
      <c r="G613" s="68">
        <v>8400</v>
      </c>
      <c r="H613" s="69">
        <v>1</v>
      </c>
      <c r="I613" s="67" t="s">
        <v>720</v>
      </c>
      <c r="J613" s="70" t="s">
        <v>51</v>
      </c>
      <c r="K613" s="67" t="s">
        <v>7</v>
      </c>
      <c r="L613" s="63" t="s">
        <v>7</v>
      </c>
      <c r="M613" s="70" t="s">
        <v>1122</v>
      </c>
      <c r="N613" s="63" t="s">
        <v>12</v>
      </c>
      <c r="O613" s="70">
        <v>8</v>
      </c>
      <c r="P613" s="70">
        <v>8</v>
      </c>
      <c r="Q613" s="70">
        <v>26</v>
      </c>
      <c r="W613" s="84">
        <v>8</v>
      </c>
      <c r="X613" s="84">
        <v>8</v>
      </c>
    </row>
    <row r="614" spans="2:24" ht="15" customHeight="1" x14ac:dyDescent="0.25">
      <c r="B614" s="70" t="s">
        <v>2613</v>
      </c>
      <c r="C614" s="64">
        <v>41055.460439814815</v>
      </c>
      <c r="D614" s="65" t="s">
        <v>721</v>
      </c>
      <c r="E614" s="66">
        <v>85000</v>
      </c>
      <c r="F614" s="67" t="s">
        <v>80</v>
      </c>
      <c r="G614" s="68">
        <v>86692.320794224041</v>
      </c>
      <c r="H614" s="69">
        <v>9</v>
      </c>
      <c r="I614" s="67" t="s">
        <v>644</v>
      </c>
      <c r="J614" s="70" t="s">
        <v>354</v>
      </c>
      <c r="K614" s="67" t="s">
        <v>82</v>
      </c>
      <c r="L614" s="63" t="s">
        <v>82</v>
      </c>
      <c r="M614" s="70" t="s">
        <v>4083</v>
      </c>
      <c r="N614" s="63" t="s">
        <v>24</v>
      </c>
      <c r="O614" s="70">
        <v>2</v>
      </c>
      <c r="P614" s="70">
        <v>2</v>
      </c>
      <c r="Q614" s="70">
        <v>20</v>
      </c>
      <c r="W614" s="84">
        <v>1</v>
      </c>
      <c r="X614" s="84">
        <v>2</v>
      </c>
    </row>
    <row r="615" spans="2:24" ht="15" customHeight="1" x14ac:dyDescent="0.25">
      <c r="B615" s="70" t="s">
        <v>2614</v>
      </c>
      <c r="C615" s="64">
        <v>41055.460486111115</v>
      </c>
      <c r="D615" s="65">
        <v>50000</v>
      </c>
      <c r="E615" s="66">
        <v>50000</v>
      </c>
      <c r="F615" s="67" t="s">
        <v>5</v>
      </c>
      <c r="G615" s="68">
        <v>50000</v>
      </c>
      <c r="H615" s="69">
        <v>6</v>
      </c>
      <c r="I615" s="67" t="s">
        <v>722</v>
      </c>
      <c r="J615" s="70" t="s">
        <v>51</v>
      </c>
      <c r="K615" s="67" t="s">
        <v>14</v>
      </c>
      <c r="L615" s="63" t="s">
        <v>14</v>
      </c>
      <c r="M615" s="70" t="s">
        <v>4019</v>
      </c>
      <c r="N615" s="63" t="s">
        <v>8</v>
      </c>
      <c r="O615" s="70">
        <v>6</v>
      </c>
      <c r="P615" s="70">
        <v>6</v>
      </c>
      <c r="Q615" s="70">
        <v>20</v>
      </c>
      <c r="W615" s="84">
        <v>4</v>
      </c>
      <c r="X615" s="84">
        <v>6</v>
      </c>
    </row>
    <row r="616" spans="2:24" ht="15" customHeight="1" x14ac:dyDescent="0.25">
      <c r="B616" s="70" t="s">
        <v>2615</v>
      </c>
      <c r="C616" s="64">
        <v>41055.460972222223</v>
      </c>
      <c r="D616" s="65">
        <v>4000</v>
      </c>
      <c r="E616" s="66">
        <v>4000</v>
      </c>
      <c r="F616" s="67" t="s">
        <v>5</v>
      </c>
      <c r="G616" s="68">
        <v>4000</v>
      </c>
      <c r="H616" s="69">
        <v>1</v>
      </c>
      <c r="I616" s="67" t="s">
        <v>719</v>
      </c>
      <c r="J616" s="70" t="s">
        <v>3945</v>
      </c>
      <c r="K616" s="67" t="s">
        <v>7</v>
      </c>
      <c r="L616" s="63" t="s">
        <v>7</v>
      </c>
      <c r="M616" s="70" t="s">
        <v>1122</v>
      </c>
      <c r="N616" s="63" t="s">
        <v>12</v>
      </c>
      <c r="O616" s="70">
        <v>8</v>
      </c>
      <c r="P616" s="70">
        <v>8</v>
      </c>
      <c r="Q616" s="70">
        <v>6</v>
      </c>
      <c r="W616" s="84">
        <v>8</v>
      </c>
      <c r="X616" s="84">
        <v>8</v>
      </c>
    </row>
    <row r="617" spans="2:24" ht="15" customHeight="1" x14ac:dyDescent="0.25">
      <c r="B617" s="70" t="s">
        <v>2616</v>
      </c>
      <c r="C617" s="64">
        <v>41055.462326388886</v>
      </c>
      <c r="D617" s="65">
        <v>100000</v>
      </c>
      <c r="E617" s="66">
        <v>100000</v>
      </c>
      <c r="F617" s="67" t="s">
        <v>80</v>
      </c>
      <c r="G617" s="68">
        <v>101990.96564026357</v>
      </c>
      <c r="H617" s="69">
        <v>11</v>
      </c>
      <c r="I617" s="67" t="s">
        <v>205</v>
      </c>
      <c r="J617" s="70" t="s">
        <v>19</v>
      </c>
      <c r="K617" s="67" t="s">
        <v>82</v>
      </c>
      <c r="L617" s="63" t="s">
        <v>82</v>
      </c>
      <c r="M617" s="70" t="s">
        <v>4083</v>
      </c>
      <c r="N617" s="63" t="s">
        <v>12</v>
      </c>
      <c r="O617" s="70">
        <v>8</v>
      </c>
      <c r="P617" s="70">
        <v>8</v>
      </c>
      <c r="Q617" s="70">
        <v>1</v>
      </c>
      <c r="W617" s="84">
        <v>8</v>
      </c>
      <c r="X617" s="84">
        <v>8</v>
      </c>
    </row>
    <row r="618" spans="2:24" ht="15" customHeight="1" x14ac:dyDescent="0.25">
      <c r="B618" s="70" t="s">
        <v>2617</v>
      </c>
      <c r="C618" s="64">
        <v>41055.462476851855</v>
      </c>
      <c r="D618" s="65">
        <v>95000</v>
      </c>
      <c r="E618" s="66">
        <v>95000</v>
      </c>
      <c r="F618" s="67" t="s">
        <v>5</v>
      </c>
      <c r="G618" s="68">
        <v>95000</v>
      </c>
      <c r="H618" s="69">
        <v>10</v>
      </c>
      <c r="I618" s="67" t="s">
        <v>562</v>
      </c>
      <c r="J618" s="70" t="s">
        <v>51</v>
      </c>
      <c r="K618" s="67" t="s">
        <v>14</v>
      </c>
      <c r="L618" s="63" t="s">
        <v>14</v>
      </c>
      <c r="M618" s="70" t="s">
        <v>4019</v>
      </c>
      <c r="N618" s="63" t="s">
        <v>24</v>
      </c>
      <c r="O618" s="70">
        <v>2</v>
      </c>
      <c r="P618" s="70">
        <v>2</v>
      </c>
      <c r="Q618" s="70">
        <v>10</v>
      </c>
      <c r="W618" s="84">
        <v>1</v>
      </c>
      <c r="X618" s="84">
        <v>2</v>
      </c>
    </row>
    <row r="619" spans="2:24" ht="15" customHeight="1" x14ac:dyDescent="0.25">
      <c r="B619" s="70" t="s">
        <v>2618</v>
      </c>
      <c r="C619" s="64">
        <v>41055.463206018518</v>
      </c>
      <c r="D619" s="65">
        <v>10000</v>
      </c>
      <c r="E619" s="66">
        <v>10000</v>
      </c>
      <c r="F619" s="67" t="s">
        <v>5</v>
      </c>
      <c r="G619" s="68">
        <v>10000</v>
      </c>
      <c r="H619" s="69">
        <v>2</v>
      </c>
      <c r="I619" s="67" t="s">
        <v>723</v>
      </c>
      <c r="J619" s="70" t="s">
        <v>51</v>
      </c>
      <c r="K619" s="67" t="s">
        <v>724</v>
      </c>
      <c r="L619" s="63" t="s">
        <v>724</v>
      </c>
      <c r="M619" s="70" t="s">
        <v>1122</v>
      </c>
      <c r="N619" s="63" t="s">
        <v>17</v>
      </c>
      <c r="O619" s="70">
        <v>3</v>
      </c>
      <c r="P619" s="70">
        <v>2</v>
      </c>
      <c r="Q619" s="70">
        <v>5</v>
      </c>
      <c r="W619" s="84">
        <v>2</v>
      </c>
      <c r="X619" s="84">
        <v>3</v>
      </c>
    </row>
    <row r="620" spans="2:24" ht="15" customHeight="1" x14ac:dyDescent="0.25">
      <c r="B620" s="70" t="s">
        <v>2619</v>
      </c>
      <c r="C620" s="64">
        <v>41055.464895833335</v>
      </c>
      <c r="D620" s="65">
        <v>4200</v>
      </c>
      <c r="E620" s="66">
        <v>4200</v>
      </c>
      <c r="F620" s="67" t="s">
        <v>5</v>
      </c>
      <c r="G620" s="68">
        <v>4200</v>
      </c>
      <c r="H620" s="69">
        <v>1</v>
      </c>
      <c r="I620" s="67" t="s">
        <v>719</v>
      </c>
      <c r="J620" s="70" t="s">
        <v>3945</v>
      </c>
      <c r="K620" s="67" t="s">
        <v>7</v>
      </c>
      <c r="L620" s="63" t="s">
        <v>7</v>
      </c>
      <c r="M620" s="70" t="s">
        <v>1122</v>
      </c>
      <c r="N620" s="63" t="s">
        <v>12</v>
      </c>
      <c r="O620" s="70">
        <v>8</v>
      </c>
      <c r="P620" s="70">
        <v>8</v>
      </c>
      <c r="Q620" s="70">
        <v>4</v>
      </c>
      <c r="W620" s="84">
        <v>8</v>
      </c>
      <c r="X620" s="84">
        <v>8</v>
      </c>
    </row>
    <row r="621" spans="2:24" ht="15" customHeight="1" x14ac:dyDescent="0.25">
      <c r="B621" s="70" t="s">
        <v>2620</v>
      </c>
      <c r="C621" s="64">
        <v>41055.465543981481</v>
      </c>
      <c r="D621" s="65" t="s">
        <v>725</v>
      </c>
      <c r="E621" s="66">
        <v>720000</v>
      </c>
      <c r="F621" s="67" t="s">
        <v>39</v>
      </c>
      <c r="G621" s="68">
        <v>12821.700014958649</v>
      </c>
      <c r="H621" s="69">
        <v>2</v>
      </c>
      <c r="I621" s="67" t="s">
        <v>726</v>
      </c>
      <c r="J621" s="70" t="s">
        <v>51</v>
      </c>
      <c r="K621" s="67" t="s">
        <v>7</v>
      </c>
      <c r="L621" s="63" t="s">
        <v>7</v>
      </c>
      <c r="M621" s="70" t="s">
        <v>1122</v>
      </c>
      <c r="N621" s="63" t="s">
        <v>8</v>
      </c>
      <c r="O621" s="70">
        <v>6</v>
      </c>
      <c r="P621" s="70">
        <v>6</v>
      </c>
      <c r="Q621" s="70">
        <v>12</v>
      </c>
      <c r="W621" s="84">
        <v>4</v>
      </c>
      <c r="X621" s="84">
        <v>6</v>
      </c>
    </row>
    <row r="622" spans="2:24" ht="15" customHeight="1" x14ac:dyDescent="0.25">
      <c r="B622" s="70" t="s">
        <v>2621</v>
      </c>
      <c r="C622" s="64">
        <v>41055.47078703704</v>
      </c>
      <c r="D622" s="65">
        <v>39000</v>
      </c>
      <c r="E622" s="66">
        <v>39000</v>
      </c>
      <c r="F622" s="67" t="s">
        <v>5</v>
      </c>
      <c r="G622" s="68">
        <v>39000</v>
      </c>
      <c r="H622" s="69">
        <v>4</v>
      </c>
      <c r="I622" s="67" t="s">
        <v>727</v>
      </c>
      <c r="J622" s="70" t="s">
        <v>19</v>
      </c>
      <c r="K622" s="67" t="s">
        <v>14</v>
      </c>
      <c r="L622" s="63" t="s">
        <v>14</v>
      </c>
      <c r="M622" s="70" t="s">
        <v>4019</v>
      </c>
      <c r="N622" s="63" t="s">
        <v>12</v>
      </c>
      <c r="O622" s="70">
        <v>8</v>
      </c>
      <c r="P622" s="70">
        <v>8</v>
      </c>
      <c r="Q622" s="70">
        <v>3</v>
      </c>
      <c r="W622" s="84">
        <v>8</v>
      </c>
      <c r="X622" s="84">
        <v>8</v>
      </c>
    </row>
    <row r="623" spans="2:24" ht="15" customHeight="1" x14ac:dyDescent="0.25">
      <c r="B623" s="70" t="s">
        <v>2622</v>
      </c>
      <c r="C623" s="64">
        <v>41055.476921296293</v>
      </c>
      <c r="D623" s="65">
        <v>60000</v>
      </c>
      <c r="E623" s="66">
        <v>60000</v>
      </c>
      <c r="F623" s="67" t="s">
        <v>5</v>
      </c>
      <c r="G623" s="68">
        <v>60000</v>
      </c>
      <c r="H623" s="69">
        <v>7</v>
      </c>
      <c r="I623" s="67" t="s">
        <v>41</v>
      </c>
      <c r="J623" s="70" t="s">
        <v>19</v>
      </c>
      <c r="K623" s="67" t="s">
        <v>14</v>
      </c>
      <c r="L623" s="63" t="s">
        <v>14</v>
      </c>
      <c r="M623" s="70" t="s">
        <v>4019</v>
      </c>
      <c r="N623" s="63" t="s">
        <v>8</v>
      </c>
      <c r="O623" s="70">
        <v>6</v>
      </c>
      <c r="P623" s="70">
        <v>6</v>
      </c>
      <c r="Q623" s="70">
        <v>12</v>
      </c>
      <c r="W623" s="84">
        <v>4</v>
      </c>
      <c r="X623" s="84">
        <v>6</v>
      </c>
    </row>
    <row r="624" spans="2:24" ht="15" customHeight="1" x14ac:dyDescent="0.25">
      <c r="B624" s="70" t="s">
        <v>2623</v>
      </c>
      <c r="C624" s="64">
        <v>41055.479618055557</v>
      </c>
      <c r="D624" s="65" t="s">
        <v>728</v>
      </c>
      <c r="E624" s="66">
        <v>170000</v>
      </c>
      <c r="F624" s="67" t="s">
        <v>80</v>
      </c>
      <c r="G624" s="68">
        <v>173384.64158844808</v>
      </c>
      <c r="H624" s="69">
        <v>11</v>
      </c>
      <c r="I624" s="67" t="s">
        <v>729</v>
      </c>
      <c r="J624" s="70" t="s">
        <v>19</v>
      </c>
      <c r="K624" s="67" t="s">
        <v>82</v>
      </c>
      <c r="L624" s="63" t="s">
        <v>82</v>
      </c>
      <c r="M624" s="70" t="s">
        <v>4083</v>
      </c>
      <c r="N624" s="63" t="s">
        <v>12</v>
      </c>
      <c r="O624" s="70">
        <v>8</v>
      </c>
      <c r="P624" s="70">
        <v>8</v>
      </c>
      <c r="Q624" s="70">
        <v>10</v>
      </c>
      <c r="W624" s="84">
        <v>8</v>
      </c>
      <c r="X624" s="84">
        <v>8</v>
      </c>
    </row>
    <row r="625" spans="2:24" ht="15" customHeight="1" x14ac:dyDescent="0.25">
      <c r="B625" s="70" t="s">
        <v>2624</v>
      </c>
      <c r="C625" s="64">
        <v>41055.479953703703</v>
      </c>
      <c r="D625" s="65">
        <v>125000</v>
      </c>
      <c r="E625" s="66">
        <v>125000</v>
      </c>
      <c r="F625" s="67" t="s">
        <v>5</v>
      </c>
      <c r="G625" s="68">
        <v>125000</v>
      </c>
      <c r="H625" s="69">
        <v>11</v>
      </c>
      <c r="I625" s="67" t="s">
        <v>19</v>
      </c>
      <c r="J625" s="70" t="s">
        <v>19</v>
      </c>
      <c r="K625" s="67" t="s">
        <v>14</v>
      </c>
      <c r="L625" s="63" t="s">
        <v>14</v>
      </c>
      <c r="M625" s="70" t="s">
        <v>4019</v>
      </c>
      <c r="N625" s="63" t="s">
        <v>17</v>
      </c>
      <c r="O625" s="70">
        <v>3</v>
      </c>
      <c r="P625" s="70">
        <v>2</v>
      </c>
      <c r="Q625" s="70">
        <v>20</v>
      </c>
      <c r="W625" s="84">
        <v>2</v>
      </c>
      <c r="X625" s="84">
        <v>3</v>
      </c>
    </row>
    <row r="626" spans="2:24" ht="15" customHeight="1" x14ac:dyDescent="0.25">
      <c r="B626" s="70" t="s">
        <v>2625</v>
      </c>
      <c r="C626" s="64">
        <v>41055.480462962965</v>
      </c>
      <c r="D626" s="65">
        <v>78000</v>
      </c>
      <c r="E626" s="66">
        <v>78000</v>
      </c>
      <c r="F626" s="67" t="s">
        <v>80</v>
      </c>
      <c r="G626" s="68">
        <v>79552.953199405587</v>
      </c>
      <c r="H626" s="69">
        <v>8</v>
      </c>
      <c r="I626" s="67" t="s">
        <v>730</v>
      </c>
      <c r="J626" s="70" t="s">
        <v>308</v>
      </c>
      <c r="K626" s="67" t="s">
        <v>82</v>
      </c>
      <c r="L626" s="63" t="s">
        <v>82</v>
      </c>
      <c r="M626" s="70" t="s">
        <v>4083</v>
      </c>
      <c r="N626" s="63" t="s">
        <v>12</v>
      </c>
      <c r="O626" s="70">
        <v>8</v>
      </c>
      <c r="P626" s="70">
        <v>8</v>
      </c>
      <c r="Q626" s="70">
        <v>4</v>
      </c>
      <c r="W626" s="84">
        <v>8</v>
      </c>
      <c r="X626" s="84">
        <v>8</v>
      </c>
    </row>
    <row r="627" spans="2:24" ht="15" customHeight="1" x14ac:dyDescent="0.25">
      <c r="B627" s="70" t="s">
        <v>2626</v>
      </c>
      <c r="C627" s="64">
        <v>41055.48337962963</v>
      </c>
      <c r="D627" s="65" t="s">
        <v>731</v>
      </c>
      <c r="E627" s="66">
        <v>200000</v>
      </c>
      <c r="F627" s="67" t="s">
        <v>39</v>
      </c>
      <c r="G627" s="68">
        <v>3561.5833374885137</v>
      </c>
      <c r="H627" s="69">
        <v>1</v>
      </c>
      <c r="I627" s="67" t="s">
        <v>732</v>
      </c>
      <c r="J627" s="70" t="s">
        <v>308</v>
      </c>
      <c r="K627" s="67" t="s">
        <v>7</v>
      </c>
      <c r="L627" s="63" t="s">
        <v>7</v>
      </c>
      <c r="M627" s="70" t="s">
        <v>1122</v>
      </c>
      <c r="N627" s="63" t="s">
        <v>8</v>
      </c>
      <c r="O627" s="70">
        <v>6</v>
      </c>
      <c r="P627" s="70">
        <v>6</v>
      </c>
      <c r="Q627" s="70">
        <v>3</v>
      </c>
      <c r="W627" s="84">
        <v>4</v>
      </c>
      <c r="X627" s="84">
        <v>6</v>
      </c>
    </row>
    <row r="628" spans="2:24" ht="15" customHeight="1" x14ac:dyDescent="0.25">
      <c r="B628" s="70" t="s">
        <v>2627</v>
      </c>
      <c r="C628" s="64">
        <v>41055.4843287037</v>
      </c>
      <c r="D628" s="65">
        <v>80000</v>
      </c>
      <c r="E628" s="66">
        <v>80000</v>
      </c>
      <c r="F628" s="67" t="s">
        <v>5</v>
      </c>
      <c r="G628" s="68">
        <v>80000</v>
      </c>
      <c r="H628" s="69">
        <v>9</v>
      </c>
      <c r="I628" s="67" t="s">
        <v>733</v>
      </c>
      <c r="J628" s="70" t="s">
        <v>51</v>
      </c>
      <c r="K628" s="67" t="s">
        <v>14</v>
      </c>
      <c r="L628" s="63" t="s">
        <v>14</v>
      </c>
      <c r="M628" s="70" t="s">
        <v>4019</v>
      </c>
      <c r="N628" s="63" t="s">
        <v>8</v>
      </c>
      <c r="O628" s="70">
        <v>6</v>
      </c>
      <c r="P628" s="70">
        <v>6</v>
      </c>
      <c r="Q628" s="70">
        <v>8</v>
      </c>
      <c r="W628" s="84">
        <v>4</v>
      </c>
      <c r="X628" s="84">
        <v>6</v>
      </c>
    </row>
    <row r="629" spans="2:24" ht="15" customHeight="1" x14ac:dyDescent="0.25">
      <c r="B629" s="70" t="s">
        <v>2628</v>
      </c>
      <c r="C629" s="64">
        <v>41055.4846412037</v>
      </c>
      <c r="D629" s="65">
        <v>600000</v>
      </c>
      <c r="E629" s="66">
        <v>600000</v>
      </c>
      <c r="F629" s="67" t="s">
        <v>39</v>
      </c>
      <c r="G629" s="68">
        <v>10684.750012465542</v>
      </c>
      <c r="H629" s="69">
        <v>2</v>
      </c>
      <c r="I629" s="67" t="s">
        <v>13</v>
      </c>
      <c r="J629" s="70" t="s">
        <v>19</v>
      </c>
      <c r="K629" s="67" t="s">
        <v>7</v>
      </c>
      <c r="L629" s="63" t="s">
        <v>7</v>
      </c>
      <c r="M629" s="70" t="s">
        <v>1122</v>
      </c>
      <c r="N629" s="63" t="s">
        <v>17</v>
      </c>
      <c r="O629" s="70">
        <v>3</v>
      </c>
      <c r="P629" s="70">
        <v>2</v>
      </c>
      <c r="Q629" s="70">
        <v>3</v>
      </c>
      <c r="W629" s="84">
        <v>2</v>
      </c>
      <c r="X629" s="84">
        <v>3</v>
      </c>
    </row>
    <row r="630" spans="2:24" ht="15" customHeight="1" x14ac:dyDescent="0.25">
      <c r="B630" s="70" t="s">
        <v>2629</v>
      </c>
      <c r="C630" s="64">
        <v>41055.485972222225</v>
      </c>
      <c r="D630" s="65" t="s">
        <v>734</v>
      </c>
      <c r="E630" s="66">
        <v>300000</v>
      </c>
      <c r="F630" s="67" t="s">
        <v>39</v>
      </c>
      <c r="G630" s="68">
        <v>5342.3750062327708</v>
      </c>
      <c r="H630" s="69">
        <v>1</v>
      </c>
      <c r="I630" s="67" t="s">
        <v>735</v>
      </c>
      <c r="J630" s="70" t="s">
        <v>277</v>
      </c>
      <c r="K630" s="67" t="s">
        <v>7</v>
      </c>
      <c r="L630" s="63" t="s">
        <v>7</v>
      </c>
      <c r="M630" s="70" t="s">
        <v>1122</v>
      </c>
      <c r="N630" s="63" t="s">
        <v>12</v>
      </c>
      <c r="O630" s="70">
        <v>8</v>
      </c>
      <c r="P630" s="70">
        <v>8</v>
      </c>
      <c r="Q630" s="70">
        <v>2</v>
      </c>
      <c r="W630" s="84">
        <v>8</v>
      </c>
      <c r="X630" s="84">
        <v>8</v>
      </c>
    </row>
    <row r="631" spans="2:24" ht="15" customHeight="1" x14ac:dyDescent="0.25">
      <c r="B631" s="70" t="s">
        <v>2630</v>
      </c>
      <c r="C631" s="64">
        <v>41055.486504629633</v>
      </c>
      <c r="D631" s="65" t="s">
        <v>736</v>
      </c>
      <c r="E631" s="66">
        <v>4000000</v>
      </c>
      <c r="F631" s="67" t="s">
        <v>39</v>
      </c>
      <c r="G631" s="68">
        <v>71231.666749770273</v>
      </c>
      <c r="H631" s="69">
        <v>8</v>
      </c>
      <c r="I631" s="67" t="s">
        <v>737</v>
      </c>
      <c r="J631" s="70" t="s">
        <v>51</v>
      </c>
      <c r="K631" s="67" t="s">
        <v>7</v>
      </c>
      <c r="L631" s="63" t="s">
        <v>7</v>
      </c>
      <c r="M631" s="70" t="s">
        <v>1122</v>
      </c>
      <c r="N631" s="63" t="s">
        <v>8</v>
      </c>
      <c r="O631" s="70">
        <v>6</v>
      </c>
      <c r="P631" s="70">
        <v>6</v>
      </c>
      <c r="Q631" s="70">
        <v>1.5</v>
      </c>
      <c r="W631" s="84">
        <v>4</v>
      </c>
      <c r="X631" s="84">
        <v>6</v>
      </c>
    </row>
    <row r="632" spans="2:24" ht="15" customHeight="1" x14ac:dyDescent="0.25">
      <c r="B632" s="70" t="s">
        <v>2631</v>
      </c>
      <c r="C632" s="64">
        <v>41055.490011574075</v>
      </c>
      <c r="D632" s="65" t="s">
        <v>738</v>
      </c>
      <c r="E632" s="66">
        <v>4500000</v>
      </c>
      <c r="F632" s="67" t="s">
        <v>39</v>
      </c>
      <c r="G632" s="68">
        <v>80135.625093491559</v>
      </c>
      <c r="H632" s="69">
        <v>9</v>
      </c>
      <c r="I632" s="67" t="s">
        <v>739</v>
      </c>
      <c r="J632" s="70" t="s">
        <v>3947</v>
      </c>
      <c r="K632" s="67" t="s">
        <v>7</v>
      </c>
      <c r="L632" s="63" t="s">
        <v>7</v>
      </c>
      <c r="M632" s="70" t="s">
        <v>1122</v>
      </c>
      <c r="N632" s="63" t="s">
        <v>24</v>
      </c>
      <c r="O632" s="70">
        <v>2</v>
      </c>
      <c r="P632" s="70">
        <v>2</v>
      </c>
      <c r="Q632" s="70">
        <v>6</v>
      </c>
      <c r="W632" s="84">
        <v>1</v>
      </c>
      <c r="X632" s="84">
        <v>2</v>
      </c>
    </row>
    <row r="633" spans="2:24" ht="15" customHeight="1" x14ac:dyDescent="0.25">
      <c r="B633" s="70" t="s">
        <v>2632</v>
      </c>
      <c r="C633" s="64">
        <v>41055.49050925926</v>
      </c>
      <c r="D633" s="65">
        <v>55000</v>
      </c>
      <c r="E633" s="66">
        <v>55000</v>
      </c>
      <c r="F633" s="67" t="s">
        <v>84</v>
      </c>
      <c r="G633" s="68">
        <v>54084.883766667976</v>
      </c>
      <c r="H633" s="69">
        <v>6</v>
      </c>
      <c r="I633" s="67" t="s">
        <v>722</v>
      </c>
      <c r="J633" s="70" t="s">
        <v>51</v>
      </c>
      <c r="K633" s="67" t="s">
        <v>86</v>
      </c>
      <c r="L633" s="63" t="s">
        <v>86</v>
      </c>
      <c r="M633" s="70" t="s">
        <v>4019</v>
      </c>
      <c r="N633" s="63" t="s">
        <v>8</v>
      </c>
      <c r="O633" s="70">
        <v>6</v>
      </c>
      <c r="P633" s="70">
        <v>6</v>
      </c>
      <c r="Q633" s="70">
        <v>5</v>
      </c>
      <c r="W633" s="84">
        <v>4</v>
      </c>
      <c r="X633" s="84">
        <v>6</v>
      </c>
    </row>
    <row r="634" spans="2:24" ht="15" customHeight="1" x14ac:dyDescent="0.25">
      <c r="B634" s="70" t="s">
        <v>2633</v>
      </c>
      <c r="C634" s="64">
        <v>41055.491180555553</v>
      </c>
      <c r="D634" s="65">
        <v>53000</v>
      </c>
      <c r="E634" s="66">
        <v>53000</v>
      </c>
      <c r="F634" s="67" t="s">
        <v>5</v>
      </c>
      <c r="G634" s="68">
        <v>53000</v>
      </c>
      <c r="H634" s="69">
        <v>6</v>
      </c>
      <c r="I634" s="67" t="s">
        <v>13</v>
      </c>
      <c r="J634" s="70" t="s">
        <v>19</v>
      </c>
      <c r="K634" s="67" t="s">
        <v>14</v>
      </c>
      <c r="L634" s="63" t="s">
        <v>14</v>
      </c>
      <c r="M634" s="70" t="s">
        <v>4019</v>
      </c>
      <c r="N634" s="63" t="s">
        <v>8</v>
      </c>
      <c r="O634" s="70">
        <v>6</v>
      </c>
      <c r="P634" s="70">
        <v>6</v>
      </c>
      <c r="Q634" s="70">
        <v>30</v>
      </c>
      <c r="W634" s="84">
        <v>4</v>
      </c>
      <c r="X634" s="84">
        <v>6</v>
      </c>
    </row>
    <row r="635" spans="2:24" ht="15" customHeight="1" x14ac:dyDescent="0.25">
      <c r="B635" s="70" t="s">
        <v>2634</v>
      </c>
      <c r="C635" s="64">
        <v>41055.491412037038</v>
      </c>
      <c r="D635" s="65" t="s">
        <v>740</v>
      </c>
      <c r="E635" s="66">
        <v>300000</v>
      </c>
      <c r="F635" s="67" t="s">
        <v>39</v>
      </c>
      <c r="G635" s="68">
        <v>5342.3750062327708</v>
      </c>
      <c r="H635" s="69">
        <v>1</v>
      </c>
      <c r="I635" s="67" t="s">
        <v>358</v>
      </c>
      <c r="J635" s="70" t="s">
        <v>3945</v>
      </c>
      <c r="K635" s="67" t="s">
        <v>7</v>
      </c>
      <c r="L635" s="63" t="s">
        <v>7</v>
      </c>
      <c r="M635" s="70" t="s">
        <v>1122</v>
      </c>
      <c r="N635" s="63" t="s">
        <v>8</v>
      </c>
      <c r="O635" s="70">
        <v>6</v>
      </c>
      <c r="P635" s="70">
        <v>6</v>
      </c>
      <c r="Q635" s="70">
        <v>1</v>
      </c>
      <c r="W635" s="84">
        <v>4</v>
      </c>
      <c r="X635" s="84">
        <v>6</v>
      </c>
    </row>
    <row r="636" spans="2:24" ht="15" customHeight="1" x14ac:dyDescent="0.25">
      <c r="B636" s="70" t="s">
        <v>2635</v>
      </c>
      <c r="C636" s="64">
        <v>41055.493090277778</v>
      </c>
      <c r="D636" s="65" t="s">
        <v>741</v>
      </c>
      <c r="E636" s="66">
        <v>400000</v>
      </c>
      <c r="F636" s="67" t="s">
        <v>39</v>
      </c>
      <c r="G636" s="68">
        <v>7123.1666749770275</v>
      </c>
      <c r="H636" s="69">
        <v>1</v>
      </c>
      <c r="I636" s="67" t="s">
        <v>742</v>
      </c>
      <c r="J636" s="70" t="s">
        <v>51</v>
      </c>
      <c r="K636" s="67" t="s">
        <v>7</v>
      </c>
      <c r="L636" s="63" t="s">
        <v>7</v>
      </c>
      <c r="M636" s="70" t="s">
        <v>1122</v>
      </c>
      <c r="N636" s="63" t="s">
        <v>24</v>
      </c>
      <c r="O636" s="70">
        <v>2</v>
      </c>
      <c r="P636" s="70">
        <v>2</v>
      </c>
      <c r="Q636" s="70">
        <v>5</v>
      </c>
      <c r="W636" s="84">
        <v>1</v>
      </c>
      <c r="X636" s="84">
        <v>2</v>
      </c>
    </row>
    <row r="637" spans="2:24" ht="15" customHeight="1" x14ac:dyDescent="0.25">
      <c r="B637" s="70" t="s">
        <v>2636</v>
      </c>
      <c r="C637" s="64">
        <v>41055.493449074071</v>
      </c>
      <c r="D637" s="65" t="s">
        <v>743</v>
      </c>
      <c r="E637" s="66">
        <v>600000</v>
      </c>
      <c r="F637" s="67" t="s">
        <v>39</v>
      </c>
      <c r="G637" s="68">
        <v>10684.750012465542</v>
      </c>
      <c r="H637" s="69">
        <v>2</v>
      </c>
      <c r="I637" s="67" t="s">
        <v>744</v>
      </c>
      <c r="J637" s="70" t="s">
        <v>51</v>
      </c>
      <c r="K637" s="67" t="s">
        <v>7</v>
      </c>
      <c r="L637" s="63" t="s">
        <v>7</v>
      </c>
      <c r="M637" s="70" t="s">
        <v>1122</v>
      </c>
      <c r="N637" s="63" t="s">
        <v>8</v>
      </c>
      <c r="O637" s="70">
        <v>6</v>
      </c>
      <c r="P637" s="70">
        <v>6</v>
      </c>
      <c r="Q637" s="70">
        <v>11</v>
      </c>
      <c r="W637" s="84">
        <v>4</v>
      </c>
      <c r="X637" s="84">
        <v>6</v>
      </c>
    </row>
    <row r="638" spans="2:24" ht="15" customHeight="1" x14ac:dyDescent="0.25">
      <c r="B638" s="70" t="s">
        <v>2637</v>
      </c>
      <c r="C638" s="64">
        <v>41055.496724537035</v>
      </c>
      <c r="D638" s="65">
        <v>4000</v>
      </c>
      <c r="E638" s="66">
        <v>4000</v>
      </c>
      <c r="F638" s="67" t="s">
        <v>5</v>
      </c>
      <c r="G638" s="68">
        <v>4000</v>
      </c>
      <c r="H638" s="69">
        <v>1</v>
      </c>
      <c r="I638" s="67" t="s">
        <v>719</v>
      </c>
      <c r="J638" s="70" t="s">
        <v>3945</v>
      </c>
      <c r="K638" s="67" t="s">
        <v>7</v>
      </c>
      <c r="L638" s="63" t="s">
        <v>7</v>
      </c>
      <c r="M638" s="70" t="s">
        <v>1122</v>
      </c>
      <c r="N638" s="63" t="s">
        <v>12</v>
      </c>
      <c r="O638" s="70">
        <v>8</v>
      </c>
      <c r="P638" s="70">
        <v>8</v>
      </c>
      <c r="Q638" s="70">
        <v>4</v>
      </c>
      <c r="W638" s="84">
        <v>8</v>
      </c>
      <c r="X638" s="84">
        <v>8</v>
      </c>
    </row>
    <row r="639" spans="2:24" ht="15" customHeight="1" x14ac:dyDescent="0.25">
      <c r="B639" s="70" t="s">
        <v>2638</v>
      </c>
      <c r="C639" s="64">
        <v>41055.498877314814</v>
      </c>
      <c r="D639" s="65">
        <v>8000</v>
      </c>
      <c r="E639" s="66">
        <v>8000</v>
      </c>
      <c r="F639" s="67" t="s">
        <v>5</v>
      </c>
      <c r="G639" s="68">
        <v>8000</v>
      </c>
      <c r="H639" s="69">
        <v>1</v>
      </c>
      <c r="I639" s="67" t="s">
        <v>745</v>
      </c>
      <c r="J639" s="70" t="s">
        <v>51</v>
      </c>
      <c r="K639" s="67" t="s">
        <v>746</v>
      </c>
      <c r="L639" s="63" t="s">
        <v>297</v>
      </c>
      <c r="M639" s="70" t="s">
        <v>1122</v>
      </c>
      <c r="N639" s="63" t="s">
        <v>12</v>
      </c>
      <c r="O639" s="70">
        <v>8</v>
      </c>
      <c r="P639" s="70">
        <v>8</v>
      </c>
      <c r="Q639" s="70">
        <v>1</v>
      </c>
      <c r="W639" s="84">
        <v>8</v>
      </c>
      <c r="X639" s="84">
        <v>8</v>
      </c>
    </row>
    <row r="640" spans="2:24" ht="15" customHeight="1" x14ac:dyDescent="0.25">
      <c r="B640" s="70" t="s">
        <v>2639</v>
      </c>
      <c r="C640" s="64">
        <v>41055.503877314812</v>
      </c>
      <c r="D640" s="65">
        <v>150000</v>
      </c>
      <c r="E640" s="66">
        <v>150000</v>
      </c>
      <c r="F640" s="67" t="s">
        <v>39</v>
      </c>
      <c r="G640" s="68">
        <v>2671.1875031163854</v>
      </c>
      <c r="H640" s="69">
        <v>1</v>
      </c>
      <c r="I640" s="67" t="s">
        <v>747</v>
      </c>
      <c r="J640" s="70" t="s">
        <v>51</v>
      </c>
      <c r="K640" s="67" t="s">
        <v>7</v>
      </c>
      <c r="L640" s="63" t="s">
        <v>7</v>
      </c>
      <c r="M640" s="70" t="s">
        <v>1122</v>
      </c>
      <c r="N640" s="63" t="s">
        <v>17</v>
      </c>
      <c r="O640" s="70">
        <v>3</v>
      </c>
      <c r="P640" s="70">
        <v>2</v>
      </c>
      <c r="Q640" s="70">
        <v>5</v>
      </c>
      <c r="W640" s="84">
        <v>2</v>
      </c>
      <c r="X640" s="84">
        <v>3</v>
      </c>
    </row>
    <row r="641" spans="2:24" ht="15" customHeight="1" x14ac:dyDescent="0.25">
      <c r="B641" s="70" t="s">
        <v>2640</v>
      </c>
      <c r="C641" s="64">
        <v>41055.50980324074</v>
      </c>
      <c r="D641" s="65" t="s">
        <v>748</v>
      </c>
      <c r="E641" s="66">
        <v>800000</v>
      </c>
      <c r="F641" s="67" t="s">
        <v>39</v>
      </c>
      <c r="G641" s="68">
        <v>14246.333349954055</v>
      </c>
      <c r="H641" s="69">
        <v>2</v>
      </c>
      <c r="I641" s="67" t="s">
        <v>277</v>
      </c>
      <c r="J641" s="70" t="s">
        <v>277</v>
      </c>
      <c r="K641" s="67" t="s">
        <v>7</v>
      </c>
      <c r="L641" s="63" t="s">
        <v>7</v>
      </c>
      <c r="M641" s="70" t="s">
        <v>1122</v>
      </c>
      <c r="N641" s="63" t="s">
        <v>17</v>
      </c>
      <c r="O641" s="70">
        <v>3</v>
      </c>
      <c r="P641" s="70">
        <v>2</v>
      </c>
      <c r="Q641" s="70">
        <v>3</v>
      </c>
      <c r="W641" s="84">
        <v>2</v>
      </c>
      <c r="X641" s="84">
        <v>3</v>
      </c>
    </row>
    <row r="642" spans="2:24" ht="15" customHeight="1" x14ac:dyDescent="0.25">
      <c r="B642" s="70" t="s">
        <v>2641</v>
      </c>
      <c r="C642" s="64">
        <v>41055.511817129627</v>
      </c>
      <c r="D642" s="65">
        <v>480000</v>
      </c>
      <c r="E642" s="66">
        <v>480000</v>
      </c>
      <c r="F642" s="67" t="s">
        <v>39</v>
      </c>
      <c r="G642" s="68">
        <v>8547.8000099724322</v>
      </c>
      <c r="H642" s="69">
        <v>1</v>
      </c>
      <c r="I642" s="67" t="s">
        <v>749</v>
      </c>
      <c r="J642" s="70" t="s">
        <v>3945</v>
      </c>
      <c r="K642" s="67" t="s">
        <v>7</v>
      </c>
      <c r="L642" s="63" t="s">
        <v>7</v>
      </c>
      <c r="M642" s="70" t="s">
        <v>1122</v>
      </c>
      <c r="N642" s="63" t="s">
        <v>24</v>
      </c>
      <c r="O642" s="70">
        <v>2</v>
      </c>
      <c r="P642" s="70">
        <v>2</v>
      </c>
      <c r="Q642" s="70">
        <v>3</v>
      </c>
      <c r="W642" s="84">
        <v>1</v>
      </c>
      <c r="X642" s="84">
        <v>2</v>
      </c>
    </row>
    <row r="643" spans="2:24" ht="15" customHeight="1" x14ac:dyDescent="0.25">
      <c r="B643" s="70" t="s">
        <v>2642</v>
      </c>
      <c r="C643" s="64">
        <v>41055.513738425929</v>
      </c>
      <c r="D643" s="65" t="s">
        <v>750</v>
      </c>
      <c r="E643" s="66">
        <v>432000</v>
      </c>
      <c r="F643" s="67" t="s">
        <v>39</v>
      </c>
      <c r="G643" s="68">
        <v>7693.0200089751897</v>
      </c>
      <c r="H643" s="69">
        <v>1</v>
      </c>
      <c r="I643" s="67" t="s">
        <v>751</v>
      </c>
      <c r="J643" s="70" t="s">
        <v>51</v>
      </c>
      <c r="K643" s="67" t="s">
        <v>7</v>
      </c>
      <c r="L643" s="63" t="s">
        <v>7</v>
      </c>
      <c r="M643" s="70" t="s">
        <v>1122</v>
      </c>
      <c r="N643" s="63" t="s">
        <v>17</v>
      </c>
      <c r="O643" s="70">
        <v>3</v>
      </c>
      <c r="P643" s="70">
        <v>2</v>
      </c>
      <c r="Q643" s="70">
        <v>5</v>
      </c>
      <c r="W643" s="84">
        <v>2</v>
      </c>
      <c r="X643" s="84">
        <v>3</v>
      </c>
    </row>
    <row r="644" spans="2:24" ht="15" customHeight="1" x14ac:dyDescent="0.25">
      <c r="B644" s="70" t="s">
        <v>2643</v>
      </c>
      <c r="C644" s="64">
        <v>41055.513807870368</v>
      </c>
      <c r="D644" s="65">
        <v>4000</v>
      </c>
      <c r="E644" s="66">
        <v>4000</v>
      </c>
      <c r="F644" s="67" t="s">
        <v>5</v>
      </c>
      <c r="G644" s="68">
        <v>4000</v>
      </c>
      <c r="H644" s="69">
        <v>1</v>
      </c>
      <c r="I644" s="67" t="s">
        <v>752</v>
      </c>
      <c r="J644" s="70" t="s">
        <v>51</v>
      </c>
      <c r="K644" s="67" t="s">
        <v>7</v>
      </c>
      <c r="L644" s="63" t="s">
        <v>7</v>
      </c>
      <c r="M644" s="70" t="s">
        <v>1122</v>
      </c>
      <c r="N644" s="63" t="s">
        <v>12</v>
      </c>
      <c r="O644" s="70">
        <v>8</v>
      </c>
      <c r="P644" s="70">
        <v>8</v>
      </c>
      <c r="Q644" s="70">
        <v>8</v>
      </c>
      <c r="W644" s="84">
        <v>8</v>
      </c>
      <c r="X644" s="84">
        <v>8</v>
      </c>
    </row>
    <row r="645" spans="2:24" ht="15" customHeight="1" x14ac:dyDescent="0.25">
      <c r="B645" s="70" t="s">
        <v>2644</v>
      </c>
      <c r="C645" s="64">
        <v>41055.513969907406</v>
      </c>
      <c r="D645" s="65">
        <v>450</v>
      </c>
      <c r="E645" s="66">
        <v>5400</v>
      </c>
      <c r="F645" s="67" t="s">
        <v>5</v>
      </c>
      <c r="G645" s="68">
        <v>5400</v>
      </c>
      <c r="H645" s="69">
        <v>1</v>
      </c>
      <c r="I645" s="67" t="s">
        <v>633</v>
      </c>
      <c r="J645" s="70" t="s">
        <v>51</v>
      </c>
      <c r="K645" s="67" t="s">
        <v>7</v>
      </c>
      <c r="L645" s="63" t="s">
        <v>7</v>
      </c>
      <c r="M645" s="70" t="s">
        <v>1122</v>
      </c>
      <c r="N645" s="63" t="s">
        <v>12</v>
      </c>
      <c r="O645" s="70">
        <v>8</v>
      </c>
      <c r="P645" s="70">
        <v>8</v>
      </c>
      <c r="Q645" s="70">
        <v>3</v>
      </c>
      <c r="W645" s="84">
        <v>8</v>
      </c>
      <c r="X645" s="84">
        <v>8</v>
      </c>
    </row>
    <row r="646" spans="2:24" ht="15" customHeight="1" x14ac:dyDescent="0.25">
      <c r="B646" s="70" t="s">
        <v>2645</v>
      </c>
      <c r="C646" s="64">
        <v>41055.516134259262</v>
      </c>
      <c r="D646" s="65">
        <v>10500000</v>
      </c>
      <c r="E646" s="66">
        <v>10500000</v>
      </c>
      <c r="F646" s="67" t="s">
        <v>39</v>
      </c>
      <c r="G646" s="68">
        <v>186983.12521814698</v>
      </c>
      <c r="H646" s="69">
        <v>11</v>
      </c>
      <c r="I646" s="67" t="s">
        <v>753</v>
      </c>
      <c r="J646" s="70" t="s">
        <v>51</v>
      </c>
      <c r="K646" s="67" t="s">
        <v>7</v>
      </c>
      <c r="L646" s="63" t="s">
        <v>7</v>
      </c>
      <c r="M646" s="70" t="s">
        <v>1122</v>
      </c>
      <c r="N646" s="63" t="s">
        <v>17</v>
      </c>
      <c r="O646" s="70">
        <v>3</v>
      </c>
      <c r="P646" s="70">
        <v>2</v>
      </c>
      <c r="Q646" s="70">
        <v>10</v>
      </c>
      <c r="W646" s="84">
        <v>2</v>
      </c>
      <c r="X646" s="84">
        <v>3</v>
      </c>
    </row>
    <row r="647" spans="2:24" ht="15" customHeight="1" x14ac:dyDescent="0.25">
      <c r="B647" s="70" t="s">
        <v>2646</v>
      </c>
      <c r="C647" s="64">
        <v>41055.517465277779</v>
      </c>
      <c r="D647" s="65">
        <v>21500</v>
      </c>
      <c r="E647" s="66">
        <v>21500</v>
      </c>
      <c r="F647" s="67" t="s">
        <v>5</v>
      </c>
      <c r="G647" s="68">
        <v>21500</v>
      </c>
      <c r="H647" s="69">
        <v>3</v>
      </c>
      <c r="I647" s="67" t="s">
        <v>754</v>
      </c>
      <c r="J647" s="70" t="s">
        <v>19</v>
      </c>
      <c r="K647" s="67" t="s">
        <v>7</v>
      </c>
      <c r="L647" s="63" t="s">
        <v>7</v>
      </c>
      <c r="M647" s="70" t="s">
        <v>1122</v>
      </c>
      <c r="N647" s="63" t="s">
        <v>8</v>
      </c>
      <c r="O647" s="70">
        <v>6</v>
      </c>
      <c r="P647" s="70">
        <v>6</v>
      </c>
      <c r="Q647" s="70">
        <v>9</v>
      </c>
      <c r="W647" s="84">
        <v>4</v>
      </c>
      <c r="X647" s="84">
        <v>6</v>
      </c>
    </row>
    <row r="648" spans="2:24" ht="15" customHeight="1" x14ac:dyDescent="0.25">
      <c r="B648" s="70" t="s">
        <v>2647</v>
      </c>
      <c r="C648" s="64">
        <v>41055.518437500003</v>
      </c>
      <c r="D648" s="65">
        <v>15000</v>
      </c>
      <c r="E648" s="66">
        <v>15000</v>
      </c>
      <c r="F648" s="67" t="s">
        <v>5</v>
      </c>
      <c r="G648" s="68">
        <v>15000</v>
      </c>
      <c r="H648" s="69">
        <v>2</v>
      </c>
      <c r="I648" s="67" t="s">
        <v>719</v>
      </c>
      <c r="J648" s="70" t="s">
        <v>3945</v>
      </c>
      <c r="K648" s="67" t="s">
        <v>7</v>
      </c>
      <c r="L648" s="63" t="s">
        <v>7</v>
      </c>
      <c r="M648" s="70" t="s">
        <v>1122</v>
      </c>
      <c r="N648" s="63" t="s">
        <v>12</v>
      </c>
      <c r="O648" s="70">
        <v>8</v>
      </c>
      <c r="P648" s="70">
        <v>8</v>
      </c>
      <c r="Q648" s="70">
        <v>2</v>
      </c>
      <c r="W648" s="84">
        <v>8</v>
      </c>
      <c r="X648" s="84">
        <v>8</v>
      </c>
    </row>
    <row r="649" spans="2:24" ht="15" customHeight="1" x14ac:dyDescent="0.25">
      <c r="B649" s="70" t="s">
        <v>2648</v>
      </c>
      <c r="C649" s="64">
        <v>41055.51898148148</v>
      </c>
      <c r="D649" s="65">
        <v>200000</v>
      </c>
      <c r="E649" s="66">
        <v>200000</v>
      </c>
      <c r="F649" s="67" t="s">
        <v>31</v>
      </c>
      <c r="G649" s="68">
        <v>2122.8177433598262</v>
      </c>
      <c r="H649" s="69">
        <v>1</v>
      </c>
      <c r="I649" s="67" t="s">
        <v>755</v>
      </c>
      <c r="J649" s="70" t="s">
        <v>308</v>
      </c>
      <c r="K649" s="67" t="s">
        <v>16</v>
      </c>
      <c r="L649" s="63" t="s">
        <v>16</v>
      </c>
      <c r="M649" s="70" t="s">
        <v>1122</v>
      </c>
      <c r="N649" s="63" t="s">
        <v>17</v>
      </c>
      <c r="O649" s="70">
        <v>3</v>
      </c>
      <c r="P649" s="70">
        <v>2</v>
      </c>
      <c r="Q649" s="70">
        <v>2</v>
      </c>
      <c r="W649" s="84">
        <v>2</v>
      </c>
      <c r="X649" s="84">
        <v>3</v>
      </c>
    </row>
    <row r="650" spans="2:24" ht="15" customHeight="1" x14ac:dyDescent="0.25">
      <c r="B650" s="70" t="s">
        <v>2649</v>
      </c>
      <c r="C650" s="64">
        <v>41055.519502314812</v>
      </c>
      <c r="D650" s="65" t="s">
        <v>756</v>
      </c>
      <c r="E650" s="66">
        <v>950000</v>
      </c>
      <c r="F650" s="67" t="s">
        <v>39</v>
      </c>
      <c r="G650" s="68">
        <v>16917.52085307044</v>
      </c>
      <c r="H650" s="69">
        <v>2</v>
      </c>
      <c r="I650" s="67" t="s">
        <v>757</v>
      </c>
      <c r="J650" s="70" t="s">
        <v>51</v>
      </c>
      <c r="K650" s="67" t="s">
        <v>7</v>
      </c>
      <c r="L650" s="63" t="s">
        <v>7</v>
      </c>
      <c r="M650" s="70" t="s">
        <v>1122</v>
      </c>
      <c r="N650" s="63" t="s">
        <v>8</v>
      </c>
      <c r="O650" s="70">
        <v>6</v>
      </c>
      <c r="P650" s="70">
        <v>6</v>
      </c>
      <c r="Q650" s="70">
        <v>3</v>
      </c>
      <c r="W650" s="84">
        <v>4</v>
      </c>
      <c r="X650" s="84">
        <v>6</v>
      </c>
    </row>
    <row r="651" spans="2:24" ht="15" customHeight="1" x14ac:dyDescent="0.25">
      <c r="B651" s="70" t="s">
        <v>2650</v>
      </c>
      <c r="C651" s="64">
        <v>41055.519571759258</v>
      </c>
      <c r="D651" s="65" t="s">
        <v>758</v>
      </c>
      <c r="E651" s="66">
        <v>165000</v>
      </c>
      <c r="F651" s="67" t="s">
        <v>39</v>
      </c>
      <c r="G651" s="68">
        <v>2938.3062534280239</v>
      </c>
      <c r="H651" s="69">
        <v>1</v>
      </c>
      <c r="I651" s="67" t="s">
        <v>759</v>
      </c>
      <c r="J651" s="70" t="s">
        <v>51</v>
      </c>
      <c r="K651" s="67" t="s">
        <v>7</v>
      </c>
      <c r="L651" s="63" t="s">
        <v>7</v>
      </c>
      <c r="M651" s="70" t="s">
        <v>1122</v>
      </c>
      <c r="N651" s="63" t="s">
        <v>12</v>
      </c>
      <c r="O651" s="70">
        <v>8</v>
      </c>
      <c r="P651" s="70">
        <v>8</v>
      </c>
      <c r="Q651" s="70">
        <v>11</v>
      </c>
      <c r="W651" s="84">
        <v>8</v>
      </c>
      <c r="X651" s="84">
        <v>8</v>
      </c>
    </row>
    <row r="652" spans="2:24" ht="15" customHeight="1" x14ac:dyDescent="0.25">
      <c r="B652" s="70" t="s">
        <v>2651</v>
      </c>
      <c r="C652" s="64">
        <v>41055.521087962959</v>
      </c>
      <c r="D652" s="65">
        <v>1400</v>
      </c>
      <c r="E652" s="66">
        <v>16800</v>
      </c>
      <c r="F652" s="67" t="s">
        <v>5</v>
      </c>
      <c r="G652" s="68">
        <v>16800</v>
      </c>
      <c r="H652" s="69">
        <v>2</v>
      </c>
      <c r="I652" s="67" t="s">
        <v>676</v>
      </c>
      <c r="J652" s="70" t="s">
        <v>19</v>
      </c>
      <c r="K652" s="67" t="s">
        <v>16</v>
      </c>
      <c r="L652" s="63" t="s">
        <v>16</v>
      </c>
      <c r="M652" s="70" t="s">
        <v>1122</v>
      </c>
      <c r="N652" s="63" t="s">
        <v>8</v>
      </c>
      <c r="O652" s="70">
        <v>6</v>
      </c>
      <c r="P652" s="70">
        <v>6</v>
      </c>
      <c r="Q652" s="70">
        <v>12</v>
      </c>
      <c r="W652" s="84">
        <v>4</v>
      </c>
      <c r="X652" s="84">
        <v>6</v>
      </c>
    </row>
    <row r="653" spans="2:24" ht="15" customHeight="1" x14ac:dyDescent="0.25">
      <c r="B653" s="70" t="s">
        <v>2652</v>
      </c>
      <c r="C653" s="64">
        <v>41055.521863425929</v>
      </c>
      <c r="D653" s="65">
        <v>37000</v>
      </c>
      <c r="E653" s="66">
        <v>37000</v>
      </c>
      <c r="F653" s="67" t="s">
        <v>5</v>
      </c>
      <c r="G653" s="68">
        <v>37000</v>
      </c>
      <c r="H653" s="69">
        <v>4</v>
      </c>
      <c r="I653" s="67" t="s">
        <v>760</v>
      </c>
      <c r="J653" s="70" t="s">
        <v>277</v>
      </c>
      <c r="K653" s="67" t="s">
        <v>7</v>
      </c>
      <c r="L653" s="63" t="s">
        <v>7</v>
      </c>
      <c r="M653" s="70" t="s">
        <v>1122</v>
      </c>
      <c r="N653" s="63" t="s">
        <v>8</v>
      </c>
      <c r="O653" s="70">
        <v>6</v>
      </c>
      <c r="P653" s="70">
        <v>6</v>
      </c>
      <c r="Q653" s="70">
        <v>10</v>
      </c>
      <c r="W653" s="84">
        <v>4</v>
      </c>
      <c r="X653" s="84">
        <v>6</v>
      </c>
    </row>
    <row r="654" spans="2:24" ht="15" customHeight="1" x14ac:dyDescent="0.25">
      <c r="B654" s="70" t="s">
        <v>2653</v>
      </c>
      <c r="C654" s="64">
        <v>41055.523472222223</v>
      </c>
      <c r="D654" s="65" t="s">
        <v>734</v>
      </c>
      <c r="E654" s="66">
        <v>300000</v>
      </c>
      <c r="F654" s="67" t="s">
        <v>39</v>
      </c>
      <c r="G654" s="68">
        <v>5342.3750062327708</v>
      </c>
      <c r="H654" s="69">
        <v>1</v>
      </c>
      <c r="I654" s="67" t="s">
        <v>761</v>
      </c>
      <c r="J654" s="70" t="s">
        <v>19</v>
      </c>
      <c r="K654" s="67" t="s">
        <v>7</v>
      </c>
      <c r="L654" s="63" t="s">
        <v>7</v>
      </c>
      <c r="M654" s="70" t="s">
        <v>1122</v>
      </c>
      <c r="N654" s="63" t="s">
        <v>8</v>
      </c>
      <c r="O654" s="70">
        <v>6</v>
      </c>
      <c r="P654" s="70">
        <v>6</v>
      </c>
      <c r="Q654" s="70">
        <v>4.5</v>
      </c>
      <c r="W654" s="84">
        <v>4</v>
      </c>
      <c r="X654" s="84">
        <v>6</v>
      </c>
    </row>
    <row r="655" spans="2:24" ht="15" customHeight="1" x14ac:dyDescent="0.25">
      <c r="B655" s="70" t="s">
        <v>2654</v>
      </c>
      <c r="C655" s="64">
        <v>41055.524791666663</v>
      </c>
      <c r="D655" s="65" t="s">
        <v>762</v>
      </c>
      <c r="E655" s="66">
        <v>200000</v>
      </c>
      <c r="F655" s="67" t="s">
        <v>39</v>
      </c>
      <c r="G655" s="68">
        <v>3561.5833374885137</v>
      </c>
      <c r="H655" s="69">
        <v>1</v>
      </c>
      <c r="I655" s="67" t="s">
        <v>763</v>
      </c>
      <c r="J655" s="70" t="s">
        <v>3945</v>
      </c>
      <c r="K655" s="67" t="s">
        <v>7</v>
      </c>
      <c r="L655" s="63" t="s">
        <v>7</v>
      </c>
      <c r="M655" s="70" t="s">
        <v>1122</v>
      </c>
      <c r="N655" s="63" t="s">
        <v>12</v>
      </c>
      <c r="O655" s="70">
        <v>8</v>
      </c>
      <c r="P655" s="70">
        <v>8</v>
      </c>
      <c r="Q655" s="70">
        <v>3</v>
      </c>
      <c r="W655" s="84">
        <v>8</v>
      </c>
      <c r="X655" s="84">
        <v>8</v>
      </c>
    </row>
    <row r="656" spans="2:24" ht="15" customHeight="1" x14ac:dyDescent="0.25">
      <c r="B656" s="70" t="s">
        <v>2655</v>
      </c>
      <c r="C656" s="64">
        <v>41055.525613425925</v>
      </c>
      <c r="D656" s="65" t="s">
        <v>764</v>
      </c>
      <c r="E656" s="66">
        <v>480000</v>
      </c>
      <c r="F656" s="67" t="s">
        <v>39</v>
      </c>
      <c r="G656" s="68">
        <v>8547.8000099724322</v>
      </c>
      <c r="H656" s="69">
        <v>1</v>
      </c>
      <c r="I656" s="67" t="s">
        <v>765</v>
      </c>
      <c r="J656" s="70" t="s">
        <v>51</v>
      </c>
      <c r="K656" s="67" t="s">
        <v>7</v>
      </c>
      <c r="L656" s="63" t="s">
        <v>7</v>
      </c>
      <c r="M656" s="70" t="s">
        <v>1122</v>
      </c>
      <c r="N656" s="63" t="s">
        <v>17</v>
      </c>
      <c r="O656" s="70">
        <v>3</v>
      </c>
      <c r="P656" s="70">
        <v>2</v>
      </c>
      <c r="Q656" s="70">
        <v>8</v>
      </c>
      <c r="W656" s="84">
        <v>2</v>
      </c>
      <c r="X656" s="84">
        <v>3</v>
      </c>
    </row>
    <row r="657" spans="2:24" ht="15" customHeight="1" x14ac:dyDescent="0.25">
      <c r="B657" s="70" t="s">
        <v>2656</v>
      </c>
      <c r="C657" s="64">
        <v>41055.53224537037</v>
      </c>
      <c r="D657" s="65">
        <v>5800</v>
      </c>
      <c r="E657" s="66">
        <v>5800</v>
      </c>
      <c r="F657" s="67" t="s">
        <v>5</v>
      </c>
      <c r="G657" s="68">
        <v>5800</v>
      </c>
      <c r="H657" s="69">
        <v>1</v>
      </c>
      <c r="I657" s="67" t="s">
        <v>766</v>
      </c>
      <c r="J657" s="70" t="s">
        <v>51</v>
      </c>
      <c r="K657" s="67" t="s">
        <v>7</v>
      </c>
      <c r="L657" s="63" t="s">
        <v>7</v>
      </c>
      <c r="M657" s="70" t="s">
        <v>1122</v>
      </c>
      <c r="N657" s="63" t="s">
        <v>12</v>
      </c>
      <c r="O657" s="70">
        <v>8</v>
      </c>
      <c r="P657" s="70">
        <v>8</v>
      </c>
      <c r="Q657" s="70">
        <v>8</v>
      </c>
      <c r="W657" s="84">
        <v>8</v>
      </c>
      <c r="X657" s="84">
        <v>8</v>
      </c>
    </row>
    <row r="658" spans="2:24" ht="15" customHeight="1" x14ac:dyDescent="0.25">
      <c r="B658" s="70" t="s">
        <v>2657</v>
      </c>
      <c r="C658" s="64">
        <v>41055.533553240741</v>
      </c>
      <c r="D658" s="65" t="s">
        <v>767</v>
      </c>
      <c r="E658" s="66">
        <v>230000</v>
      </c>
      <c r="F658" s="67" t="s">
        <v>39</v>
      </c>
      <c r="G658" s="68">
        <v>4095.8208381117906</v>
      </c>
      <c r="H658" s="69">
        <v>1</v>
      </c>
      <c r="I658" s="67" t="s">
        <v>719</v>
      </c>
      <c r="J658" s="70" t="s">
        <v>3945</v>
      </c>
      <c r="K658" s="67" t="s">
        <v>7</v>
      </c>
      <c r="L658" s="63" t="s">
        <v>7</v>
      </c>
      <c r="M658" s="70" t="s">
        <v>1122</v>
      </c>
      <c r="N658" s="63" t="s">
        <v>12</v>
      </c>
      <c r="O658" s="70">
        <v>8</v>
      </c>
      <c r="P658" s="70">
        <v>8</v>
      </c>
      <c r="Q658" s="70">
        <v>3</v>
      </c>
      <c r="W658" s="84">
        <v>8</v>
      </c>
      <c r="X658" s="84">
        <v>8</v>
      </c>
    </row>
    <row r="659" spans="2:24" ht="15" customHeight="1" x14ac:dyDescent="0.25">
      <c r="B659" s="70" t="s">
        <v>2658</v>
      </c>
      <c r="C659" s="64">
        <v>41055.534814814811</v>
      </c>
      <c r="D659" s="65" t="s">
        <v>768</v>
      </c>
      <c r="E659" s="66">
        <v>276000</v>
      </c>
      <c r="F659" s="67" t="s">
        <v>39</v>
      </c>
      <c r="G659" s="68">
        <v>4914.9850057341491</v>
      </c>
      <c r="H659" s="69">
        <v>1</v>
      </c>
      <c r="I659" s="67" t="s">
        <v>769</v>
      </c>
      <c r="J659" s="70" t="s">
        <v>51</v>
      </c>
      <c r="K659" s="67" t="s">
        <v>16</v>
      </c>
      <c r="L659" s="63" t="s">
        <v>16</v>
      </c>
      <c r="M659" s="70" t="s">
        <v>1122</v>
      </c>
      <c r="N659" s="63" t="s">
        <v>24</v>
      </c>
      <c r="O659" s="70">
        <v>2</v>
      </c>
      <c r="P659" s="70">
        <v>2</v>
      </c>
      <c r="Q659" s="70">
        <v>3</v>
      </c>
      <c r="W659" s="84">
        <v>1</v>
      </c>
      <c r="X659" s="84">
        <v>2</v>
      </c>
    </row>
    <row r="660" spans="2:24" ht="15" customHeight="1" x14ac:dyDescent="0.25">
      <c r="B660" s="70" t="s">
        <v>2659</v>
      </c>
      <c r="C660" s="64">
        <v>41055.536539351851</v>
      </c>
      <c r="D660" s="65">
        <v>24000</v>
      </c>
      <c r="E660" s="66">
        <v>24000</v>
      </c>
      <c r="F660" s="67" t="s">
        <v>5</v>
      </c>
      <c r="G660" s="68">
        <v>24000</v>
      </c>
      <c r="H660" s="69">
        <v>3</v>
      </c>
      <c r="I660" s="67" t="s">
        <v>770</v>
      </c>
      <c r="J660" s="70" t="s">
        <v>51</v>
      </c>
      <c r="K660" s="67" t="s">
        <v>771</v>
      </c>
      <c r="L660" s="63" t="s">
        <v>131</v>
      </c>
      <c r="M660" s="70" t="s">
        <v>1122</v>
      </c>
      <c r="N660" s="63" t="s">
        <v>8</v>
      </c>
      <c r="O660" s="70">
        <v>6</v>
      </c>
      <c r="P660" s="70">
        <v>6</v>
      </c>
      <c r="Q660" s="70">
        <v>12</v>
      </c>
      <c r="W660" s="84">
        <v>4</v>
      </c>
      <c r="X660" s="84">
        <v>6</v>
      </c>
    </row>
    <row r="661" spans="2:24" ht="15" customHeight="1" x14ac:dyDescent="0.25">
      <c r="B661" s="70" t="s">
        <v>2660</v>
      </c>
      <c r="C661" s="64">
        <v>41055.537303240744</v>
      </c>
      <c r="D661" s="65" t="s">
        <v>772</v>
      </c>
      <c r="E661" s="66">
        <v>24000</v>
      </c>
      <c r="F661" s="67" t="s">
        <v>5</v>
      </c>
      <c r="G661" s="68">
        <v>24000</v>
      </c>
      <c r="H661" s="69">
        <v>3</v>
      </c>
      <c r="I661" s="67" t="s">
        <v>308</v>
      </c>
      <c r="J661" s="70" t="s">
        <v>308</v>
      </c>
      <c r="K661" s="67" t="s">
        <v>4047</v>
      </c>
      <c r="L661" s="63" t="s">
        <v>124</v>
      </c>
      <c r="M661" s="70" t="s">
        <v>1122</v>
      </c>
      <c r="N661" s="63" t="s">
        <v>17</v>
      </c>
      <c r="O661" s="70">
        <v>3</v>
      </c>
      <c r="P661" s="70">
        <v>2</v>
      </c>
      <c r="Q661" s="70">
        <v>15</v>
      </c>
      <c r="W661" s="84">
        <v>2</v>
      </c>
      <c r="X661" s="84">
        <v>3</v>
      </c>
    </row>
    <row r="662" spans="2:24" ht="15" customHeight="1" x14ac:dyDescent="0.25">
      <c r="B662" s="70" t="s">
        <v>2661</v>
      </c>
      <c r="C662" s="64">
        <v>41055.537673611114</v>
      </c>
      <c r="D662" s="65">
        <v>8738</v>
      </c>
      <c r="E662" s="66">
        <v>8738</v>
      </c>
      <c r="F662" s="67" t="s">
        <v>5</v>
      </c>
      <c r="G662" s="68">
        <v>8738</v>
      </c>
      <c r="H662" s="69">
        <v>1</v>
      </c>
      <c r="I662" s="67" t="s">
        <v>773</v>
      </c>
      <c r="J662" s="70" t="s">
        <v>51</v>
      </c>
      <c r="K662" s="67" t="s">
        <v>7</v>
      </c>
      <c r="L662" s="63" t="s">
        <v>7</v>
      </c>
      <c r="M662" s="70" t="s">
        <v>1122</v>
      </c>
      <c r="N662" s="63" t="s">
        <v>12</v>
      </c>
      <c r="O662" s="70">
        <v>8</v>
      </c>
      <c r="P662" s="70">
        <v>8</v>
      </c>
      <c r="Q662" s="70">
        <v>7.3</v>
      </c>
      <c r="W662" s="84">
        <v>8</v>
      </c>
      <c r="X662" s="84">
        <v>8</v>
      </c>
    </row>
    <row r="663" spans="2:24" ht="15" customHeight="1" x14ac:dyDescent="0.25">
      <c r="B663" s="70" t="s">
        <v>2662</v>
      </c>
      <c r="C663" s="64">
        <v>41055.537916666668</v>
      </c>
      <c r="D663" s="65">
        <v>15000</v>
      </c>
      <c r="E663" s="66">
        <v>15000</v>
      </c>
      <c r="F663" s="67" t="s">
        <v>5</v>
      </c>
      <c r="G663" s="68">
        <v>15000</v>
      </c>
      <c r="H663" s="69">
        <v>2</v>
      </c>
      <c r="I663" s="67" t="s">
        <v>774</v>
      </c>
      <c r="J663" s="70" t="s">
        <v>19</v>
      </c>
      <c r="K663" s="67" t="s">
        <v>724</v>
      </c>
      <c r="L663" s="63" t="s">
        <v>724</v>
      </c>
      <c r="M663" s="70" t="s">
        <v>1122</v>
      </c>
      <c r="N663" s="63" t="s">
        <v>8</v>
      </c>
      <c r="O663" s="70">
        <v>6</v>
      </c>
      <c r="P663" s="70">
        <v>6</v>
      </c>
      <c r="Q663" s="70">
        <v>1</v>
      </c>
      <c r="W663" s="84">
        <v>4</v>
      </c>
      <c r="X663" s="84">
        <v>6</v>
      </c>
    </row>
    <row r="664" spans="2:24" ht="15" customHeight="1" x14ac:dyDescent="0.25">
      <c r="B664" s="70" t="s">
        <v>2663</v>
      </c>
      <c r="C664" s="64">
        <v>41055.538298611114</v>
      </c>
      <c r="D664" s="65">
        <v>4700</v>
      </c>
      <c r="E664" s="66">
        <v>56400</v>
      </c>
      <c r="F664" s="67" t="s">
        <v>5</v>
      </c>
      <c r="G664" s="68">
        <v>56400</v>
      </c>
      <c r="H664" s="69">
        <v>6</v>
      </c>
      <c r="I664" s="67" t="s">
        <v>640</v>
      </c>
      <c r="J664" s="70" t="s">
        <v>51</v>
      </c>
      <c r="K664" s="67" t="s">
        <v>4047</v>
      </c>
      <c r="L664" s="63" t="s">
        <v>124</v>
      </c>
      <c r="M664" s="70" t="s">
        <v>1122</v>
      </c>
      <c r="N664" s="63" t="s">
        <v>17</v>
      </c>
      <c r="O664" s="70">
        <v>3</v>
      </c>
      <c r="P664" s="70">
        <v>2</v>
      </c>
      <c r="Q664" s="70">
        <v>6</v>
      </c>
      <c r="W664" s="84">
        <v>2</v>
      </c>
      <c r="X664" s="84">
        <v>3</v>
      </c>
    </row>
    <row r="665" spans="2:24" ht="15" customHeight="1" x14ac:dyDescent="0.25">
      <c r="B665" s="70" t="s">
        <v>2664</v>
      </c>
      <c r="C665" s="64">
        <v>41055.541122685187</v>
      </c>
      <c r="D665" s="65">
        <v>10200</v>
      </c>
      <c r="E665" s="66">
        <v>10200</v>
      </c>
      <c r="F665" s="67" t="s">
        <v>5</v>
      </c>
      <c r="G665" s="68">
        <v>10200</v>
      </c>
      <c r="H665" s="69">
        <v>2</v>
      </c>
      <c r="I665" s="67" t="s">
        <v>41</v>
      </c>
      <c r="J665" s="70" t="s">
        <v>19</v>
      </c>
      <c r="K665" s="67" t="s">
        <v>7</v>
      </c>
      <c r="L665" s="63" t="s">
        <v>7</v>
      </c>
      <c r="M665" s="70" t="s">
        <v>1122</v>
      </c>
      <c r="N665" s="63" t="s">
        <v>8</v>
      </c>
      <c r="O665" s="70">
        <v>6</v>
      </c>
      <c r="P665" s="70">
        <v>6</v>
      </c>
      <c r="Q665" s="70">
        <v>4.5</v>
      </c>
      <c r="W665" s="84">
        <v>4</v>
      </c>
      <c r="X665" s="84">
        <v>6</v>
      </c>
    </row>
    <row r="666" spans="2:24" ht="15" customHeight="1" x14ac:dyDescent="0.25">
      <c r="B666" s="70" t="s">
        <v>2665</v>
      </c>
      <c r="C666" s="64">
        <v>41055.541446759256</v>
      </c>
      <c r="D666" s="65">
        <v>325000</v>
      </c>
      <c r="E666" s="66">
        <v>325000</v>
      </c>
      <c r="F666" s="67" t="s">
        <v>39</v>
      </c>
      <c r="G666" s="68">
        <v>5787.5729234188348</v>
      </c>
      <c r="H666" s="69">
        <v>1</v>
      </c>
      <c r="I666" s="67" t="s">
        <v>719</v>
      </c>
      <c r="J666" s="70" t="s">
        <v>3945</v>
      </c>
      <c r="K666" s="67" t="s">
        <v>7</v>
      </c>
      <c r="L666" s="63" t="s">
        <v>7</v>
      </c>
      <c r="M666" s="70" t="s">
        <v>1122</v>
      </c>
      <c r="N666" s="63" t="s">
        <v>12</v>
      </c>
      <c r="O666" s="70">
        <v>8</v>
      </c>
      <c r="P666" s="70">
        <v>8</v>
      </c>
      <c r="Q666" s="70">
        <v>4.5</v>
      </c>
      <c r="W666" s="84">
        <v>8</v>
      </c>
      <c r="X666" s="84">
        <v>8</v>
      </c>
    </row>
    <row r="667" spans="2:24" ht="15" customHeight="1" x14ac:dyDescent="0.25">
      <c r="B667" s="70" t="s">
        <v>2666</v>
      </c>
      <c r="C667" s="64">
        <v>41055.542870370373</v>
      </c>
      <c r="D667" s="65">
        <v>105000</v>
      </c>
      <c r="E667" s="66">
        <v>105000</v>
      </c>
      <c r="F667" s="67" t="s">
        <v>5</v>
      </c>
      <c r="G667" s="68">
        <v>105000</v>
      </c>
      <c r="H667" s="69">
        <v>11</v>
      </c>
      <c r="I667" s="67" t="s">
        <v>74</v>
      </c>
      <c r="J667" s="70" t="s">
        <v>354</v>
      </c>
      <c r="K667" s="67" t="s">
        <v>14</v>
      </c>
      <c r="L667" s="63" t="s">
        <v>14</v>
      </c>
      <c r="M667" s="70" t="s">
        <v>4019</v>
      </c>
      <c r="N667" s="63" t="s">
        <v>17</v>
      </c>
      <c r="O667" s="70">
        <v>3</v>
      </c>
      <c r="P667" s="70">
        <v>2</v>
      </c>
      <c r="Q667" s="70">
        <v>15</v>
      </c>
      <c r="W667" s="84">
        <v>2</v>
      </c>
      <c r="X667" s="84">
        <v>3</v>
      </c>
    </row>
    <row r="668" spans="2:24" ht="15" customHeight="1" x14ac:dyDescent="0.25">
      <c r="B668" s="70" t="s">
        <v>2667</v>
      </c>
      <c r="C668" s="64">
        <v>41055.542974537035</v>
      </c>
      <c r="D668" s="65" t="s">
        <v>775</v>
      </c>
      <c r="E668" s="66">
        <v>250000</v>
      </c>
      <c r="F668" s="67" t="s">
        <v>39</v>
      </c>
      <c r="G668" s="68">
        <v>4451.9791718606421</v>
      </c>
      <c r="H668" s="69">
        <v>1</v>
      </c>
      <c r="I668" s="67" t="s">
        <v>776</v>
      </c>
      <c r="J668" s="70" t="s">
        <v>51</v>
      </c>
      <c r="K668" s="67" t="s">
        <v>7</v>
      </c>
      <c r="L668" s="63" t="s">
        <v>7</v>
      </c>
      <c r="M668" s="70" t="s">
        <v>1122</v>
      </c>
      <c r="N668" s="63" t="s">
        <v>17</v>
      </c>
      <c r="O668" s="70">
        <v>3</v>
      </c>
      <c r="P668" s="70">
        <v>2</v>
      </c>
      <c r="Q668" s="70">
        <v>5</v>
      </c>
      <c r="W668" s="84">
        <v>2</v>
      </c>
      <c r="X668" s="84">
        <v>3</v>
      </c>
    </row>
    <row r="669" spans="2:24" ht="15" customHeight="1" x14ac:dyDescent="0.25">
      <c r="B669" s="70" t="s">
        <v>2668</v>
      </c>
      <c r="C669" s="64">
        <v>41055.543634259258</v>
      </c>
      <c r="D669" s="65">
        <v>470000</v>
      </c>
      <c r="E669" s="66">
        <v>470000</v>
      </c>
      <c r="F669" s="67" t="s">
        <v>39</v>
      </c>
      <c r="G669" s="68">
        <v>8369.7208430980063</v>
      </c>
      <c r="H669" s="69">
        <v>1</v>
      </c>
      <c r="I669" s="67" t="s">
        <v>354</v>
      </c>
      <c r="J669" s="70" t="s">
        <v>354</v>
      </c>
      <c r="K669" s="67" t="s">
        <v>7</v>
      </c>
      <c r="L669" s="63" t="s">
        <v>7</v>
      </c>
      <c r="M669" s="70" t="s">
        <v>1122</v>
      </c>
      <c r="N669" s="63" t="s">
        <v>12</v>
      </c>
      <c r="O669" s="70">
        <v>8</v>
      </c>
      <c r="P669" s="70">
        <v>8</v>
      </c>
      <c r="Q669" s="70">
        <v>4</v>
      </c>
      <c r="W669" s="84">
        <v>8</v>
      </c>
      <c r="X669" s="84">
        <v>8</v>
      </c>
    </row>
    <row r="670" spans="2:24" ht="15" customHeight="1" x14ac:dyDescent="0.25">
      <c r="B670" s="70" t="s">
        <v>2669</v>
      </c>
      <c r="C670" s="64">
        <v>41055.544120370374</v>
      </c>
      <c r="D670" s="65">
        <v>720000</v>
      </c>
      <c r="E670" s="66">
        <v>720000</v>
      </c>
      <c r="F670" s="67" t="s">
        <v>3912</v>
      </c>
      <c r="G670" s="68">
        <v>17067.637625607145</v>
      </c>
      <c r="H670" s="69">
        <v>2</v>
      </c>
      <c r="I670" s="67" t="s">
        <v>452</v>
      </c>
      <c r="J670" s="70" t="s">
        <v>51</v>
      </c>
      <c r="K670" s="67" t="s">
        <v>345</v>
      </c>
      <c r="L670" s="63" t="s">
        <v>345</v>
      </c>
      <c r="M670" s="70" t="s">
        <v>1122</v>
      </c>
      <c r="N670" s="63" t="s">
        <v>8</v>
      </c>
      <c r="O670" s="70">
        <v>6</v>
      </c>
      <c r="P670" s="70">
        <v>6</v>
      </c>
      <c r="Q670" s="70">
        <v>9</v>
      </c>
      <c r="W670" s="84">
        <v>4</v>
      </c>
      <c r="X670" s="84">
        <v>6</v>
      </c>
    </row>
    <row r="671" spans="2:24" ht="15" customHeight="1" x14ac:dyDescent="0.25">
      <c r="B671" s="70" t="s">
        <v>2670</v>
      </c>
      <c r="C671" s="64">
        <v>41055.544421296298</v>
      </c>
      <c r="D671" s="65">
        <v>100000</v>
      </c>
      <c r="E671" s="66">
        <v>100000</v>
      </c>
      <c r="F671" s="67" t="s">
        <v>80</v>
      </c>
      <c r="G671" s="68">
        <v>101990.96564026357</v>
      </c>
      <c r="H671" s="69">
        <v>11</v>
      </c>
      <c r="I671" s="67" t="s">
        <v>777</v>
      </c>
      <c r="J671" s="70" t="s">
        <v>51</v>
      </c>
      <c r="K671" s="67" t="s">
        <v>82</v>
      </c>
      <c r="L671" s="63" t="s">
        <v>82</v>
      </c>
      <c r="M671" s="70" t="s">
        <v>4083</v>
      </c>
      <c r="N671" s="63" t="s">
        <v>24</v>
      </c>
      <c r="O671" s="70">
        <v>2</v>
      </c>
      <c r="P671" s="70">
        <v>2</v>
      </c>
      <c r="Q671" s="70">
        <v>20</v>
      </c>
      <c r="W671" s="84">
        <v>1</v>
      </c>
      <c r="X671" s="84">
        <v>2</v>
      </c>
    </row>
    <row r="672" spans="2:24" ht="15" customHeight="1" x14ac:dyDescent="0.25">
      <c r="B672" s="70" t="s">
        <v>2671</v>
      </c>
      <c r="C672" s="64">
        <v>41055.545173611114</v>
      </c>
      <c r="D672" s="65" t="s">
        <v>778</v>
      </c>
      <c r="E672" s="66">
        <v>220000</v>
      </c>
      <c r="F672" s="67" t="s">
        <v>39</v>
      </c>
      <c r="G672" s="68">
        <v>3917.7416712373652</v>
      </c>
      <c r="H672" s="69">
        <v>1</v>
      </c>
      <c r="I672" s="67" t="s">
        <v>779</v>
      </c>
      <c r="J672" s="70" t="s">
        <v>19</v>
      </c>
      <c r="K672" s="67" t="s">
        <v>7</v>
      </c>
      <c r="L672" s="63" t="s">
        <v>7</v>
      </c>
      <c r="M672" s="70" t="s">
        <v>1122</v>
      </c>
      <c r="N672" s="63" t="s">
        <v>17</v>
      </c>
      <c r="O672" s="70">
        <v>3</v>
      </c>
      <c r="P672" s="70">
        <v>2</v>
      </c>
      <c r="Q672" s="70">
        <v>3</v>
      </c>
      <c r="W672" s="84">
        <v>2</v>
      </c>
      <c r="X672" s="84">
        <v>3</v>
      </c>
    </row>
    <row r="673" spans="2:24" ht="15" customHeight="1" x14ac:dyDescent="0.25">
      <c r="B673" s="70" t="s">
        <v>2672</v>
      </c>
      <c r="C673" s="64">
        <v>41055.547673611109</v>
      </c>
      <c r="D673" s="65">
        <v>52000</v>
      </c>
      <c r="E673" s="66">
        <v>52000</v>
      </c>
      <c r="F673" s="67" t="s">
        <v>5</v>
      </c>
      <c r="G673" s="68">
        <v>52000</v>
      </c>
      <c r="H673" s="69">
        <v>6</v>
      </c>
      <c r="I673" s="67" t="s">
        <v>780</v>
      </c>
      <c r="J673" s="70" t="s">
        <v>65</v>
      </c>
      <c r="K673" s="67" t="s">
        <v>14</v>
      </c>
      <c r="L673" s="63" t="s">
        <v>14</v>
      </c>
      <c r="M673" s="70" t="s">
        <v>4019</v>
      </c>
      <c r="N673" s="63" t="s">
        <v>8</v>
      </c>
      <c r="O673" s="70">
        <v>6</v>
      </c>
      <c r="P673" s="70">
        <v>6</v>
      </c>
      <c r="Q673" s="70">
        <v>18</v>
      </c>
      <c r="W673" s="84">
        <v>4</v>
      </c>
      <c r="X673" s="84">
        <v>6</v>
      </c>
    </row>
    <row r="674" spans="2:24" ht="15" customHeight="1" x14ac:dyDescent="0.25">
      <c r="B674" s="70" t="s">
        <v>2673</v>
      </c>
      <c r="C674" s="64">
        <v>41055.549317129633</v>
      </c>
      <c r="D674" s="65" t="s">
        <v>781</v>
      </c>
      <c r="E674" s="66">
        <v>260000</v>
      </c>
      <c r="F674" s="67" t="s">
        <v>39</v>
      </c>
      <c r="G674" s="68">
        <v>4630.058338735068</v>
      </c>
      <c r="H674" s="69">
        <v>1</v>
      </c>
      <c r="I674" s="67" t="s">
        <v>19</v>
      </c>
      <c r="J674" s="70" t="s">
        <v>19</v>
      </c>
      <c r="K674" s="67" t="s">
        <v>7</v>
      </c>
      <c r="L674" s="63" t="s">
        <v>7</v>
      </c>
      <c r="M674" s="70" t="s">
        <v>1122</v>
      </c>
      <c r="N674" s="63" t="s">
        <v>8</v>
      </c>
      <c r="O674" s="70">
        <v>6</v>
      </c>
      <c r="P674" s="70">
        <v>6</v>
      </c>
      <c r="Q674" s="70">
        <v>2</v>
      </c>
      <c r="W674" s="84">
        <v>4</v>
      </c>
      <c r="X674" s="84">
        <v>6</v>
      </c>
    </row>
    <row r="675" spans="2:24" ht="15" customHeight="1" x14ac:dyDescent="0.25">
      <c r="B675" s="70" t="s">
        <v>2674</v>
      </c>
      <c r="C675" s="64">
        <v>41055.550555555557</v>
      </c>
      <c r="D675" s="65" t="s">
        <v>782</v>
      </c>
      <c r="E675" s="66">
        <v>120000</v>
      </c>
      <c r="F675" s="67" t="s">
        <v>39</v>
      </c>
      <c r="G675" s="68">
        <v>2136.9500024931081</v>
      </c>
      <c r="H675" s="69">
        <v>1</v>
      </c>
      <c r="I675" s="67" t="s">
        <v>151</v>
      </c>
      <c r="J675" s="70" t="s">
        <v>19</v>
      </c>
      <c r="K675" s="67" t="s">
        <v>7</v>
      </c>
      <c r="L675" s="63" t="s">
        <v>7</v>
      </c>
      <c r="M675" s="70" t="s">
        <v>1122</v>
      </c>
      <c r="N675" s="63" t="s">
        <v>17</v>
      </c>
      <c r="O675" s="70">
        <v>3</v>
      </c>
      <c r="P675" s="70">
        <v>2</v>
      </c>
      <c r="Q675" s="70">
        <v>3</v>
      </c>
      <c r="W675" s="84">
        <v>2</v>
      </c>
      <c r="X675" s="84">
        <v>3</v>
      </c>
    </row>
    <row r="676" spans="2:24" ht="15" customHeight="1" x14ac:dyDescent="0.25">
      <c r="B676" s="70" t="s">
        <v>2675</v>
      </c>
      <c r="C676" s="64">
        <v>41055.553020833337</v>
      </c>
      <c r="D676" s="65">
        <v>13000</v>
      </c>
      <c r="E676" s="66">
        <v>13000</v>
      </c>
      <c r="F676" s="67" t="s">
        <v>5</v>
      </c>
      <c r="G676" s="68">
        <v>13000</v>
      </c>
      <c r="H676" s="69">
        <v>2</v>
      </c>
      <c r="I676" s="67" t="s">
        <v>19</v>
      </c>
      <c r="J676" s="70" t="s">
        <v>19</v>
      </c>
      <c r="K676" s="67" t="s">
        <v>7</v>
      </c>
      <c r="L676" s="63" t="s">
        <v>7</v>
      </c>
      <c r="M676" s="70" t="s">
        <v>1122</v>
      </c>
      <c r="N676" s="63" t="s">
        <v>24</v>
      </c>
      <c r="O676" s="70">
        <v>2</v>
      </c>
      <c r="P676" s="70">
        <v>2</v>
      </c>
      <c r="Q676" s="70">
        <v>4</v>
      </c>
      <c r="W676" s="84">
        <v>1</v>
      </c>
      <c r="X676" s="84">
        <v>2</v>
      </c>
    </row>
    <row r="677" spans="2:24" ht="15" customHeight="1" x14ac:dyDescent="0.25">
      <c r="B677" s="70" t="s">
        <v>2676</v>
      </c>
      <c r="C677" s="64">
        <v>41055.553888888891</v>
      </c>
      <c r="D677" s="65" t="s">
        <v>783</v>
      </c>
      <c r="E677" s="66">
        <v>144000</v>
      </c>
      <c r="F677" s="67" t="s">
        <v>39</v>
      </c>
      <c r="G677" s="68">
        <v>2564.3400029917298</v>
      </c>
      <c r="H677" s="69">
        <v>1</v>
      </c>
      <c r="I677" s="67" t="s">
        <v>784</v>
      </c>
      <c r="J677" s="70" t="s">
        <v>51</v>
      </c>
      <c r="K677" s="67" t="s">
        <v>7</v>
      </c>
      <c r="L677" s="63" t="s">
        <v>7</v>
      </c>
      <c r="M677" s="70" t="s">
        <v>1122</v>
      </c>
      <c r="N677" s="63" t="s">
        <v>17</v>
      </c>
      <c r="O677" s="70">
        <v>3</v>
      </c>
      <c r="P677" s="70">
        <v>2</v>
      </c>
      <c r="Q677" s="70">
        <v>7</v>
      </c>
      <c r="W677" s="84">
        <v>2</v>
      </c>
      <c r="X677" s="84">
        <v>3</v>
      </c>
    </row>
    <row r="678" spans="2:24" ht="15" customHeight="1" x14ac:dyDescent="0.25">
      <c r="B678" s="70" t="s">
        <v>2677</v>
      </c>
      <c r="C678" s="64">
        <v>41055.554201388892</v>
      </c>
      <c r="D678" s="65" t="s">
        <v>785</v>
      </c>
      <c r="E678" s="66">
        <v>1150000</v>
      </c>
      <c r="F678" s="67" t="s">
        <v>39</v>
      </c>
      <c r="G678" s="68">
        <v>20479.104190558952</v>
      </c>
      <c r="H678" s="69">
        <v>3</v>
      </c>
      <c r="I678" s="67" t="s">
        <v>786</v>
      </c>
      <c r="J678" s="70" t="s">
        <v>51</v>
      </c>
      <c r="K678" s="67" t="s">
        <v>7</v>
      </c>
      <c r="L678" s="63" t="s">
        <v>7</v>
      </c>
      <c r="M678" s="70" t="s">
        <v>1122</v>
      </c>
      <c r="N678" s="63" t="s">
        <v>17</v>
      </c>
      <c r="O678" s="70">
        <v>3</v>
      </c>
      <c r="P678" s="70">
        <v>2</v>
      </c>
      <c r="Q678" s="70">
        <v>7</v>
      </c>
      <c r="W678" s="84">
        <v>2</v>
      </c>
      <c r="X678" s="84">
        <v>3</v>
      </c>
    </row>
    <row r="679" spans="2:24" ht="15" customHeight="1" x14ac:dyDescent="0.25">
      <c r="B679" s="70" t="s">
        <v>2678</v>
      </c>
      <c r="C679" s="64">
        <v>41055.554537037038</v>
      </c>
      <c r="D679" s="65" t="s">
        <v>787</v>
      </c>
      <c r="E679" s="66">
        <v>33500</v>
      </c>
      <c r="F679" s="67" t="s">
        <v>5</v>
      </c>
      <c r="G679" s="68">
        <v>33500</v>
      </c>
      <c r="H679" s="69">
        <v>4</v>
      </c>
      <c r="I679" s="67" t="s">
        <v>788</v>
      </c>
      <c r="J679" s="70" t="s">
        <v>308</v>
      </c>
      <c r="K679" s="67" t="s">
        <v>357</v>
      </c>
      <c r="L679" s="63" t="s">
        <v>357</v>
      </c>
      <c r="M679" s="70" t="s">
        <v>1122</v>
      </c>
      <c r="N679" s="63" t="s">
        <v>24</v>
      </c>
      <c r="O679" s="70">
        <v>2</v>
      </c>
      <c r="P679" s="70">
        <v>2</v>
      </c>
      <c r="Q679" s="70">
        <v>10</v>
      </c>
      <c r="W679" s="84">
        <v>1</v>
      </c>
      <c r="X679" s="84">
        <v>2</v>
      </c>
    </row>
    <row r="680" spans="2:24" ht="15" customHeight="1" x14ac:dyDescent="0.25">
      <c r="B680" s="70" t="s">
        <v>2679</v>
      </c>
      <c r="C680" s="64">
        <v>41055.555347222224</v>
      </c>
      <c r="D680" s="65">
        <v>50000</v>
      </c>
      <c r="E680" s="66">
        <v>50000</v>
      </c>
      <c r="F680" s="67" t="s">
        <v>5</v>
      </c>
      <c r="G680" s="68">
        <v>50000</v>
      </c>
      <c r="H680" s="69">
        <v>6</v>
      </c>
      <c r="I680" s="67" t="s">
        <v>789</v>
      </c>
      <c r="J680" s="70" t="s">
        <v>51</v>
      </c>
      <c r="K680" s="67" t="s">
        <v>7</v>
      </c>
      <c r="L680" s="63" t="s">
        <v>7</v>
      </c>
      <c r="M680" s="70" t="s">
        <v>1122</v>
      </c>
      <c r="N680" s="63" t="s">
        <v>17</v>
      </c>
      <c r="O680" s="70">
        <v>3</v>
      </c>
      <c r="P680" s="70">
        <v>2</v>
      </c>
      <c r="Q680" s="70">
        <v>20</v>
      </c>
      <c r="W680" s="84">
        <v>2</v>
      </c>
      <c r="X680" s="84">
        <v>3</v>
      </c>
    </row>
    <row r="681" spans="2:24" ht="15" customHeight="1" x14ac:dyDescent="0.25">
      <c r="B681" s="70" t="s">
        <v>2680</v>
      </c>
      <c r="C681" s="64">
        <v>41055.557442129626</v>
      </c>
      <c r="D681" s="65">
        <v>300000</v>
      </c>
      <c r="E681" s="66">
        <v>300000</v>
      </c>
      <c r="F681" s="67" t="s">
        <v>39</v>
      </c>
      <c r="G681" s="68">
        <v>5342.3750062327708</v>
      </c>
      <c r="H681" s="69">
        <v>1</v>
      </c>
      <c r="I681" s="67" t="s">
        <v>790</v>
      </c>
      <c r="J681" s="70" t="s">
        <v>51</v>
      </c>
      <c r="K681" s="67" t="s">
        <v>7</v>
      </c>
      <c r="L681" s="63" t="s">
        <v>7</v>
      </c>
      <c r="M681" s="70" t="s">
        <v>1122</v>
      </c>
      <c r="N681" s="63" t="s">
        <v>17</v>
      </c>
      <c r="O681" s="70">
        <v>3</v>
      </c>
      <c r="P681" s="70">
        <v>2</v>
      </c>
      <c r="Q681" s="70">
        <v>3</v>
      </c>
      <c r="W681" s="84">
        <v>2</v>
      </c>
      <c r="X681" s="84">
        <v>3</v>
      </c>
    </row>
    <row r="682" spans="2:24" ht="15" customHeight="1" x14ac:dyDescent="0.25">
      <c r="B682" s="70" t="s">
        <v>2681</v>
      </c>
      <c r="C682" s="64">
        <v>41055.558391203704</v>
      </c>
      <c r="D682" s="65" t="s">
        <v>791</v>
      </c>
      <c r="E682" s="66">
        <v>648000</v>
      </c>
      <c r="F682" s="67" t="s">
        <v>39</v>
      </c>
      <c r="G682" s="68">
        <v>11539.530013462785</v>
      </c>
      <c r="H682" s="69">
        <v>2</v>
      </c>
      <c r="I682" s="67" t="s">
        <v>792</v>
      </c>
      <c r="J682" s="70" t="s">
        <v>19</v>
      </c>
      <c r="K682" s="67" t="s">
        <v>7</v>
      </c>
      <c r="L682" s="63" t="s">
        <v>7</v>
      </c>
      <c r="M682" s="70" t="s">
        <v>1122</v>
      </c>
      <c r="N682" s="63" t="s">
        <v>12</v>
      </c>
      <c r="O682" s="70">
        <v>8</v>
      </c>
      <c r="P682" s="70">
        <v>8</v>
      </c>
      <c r="Q682" s="70">
        <v>2</v>
      </c>
      <c r="W682" s="84">
        <v>8</v>
      </c>
      <c r="X682" s="84">
        <v>8</v>
      </c>
    </row>
    <row r="683" spans="2:24" ht="15" customHeight="1" x14ac:dyDescent="0.25">
      <c r="B683" s="70" t="s">
        <v>2682</v>
      </c>
      <c r="C683" s="64">
        <v>41055.558495370373</v>
      </c>
      <c r="D683" s="65">
        <v>7000</v>
      </c>
      <c r="E683" s="66">
        <v>7000</v>
      </c>
      <c r="F683" s="67" t="s">
        <v>5</v>
      </c>
      <c r="G683" s="68">
        <v>7000</v>
      </c>
      <c r="H683" s="69">
        <v>1</v>
      </c>
      <c r="I683" s="67" t="s">
        <v>793</v>
      </c>
      <c r="J683" s="70" t="s">
        <v>51</v>
      </c>
      <c r="K683" s="67" t="s">
        <v>7</v>
      </c>
      <c r="L683" s="63" t="s">
        <v>7</v>
      </c>
      <c r="M683" s="70" t="s">
        <v>1122</v>
      </c>
      <c r="N683" s="63" t="s">
        <v>8</v>
      </c>
      <c r="O683" s="70">
        <v>6</v>
      </c>
      <c r="P683" s="70">
        <v>6</v>
      </c>
      <c r="Q683" s="70">
        <v>23</v>
      </c>
      <c r="W683" s="84">
        <v>4</v>
      </c>
      <c r="X683" s="84">
        <v>6</v>
      </c>
    </row>
    <row r="684" spans="2:24" ht="15" customHeight="1" x14ac:dyDescent="0.25">
      <c r="B684" s="70" t="s">
        <v>2683</v>
      </c>
      <c r="C684" s="64">
        <v>41055.558749999997</v>
      </c>
      <c r="D684" s="65">
        <v>380000</v>
      </c>
      <c r="E684" s="66">
        <v>380000</v>
      </c>
      <c r="F684" s="67" t="s">
        <v>39</v>
      </c>
      <c r="G684" s="68">
        <v>6767.0083412281756</v>
      </c>
      <c r="H684" s="69">
        <v>1</v>
      </c>
      <c r="I684" s="67" t="s">
        <v>794</v>
      </c>
      <c r="J684" s="70" t="s">
        <v>3945</v>
      </c>
      <c r="K684" s="67" t="s">
        <v>7</v>
      </c>
      <c r="L684" s="63" t="s">
        <v>7</v>
      </c>
      <c r="M684" s="70" t="s">
        <v>1122</v>
      </c>
      <c r="N684" s="63" t="s">
        <v>17</v>
      </c>
      <c r="O684" s="70">
        <v>3</v>
      </c>
      <c r="P684" s="70">
        <v>2</v>
      </c>
      <c r="Q684" s="70">
        <v>6</v>
      </c>
      <c r="W684" s="84">
        <v>2</v>
      </c>
      <c r="X684" s="84">
        <v>3</v>
      </c>
    </row>
    <row r="685" spans="2:24" ht="15" customHeight="1" x14ac:dyDescent="0.25">
      <c r="B685" s="70" t="s">
        <v>2684</v>
      </c>
      <c r="C685" s="64">
        <v>41055.561944444446</v>
      </c>
      <c r="D685" s="65" t="s">
        <v>795</v>
      </c>
      <c r="E685" s="66">
        <v>3000</v>
      </c>
      <c r="F685" s="67" t="s">
        <v>5</v>
      </c>
      <c r="G685" s="68">
        <v>3000</v>
      </c>
      <c r="H685" s="69">
        <v>1</v>
      </c>
      <c r="I685" s="67" t="s">
        <v>796</v>
      </c>
      <c r="J685" s="70" t="s">
        <v>354</v>
      </c>
      <c r="K685" s="67" t="s">
        <v>797</v>
      </c>
      <c r="L685" s="63" t="s">
        <v>797</v>
      </c>
      <c r="M685" s="70" t="s">
        <v>1122</v>
      </c>
      <c r="N685" s="63" t="s">
        <v>17</v>
      </c>
      <c r="O685" s="70">
        <v>3</v>
      </c>
      <c r="P685" s="70">
        <v>2</v>
      </c>
      <c r="Q685" s="70">
        <v>2</v>
      </c>
      <c r="W685" s="84">
        <v>2</v>
      </c>
      <c r="X685" s="84">
        <v>3</v>
      </c>
    </row>
    <row r="686" spans="2:24" ht="15" customHeight="1" x14ac:dyDescent="0.25">
      <c r="B686" s="70" t="s">
        <v>2685</v>
      </c>
      <c r="C686" s="64">
        <v>41055.562210648146</v>
      </c>
      <c r="D686" s="65" t="s">
        <v>798</v>
      </c>
      <c r="E686" s="66">
        <v>250000</v>
      </c>
      <c r="F686" s="67" t="s">
        <v>39</v>
      </c>
      <c r="G686" s="68">
        <v>4451.9791718606421</v>
      </c>
      <c r="H686" s="69">
        <v>1</v>
      </c>
      <c r="I686" s="67" t="s">
        <v>799</v>
      </c>
      <c r="J686" s="70" t="s">
        <v>3945</v>
      </c>
      <c r="K686" s="67" t="s">
        <v>7</v>
      </c>
      <c r="L686" s="63" t="s">
        <v>7</v>
      </c>
      <c r="M686" s="70" t="s">
        <v>1122</v>
      </c>
      <c r="N686" s="63" t="s">
        <v>12</v>
      </c>
      <c r="O686" s="70">
        <v>8</v>
      </c>
      <c r="P686" s="70">
        <v>8</v>
      </c>
      <c r="Q686" s="70">
        <v>4</v>
      </c>
      <c r="W686" s="84">
        <v>8</v>
      </c>
      <c r="X686" s="84">
        <v>8</v>
      </c>
    </row>
    <row r="687" spans="2:24" ht="15" customHeight="1" x14ac:dyDescent="0.25">
      <c r="B687" s="70" t="s">
        <v>2686</v>
      </c>
      <c r="C687" s="64">
        <v>41055.563425925924</v>
      </c>
      <c r="D687" s="65" t="s">
        <v>800</v>
      </c>
      <c r="E687" s="66">
        <v>150000</v>
      </c>
      <c r="F687" s="67" t="s">
        <v>39</v>
      </c>
      <c r="G687" s="68">
        <v>2671.1875031163854</v>
      </c>
      <c r="H687" s="69">
        <v>1</v>
      </c>
      <c r="I687" s="67" t="s">
        <v>801</v>
      </c>
      <c r="J687" s="70" t="s">
        <v>3947</v>
      </c>
      <c r="K687" s="67" t="s">
        <v>7</v>
      </c>
      <c r="L687" s="63" t="s">
        <v>7</v>
      </c>
      <c r="M687" s="70" t="s">
        <v>1122</v>
      </c>
      <c r="N687" s="63" t="s">
        <v>8</v>
      </c>
      <c r="O687" s="70">
        <v>6</v>
      </c>
      <c r="P687" s="70">
        <v>6</v>
      </c>
      <c r="Q687" s="70">
        <v>4.5</v>
      </c>
      <c r="W687" s="84">
        <v>4</v>
      </c>
      <c r="X687" s="84">
        <v>6</v>
      </c>
    </row>
    <row r="688" spans="2:24" ht="15" customHeight="1" x14ac:dyDescent="0.25">
      <c r="B688" s="70" t="s">
        <v>2687</v>
      </c>
      <c r="C688" s="64">
        <v>41055.567939814813</v>
      </c>
      <c r="D688" s="65">
        <v>278400</v>
      </c>
      <c r="E688" s="66">
        <v>278400</v>
      </c>
      <c r="F688" s="67" t="s">
        <v>39</v>
      </c>
      <c r="G688" s="68">
        <v>4957.7240057840108</v>
      </c>
      <c r="H688" s="69">
        <v>1</v>
      </c>
      <c r="I688" s="67" t="s">
        <v>802</v>
      </c>
      <c r="J688" s="70" t="s">
        <v>51</v>
      </c>
      <c r="K688" s="67" t="s">
        <v>7</v>
      </c>
      <c r="L688" s="63" t="s">
        <v>7</v>
      </c>
      <c r="M688" s="70" t="s">
        <v>1122</v>
      </c>
      <c r="N688" s="63" t="s">
        <v>8</v>
      </c>
      <c r="O688" s="70">
        <v>6</v>
      </c>
      <c r="P688" s="70">
        <v>6</v>
      </c>
      <c r="Q688" s="70">
        <v>5</v>
      </c>
      <c r="W688" s="84">
        <v>4</v>
      </c>
      <c r="X688" s="84">
        <v>6</v>
      </c>
    </row>
    <row r="689" spans="2:24" ht="15" customHeight="1" x14ac:dyDescent="0.25">
      <c r="B689" s="70" t="s">
        <v>2688</v>
      </c>
      <c r="C689" s="64">
        <v>41055.571076388886</v>
      </c>
      <c r="D689" s="65">
        <v>180000</v>
      </c>
      <c r="E689" s="66">
        <v>180000</v>
      </c>
      <c r="F689" s="67" t="s">
        <v>39</v>
      </c>
      <c r="G689" s="68">
        <v>3205.4250037396623</v>
      </c>
      <c r="H689" s="69">
        <v>1</v>
      </c>
      <c r="I689" s="67" t="s">
        <v>803</v>
      </c>
      <c r="J689" s="70" t="s">
        <v>308</v>
      </c>
      <c r="K689" s="67" t="s">
        <v>7</v>
      </c>
      <c r="L689" s="63" t="s">
        <v>7</v>
      </c>
      <c r="M689" s="70" t="s">
        <v>1122</v>
      </c>
      <c r="N689" s="63" t="s">
        <v>17</v>
      </c>
      <c r="O689" s="70">
        <v>3</v>
      </c>
      <c r="P689" s="70">
        <v>2</v>
      </c>
      <c r="Q689" s="70">
        <v>14</v>
      </c>
      <c r="W689" s="84">
        <v>2</v>
      </c>
      <c r="X689" s="84">
        <v>3</v>
      </c>
    </row>
    <row r="690" spans="2:24" ht="15" customHeight="1" x14ac:dyDescent="0.25">
      <c r="B690" s="70" t="s">
        <v>2689</v>
      </c>
      <c r="C690" s="64">
        <v>41055.571504629632</v>
      </c>
      <c r="D690" s="65">
        <v>800000</v>
      </c>
      <c r="E690" s="66">
        <v>800000</v>
      </c>
      <c r="F690" s="67" t="s">
        <v>39</v>
      </c>
      <c r="G690" s="68">
        <v>14246.333349954055</v>
      </c>
      <c r="H690" s="69">
        <v>2</v>
      </c>
      <c r="I690" s="67" t="s">
        <v>51</v>
      </c>
      <c r="J690" s="70" t="s">
        <v>51</v>
      </c>
      <c r="K690" s="67" t="s">
        <v>7</v>
      </c>
      <c r="L690" s="63" t="s">
        <v>7</v>
      </c>
      <c r="M690" s="70" t="s">
        <v>1122</v>
      </c>
      <c r="N690" s="63" t="s">
        <v>8</v>
      </c>
      <c r="O690" s="70">
        <v>6</v>
      </c>
      <c r="P690" s="70">
        <v>6</v>
      </c>
      <c r="Q690" s="70">
        <v>7</v>
      </c>
      <c r="W690" s="84">
        <v>4</v>
      </c>
      <c r="X690" s="84">
        <v>6</v>
      </c>
    </row>
    <row r="691" spans="2:24" ht="15" customHeight="1" x14ac:dyDescent="0.25">
      <c r="B691" s="70" t="s">
        <v>2690</v>
      </c>
      <c r="C691" s="64">
        <v>41055.572835648149</v>
      </c>
      <c r="D691" s="65" t="s">
        <v>804</v>
      </c>
      <c r="E691" s="66">
        <v>300000</v>
      </c>
      <c r="F691" s="67" t="s">
        <v>39</v>
      </c>
      <c r="G691" s="68">
        <v>5342.3750062327708</v>
      </c>
      <c r="H691" s="69">
        <v>1</v>
      </c>
      <c r="I691" s="67" t="s">
        <v>19</v>
      </c>
      <c r="J691" s="70" t="s">
        <v>19</v>
      </c>
      <c r="K691" s="67" t="s">
        <v>7</v>
      </c>
      <c r="L691" s="63" t="s">
        <v>7</v>
      </c>
      <c r="M691" s="70" t="s">
        <v>1122</v>
      </c>
      <c r="N691" s="63" t="s">
        <v>12</v>
      </c>
      <c r="O691" s="70">
        <v>8</v>
      </c>
      <c r="P691" s="70">
        <v>8</v>
      </c>
      <c r="Q691" s="70">
        <v>7</v>
      </c>
      <c r="W691" s="84">
        <v>8</v>
      </c>
      <c r="X691" s="84">
        <v>8</v>
      </c>
    </row>
    <row r="692" spans="2:24" ht="15" customHeight="1" x14ac:dyDescent="0.25">
      <c r="B692" s="70" t="s">
        <v>2691</v>
      </c>
      <c r="C692" s="64">
        <v>41055.574212962965</v>
      </c>
      <c r="D692" s="65" t="s">
        <v>805</v>
      </c>
      <c r="E692" s="66">
        <v>370000</v>
      </c>
      <c r="F692" s="67" t="s">
        <v>39</v>
      </c>
      <c r="G692" s="68">
        <v>6588.9291743537506</v>
      </c>
      <c r="H692" s="69">
        <v>1</v>
      </c>
      <c r="I692" s="67" t="s">
        <v>384</v>
      </c>
      <c r="J692" s="70" t="s">
        <v>19</v>
      </c>
      <c r="K692" s="67" t="s">
        <v>7</v>
      </c>
      <c r="L692" s="63" t="s">
        <v>7</v>
      </c>
      <c r="M692" s="70" t="s">
        <v>1122</v>
      </c>
      <c r="N692" s="63" t="s">
        <v>12</v>
      </c>
      <c r="O692" s="70">
        <v>8</v>
      </c>
      <c r="P692" s="70">
        <v>8</v>
      </c>
      <c r="Q692" s="70">
        <v>2</v>
      </c>
      <c r="W692" s="84">
        <v>8</v>
      </c>
      <c r="X692" s="84">
        <v>8</v>
      </c>
    </row>
    <row r="693" spans="2:24" ht="15" customHeight="1" x14ac:dyDescent="0.25">
      <c r="B693" s="70" t="s">
        <v>2692</v>
      </c>
      <c r="C693" s="64">
        <v>41055.574374999997</v>
      </c>
      <c r="D693" s="65" t="s">
        <v>805</v>
      </c>
      <c r="E693" s="66">
        <v>370000</v>
      </c>
      <c r="F693" s="67" t="s">
        <v>39</v>
      </c>
      <c r="G693" s="68">
        <v>6588.9291743537506</v>
      </c>
      <c r="H693" s="69">
        <v>1</v>
      </c>
      <c r="I693" s="67" t="s">
        <v>384</v>
      </c>
      <c r="J693" s="70" t="s">
        <v>19</v>
      </c>
      <c r="K693" s="67" t="s">
        <v>7</v>
      </c>
      <c r="L693" s="63" t="s">
        <v>7</v>
      </c>
      <c r="M693" s="70" t="s">
        <v>1122</v>
      </c>
      <c r="N693" s="63" t="s">
        <v>12</v>
      </c>
      <c r="O693" s="70">
        <v>8</v>
      </c>
      <c r="P693" s="70">
        <v>8</v>
      </c>
      <c r="Q693" s="70">
        <v>2</v>
      </c>
      <c r="W693" s="84">
        <v>8</v>
      </c>
      <c r="X693" s="84">
        <v>8</v>
      </c>
    </row>
    <row r="694" spans="2:24" ht="15" customHeight="1" x14ac:dyDescent="0.25">
      <c r="B694" s="70" t="s">
        <v>2693</v>
      </c>
      <c r="C694" s="64">
        <v>41055.576319444444</v>
      </c>
      <c r="D694" s="65">
        <v>35000</v>
      </c>
      <c r="E694" s="66">
        <v>35000</v>
      </c>
      <c r="F694" s="67" t="s">
        <v>5</v>
      </c>
      <c r="G694" s="68">
        <v>35000</v>
      </c>
      <c r="H694" s="69">
        <v>4</v>
      </c>
      <c r="I694" s="67" t="s">
        <v>658</v>
      </c>
      <c r="J694" s="70" t="s">
        <v>65</v>
      </c>
      <c r="K694" s="67" t="s">
        <v>14</v>
      </c>
      <c r="L694" s="63" t="s">
        <v>14</v>
      </c>
      <c r="M694" s="70" t="s">
        <v>4019</v>
      </c>
      <c r="N694" s="63" t="s">
        <v>8</v>
      </c>
      <c r="O694" s="70">
        <v>6</v>
      </c>
      <c r="P694" s="70">
        <v>6</v>
      </c>
      <c r="Q694" s="70">
        <v>10</v>
      </c>
      <c r="W694" s="84">
        <v>4</v>
      </c>
      <c r="X694" s="84">
        <v>6</v>
      </c>
    </row>
    <row r="695" spans="2:24" ht="15" customHeight="1" x14ac:dyDescent="0.25">
      <c r="B695" s="70" t="s">
        <v>2694</v>
      </c>
      <c r="C695" s="64">
        <v>41055.581377314818</v>
      </c>
      <c r="D695" s="65">
        <v>720000</v>
      </c>
      <c r="E695" s="66">
        <v>720000</v>
      </c>
      <c r="F695" s="67" t="s">
        <v>39</v>
      </c>
      <c r="G695" s="68">
        <v>12821.700014958649</v>
      </c>
      <c r="H695" s="69">
        <v>2</v>
      </c>
      <c r="I695" s="67" t="s">
        <v>806</v>
      </c>
      <c r="J695" s="70" t="s">
        <v>308</v>
      </c>
      <c r="K695" s="67" t="s">
        <v>7</v>
      </c>
      <c r="L695" s="63" t="s">
        <v>7</v>
      </c>
      <c r="M695" s="70" t="s">
        <v>1122</v>
      </c>
      <c r="N695" s="63" t="s">
        <v>8</v>
      </c>
      <c r="O695" s="70">
        <v>6</v>
      </c>
      <c r="P695" s="70">
        <v>6</v>
      </c>
      <c r="Q695" s="70">
        <v>4</v>
      </c>
      <c r="W695" s="84">
        <v>4</v>
      </c>
      <c r="X695" s="84">
        <v>6</v>
      </c>
    </row>
    <row r="696" spans="2:24" ht="15" customHeight="1" x14ac:dyDescent="0.25">
      <c r="B696" s="70" t="s">
        <v>2695</v>
      </c>
      <c r="C696" s="64">
        <v>41055.584027777775</v>
      </c>
      <c r="D696" s="65">
        <v>600000</v>
      </c>
      <c r="E696" s="66">
        <v>600000</v>
      </c>
      <c r="F696" s="67" t="s">
        <v>39</v>
      </c>
      <c r="G696" s="68">
        <v>10684.750012465542</v>
      </c>
      <c r="H696" s="69">
        <v>2</v>
      </c>
      <c r="I696" s="67" t="s">
        <v>807</v>
      </c>
      <c r="J696" s="70" t="s">
        <v>51</v>
      </c>
      <c r="K696" s="67" t="s">
        <v>7</v>
      </c>
      <c r="L696" s="63" t="s">
        <v>7</v>
      </c>
      <c r="M696" s="70" t="s">
        <v>1122</v>
      </c>
      <c r="N696" s="63" t="s">
        <v>24</v>
      </c>
      <c r="O696" s="70">
        <v>2</v>
      </c>
      <c r="P696" s="70">
        <v>2</v>
      </c>
      <c r="Q696" s="70">
        <v>2</v>
      </c>
      <c r="W696" s="84">
        <v>1</v>
      </c>
      <c r="X696" s="84">
        <v>2</v>
      </c>
    </row>
    <row r="697" spans="2:24" ht="15" customHeight="1" x14ac:dyDescent="0.25">
      <c r="B697" s="70" t="s">
        <v>2696</v>
      </c>
      <c r="C697" s="64">
        <v>41055.584131944444</v>
      </c>
      <c r="D697" s="65">
        <v>10000</v>
      </c>
      <c r="E697" s="66">
        <v>10000</v>
      </c>
      <c r="F697" s="67" t="s">
        <v>5</v>
      </c>
      <c r="G697" s="68">
        <v>10000</v>
      </c>
      <c r="H697" s="69">
        <v>2</v>
      </c>
      <c r="I697" s="67" t="s">
        <v>747</v>
      </c>
      <c r="J697" s="70" t="s">
        <v>51</v>
      </c>
      <c r="K697" s="67" t="s">
        <v>7</v>
      </c>
      <c r="L697" s="63" t="s">
        <v>7</v>
      </c>
      <c r="M697" s="70" t="s">
        <v>1122</v>
      </c>
      <c r="N697" s="63" t="s">
        <v>8</v>
      </c>
      <c r="O697" s="70">
        <v>6</v>
      </c>
      <c r="P697" s="70">
        <v>6</v>
      </c>
      <c r="Q697" s="70">
        <v>2</v>
      </c>
      <c r="W697" s="84">
        <v>4</v>
      </c>
      <c r="X697" s="84">
        <v>6</v>
      </c>
    </row>
    <row r="698" spans="2:24" ht="15" customHeight="1" x14ac:dyDescent="0.25">
      <c r="B698" s="70" t="s">
        <v>2697</v>
      </c>
      <c r="C698" s="64">
        <v>41055.586516203701</v>
      </c>
      <c r="D698" s="65" t="s">
        <v>808</v>
      </c>
      <c r="E698" s="66">
        <v>120000</v>
      </c>
      <c r="F698" s="67" t="s">
        <v>39</v>
      </c>
      <c r="G698" s="68">
        <v>2136.9500024931081</v>
      </c>
      <c r="H698" s="69">
        <v>1</v>
      </c>
      <c r="I698" s="67" t="s">
        <v>809</v>
      </c>
      <c r="J698" s="70" t="s">
        <v>19</v>
      </c>
      <c r="K698" s="67" t="s">
        <v>7</v>
      </c>
      <c r="L698" s="63" t="s">
        <v>7</v>
      </c>
      <c r="M698" s="70" t="s">
        <v>1122</v>
      </c>
      <c r="N698" s="63" t="s">
        <v>24</v>
      </c>
      <c r="O698" s="70">
        <v>2</v>
      </c>
      <c r="P698" s="70">
        <v>2</v>
      </c>
      <c r="Q698" s="70">
        <v>0</v>
      </c>
      <c r="W698" s="84">
        <v>1</v>
      </c>
      <c r="X698" s="84">
        <v>2</v>
      </c>
    </row>
    <row r="699" spans="2:24" ht="15" customHeight="1" x14ac:dyDescent="0.25">
      <c r="B699" s="70" t="s">
        <v>2698</v>
      </c>
      <c r="C699" s="64">
        <v>41055.590868055559</v>
      </c>
      <c r="D699" s="65" t="s">
        <v>810</v>
      </c>
      <c r="E699" s="66">
        <v>480000</v>
      </c>
      <c r="F699" s="67" t="s">
        <v>39</v>
      </c>
      <c r="G699" s="68">
        <v>8547.8000099724322</v>
      </c>
      <c r="H699" s="69">
        <v>1</v>
      </c>
      <c r="I699" s="67" t="s">
        <v>205</v>
      </c>
      <c r="J699" s="70" t="s">
        <v>19</v>
      </c>
      <c r="K699" s="67" t="s">
        <v>7</v>
      </c>
      <c r="L699" s="63" t="s">
        <v>7</v>
      </c>
      <c r="M699" s="70" t="s">
        <v>1122</v>
      </c>
      <c r="N699" s="63" t="s">
        <v>8</v>
      </c>
      <c r="O699" s="70">
        <v>6</v>
      </c>
      <c r="P699" s="70">
        <v>6</v>
      </c>
      <c r="Q699" s="70">
        <v>4</v>
      </c>
      <c r="W699" s="84">
        <v>4</v>
      </c>
      <c r="X699" s="84">
        <v>6</v>
      </c>
    </row>
    <row r="700" spans="2:24" ht="15" customHeight="1" x14ac:dyDescent="0.25">
      <c r="B700" s="70" t="s">
        <v>2699</v>
      </c>
      <c r="C700" s="64">
        <v>41055.591574074075</v>
      </c>
      <c r="D700" s="65" t="s">
        <v>811</v>
      </c>
      <c r="E700" s="66">
        <v>450000</v>
      </c>
      <c r="F700" s="67" t="s">
        <v>39</v>
      </c>
      <c r="G700" s="68">
        <v>8013.5625093491553</v>
      </c>
      <c r="H700" s="69">
        <v>1</v>
      </c>
      <c r="I700" s="67" t="s">
        <v>151</v>
      </c>
      <c r="J700" s="70" t="s">
        <v>19</v>
      </c>
      <c r="K700" s="67" t="s">
        <v>7</v>
      </c>
      <c r="L700" s="63" t="s">
        <v>7</v>
      </c>
      <c r="M700" s="70" t="s">
        <v>1122</v>
      </c>
      <c r="N700" s="63" t="s">
        <v>12</v>
      </c>
      <c r="O700" s="70">
        <v>8</v>
      </c>
      <c r="P700" s="70">
        <v>8</v>
      </c>
      <c r="Q700" s="70">
        <v>8</v>
      </c>
      <c r="W700" s="84">
        <v>8</v>
      </c>
      <c r="X700" s="84">
        <v>8</v>
      </c>
    </row>
    <row r="701" spans="2:24" ht="15" customHeight="1" x14ac:dyDescent="0.25">
      <c r="B701" s="70" t="s">
        <v>2700</v>
      </c>
      <c r="C701" s="64">
        <v>41055.593460648146</v>
      </c>
      <c r="D701" s="65">
        <v>400000</v>
      </c>
      <c r="E701" s="66">
        <v>400000</v>
      </c>
      <c r="F701" s="67" t="s">
        <v>39</v>
      </c>
      <c r="G701" s="68">
        <v>7123.1666749770275</v>
      </c>
      <c r="H701" s="69">
        <v>1</v>
      </c>
      <c r="I701" s="67" t="s">
        <v>354</v>
      </c>
      <c r="J701" s="70" t="s">
        <v>354</v>
      </c>
      <c r="K701" s="67" t="s">
        <v>7</v>
      </c>
      <c r="L701" s="63" t="s">
        <v>7</v>
      </c>
      <c r="M701" s="70" t="s">
        <v>1122</v>
      </c>
      <c r="N701" s="63" t="s">
        <v>8</v>
      </c>
      <c r="O701" s="70">
        <v>6</v>
      </c>
      <c r="P701" s="70">
        <v>6</v>
      </c>
      <c r="Q701" s="70">
        <v>0</v>
      </c>
      <c r="W701" s="84">
        <v>4</v>
      </c>
      <c r="X701" s="84">
        <v>6</v>
      </c>
    </row>
    <row r="702" spans="2:24" ht="15" customHeight="1" x14ac:dyDescent="0.25">
      <c r="B702" s="70" t="s">
        <v>2701</v>
      </c>
      <c r="C702" s="64">
        <v>41055.594606481478</v>
      </c>
      <c r="D702" s="65" t="s">
        <v>812</v>
      </c>
      <c r="E702" s="66">
        <v>2300000</v>
      </c>
      <c r="F702" s="67" t="s">
        <v>39</v>
      </c>
      <c r="G702" s="68">
        <v>40958.208381117904</v>
      </c>
      <c r="H702" s="69">
        <v>5</v>
      </c>
      <c r="I702" s="67" t="s">
        <v>254</v>
      </c>
      <c r="J702" s="70" t="s">
        <v>19</v>
      </c>
      <c r="K702" s="67" t="s">
        <v>7</v>
      </c>
      <c r="L702" s="63" t="s">
        <v>7</v>
      </c>
      <c r="M702" s="70" t="s">
        <v>1122</v>
      </c>
      <c r="N702" s="63" t="s">
        <v>12</v>
      </c>
      <c r="O702" s="70">
        <v>8</v>
      </c>
      <c r="P702" s="70">
        <v>8</v>
      </c>
      <c r="Q702" s="70">
        <v>5</v>
      </c>
      <c r="W702" s="84">
        <v>8</v>
      </c>
      <c r="X702" s="84">
        <v>8</v>
      </c>
    </row>
    <row r="703" spans="2:24" ht="15" customHeight="1" x14ac:dyDescent="0.25">
      <c r="B703" s="70" t="s">
        <v>2702</v>
      </c>
      <c r="C703" s="64">
        <v>41055.595960648148</v>
      </c>
      <c r="D703" s="65">
        <v>636000</v>
      </c>
      <c r="E703" s="66">
        <v>636000</v>
      </c>
      <c r="F703" s="67" t="s">
        <v>39</v>
      </c>
      <c r="G703" s="68">
        <v>11325.835013213473</v>
      </c>
      <c r="H703" s="69">
        <v>2</v>
      </c>
      <c r="I703" s="67" t="s">
        <v>813</v>
      </c>
      <c r="J703" s="70" t="s">
        <v>51</v>
      </c>
      <c r="K703" s="67" t="s">
        <v>7</v>
      </c>
      <c r="L703" s="63" t="s">
        <v>7</v>
      </c>
      <c r="M703" s="70" t="s">
        <v>1122</v>
      </c>
      <c r="N703" s="63" t="s">
        <v>8</v>
      </c>
      <c r="O703" s="70">
        <v>6</v>
      </c>
      <c r="P703" s="70">
        <v>6</v>
      </c>
      <c r="Q703" s="70">
        <v>2</v>
      </c>
      <c r="W703" s="84">
        <v>4</v>
      </c>
      <c r="X703" s="84">
        <v>6</v>
      </c>
    </row>
    <row r="704" spans="2:24" ht="15" customHeight="1" x14ac:dyDescent="0.25">
      <c r="B704" s="70" t="s">
        <v>2703</v>
      </c>
      <c r="C704" s="64">
        <v>41055.597488425927</v>
      </c>
      <c r="D704" s="65" t="s">
        <v>814</v>
      </c>
      <c r="E704" s="66">
        <v>15000</v>
      </c>
      <c r="F704" s="67" t="s">
        <v>5</v>
      </c>
      <c r="G704" s="68">
        <v>15000</v>
      </c>
      <c r="H704" s="69">
        <v>2</v>
      </c>
      <c r="I704" s="67" t="s">
        <v>815</v>
      </c>
      <c r="J704" s="70" t="s">
        <v>308</v>
      </c>
      <c r="K704" s="67" t="s">
        <v>816</v>
      </c>
      <c r="L704" s="63" t="s">
        <v>816</v>
      </c>
      <c r="M704" s="70" t="s">
        <v>979</v>
      </c>
      <c r="N704" s="63" t="s">
        <v>8</v>
      </c>
      <c r="O704" s="70">
        <v>6</v>
      </c>
      <c r="P704" s="70">
        <v>6</v>
      </c>
      <c r="Q704" s="70">
        <v>2</v>
      </c>
      <c r="W704" s="84">
        <v>4</v>
      </c>
      <c r="X704" s="84">
        <v>6</v>
      </c>
    </row>
    <row r="705" spans="2:24" ht="15" customHeight="1" x14ac:dyDescent="0.25">
      <c r="B705" s="70" t="s">
        <v>2704</v>
      </c>
      <c r="C705" s="64">
        <v>41055.598668981482</v>
      </c>
      <c r="D705" s="65">
        <v>1000</v>
      </c>
      <c r="E705" s="66">
        <v>12000</v>
      </c>
      <c r="F705" s="67" t="s">
        <v>5</v>
      </c>
      <c r="G705" s="68">
        <v>12000</v>
      </c>
      <c r="H705" s="69">
        <v>2</v>
      </c>
      <c r="I705" s="67" t="s">
        <v>817</v>
      </c>
      <c r="J705" s="70" t="s">
        <v>19</v>
      </c>
      <c r="K705" s="67" t="s">
        <v>4047</v>
      </c>
      <c r="L705" s="63" t="s">
        <v>124</v>
      </c>
      <c r="M705" s="70" t="s">
        <v>1122</v>
      </c>
      <c r="N705" s="63" t="s">
        <v>8</v>
      </c>
      <c r="O705" s="70">
        <v>6</v>
      </c>
      <c r="P705" s="70">
        <v>6</v>
      </c>
      <c r="Q705" s="70">
        <v>12</v>
      </c>
      <c r="W705" s="84">
        <v>4</v>
      </c>
      <c r="X705" s="84">
        <v>6</v>
      </c>
    </row>
    <row r="706" spans="2:24" ht="15" customHeight="1" x14ac:dyDescent="0.25">
      <c r="B706" s="70" t="s">
        <v>2705</v>
      </c>
      <c r="C706" s="64">
        <v>41055.599861111114</v>
      </c>
      <c r="D706" s="65">
        <v>500000</v>
      </c>
      <c r="E706" s="66">
        <v>500000</v>
      </c>
      <c r="F706" s="67" t="s">
        <v>39</v>
      </c>
      <c r="G706" s="68">
        <v>8903.9583437212841</v>
      </c>
      <c r="H706" s="69">
        <v>1</v>
      </c>
      <c r="I706" s="67" t="s">
        <v>818</v>
      </c>
      <c r="J706" s="70" t="s">
        <v>3945</v>
      </c>
      <c r="K706" s="67" t="s">
        <v>7</v>
      </c>
      <c r="L706" s="63" t="s">
        <v>7</v>
      </c>
      <c r="M706" s="70" t="s">
        <v>1122</v>
      </c>
      <c r="N706" s="63" t="s">
        <v>17</v>
      </c>
      <c r="O706" s="70">
        <v>3</v>
      </c>
      <c r="P706" s="70">
        <v>2</v>
      </c>
      <c r="Q706" s="70">
        <v>1</v>
      </c>
      <c r="W706" s="84">
        <v>2</v>
      </c>
      <c r="X706" s="84">
        <v>3</v>
      </c>
    </row>
    <row r="707" spans="2:24" ht="15" customHeight="1" x14ac:dyDescent="0.25">
      <c r="B707" s="70" t="s">
        <v>2706</v>
      </c>
      <c r="C707" s="64">
        <v>41055.606377314813</v>
      </c>
      <c r="D707" s="65">
        <v>500000</v>
      </c>
      <c r="E707" s="66">
        <v>500000</v>
      </c>
      <c r="F707" s="67" t="s">
        <v>39</v>
      </c>
      <c r="G707" s="68">
        <v>8903.9583437212841</v>
      </c>
      <c r="H707" s="69">
        <v>1</v>
      </c>
      <c r="I707" s="67" t="s">
        <v>277</v>
      </c>
      <c r="J707" s="70" t="s">
        <v>277</v>
      </c>
      <c r="K707" s="67" t="s">
        <v>7</v>
      </c>
      <c r="L707" s="63" t="s">
        <v>7</v>
      </c>
      <c r="M707" s="70" t="s">
        <v>1122</v>
      </c>
      <c r="N707" s="63" t="s">
        <v>12</v>
      </c>
      <c r="O707" s="70">
        <v>8</v>
      </c>
      <c r="P707" s="70">
        <v>8</v>
      </c>
      <c r="Q707" s="70">
        <v>2</v>
      </c>
      <c r="W707" s="84">
        <v>8</v>
      </c>
      <c r="X707" s="84">
        <v>8</v>
      </c>
    </row>
    <row r="708" spans="2:24" ht="15" customHeight="1" x14ac:dyDescent="0.25">
      <c r="B708" s="70" t="s">
        <v>2707</v>
      </c>
      <c r="C708" s="64">
        <v>41055.608194444445</v>
      </c>
      <c r="D708" s="65" t="s">
        <v>819</v>
      </c>
      <c r="E708" s="66">
        <v>720000</v>
      </c>
      <c r="F708" s="67" t="s">
        <v>39</v>
      </c>
      <c r="G708" s="68">
        <v>12821.700014958649</v>
      </c>
      <c r="H708" s="69">
        <v>2</v>
      </c>
      <c r="I708" s="67" t="s">
        <v>820</v>
      </c>
      <c r="J708" s="70" t="s">
        <v>51</v>
      </c>
      <c r="K708" s="67" t="s">
        <v>7</v>
      </c>
      <c r="L708" s="63" t="s">
        <v>7</v>
      </c>
      <c r="M708" s="70" t="s">
        <v>1122</v>
      </c>
      <c r="N708" s="63" t="s">
        <v>12</v>
      </c>
      <c r="O708" s="70">
        <v>8</v>
      </c>
      <c r="P708" s="70">
        <v>8</v>
      </c>
      <c r="Q708" s="70">
        <v>10</v>
      </c>
      <c r="W708" s="84">
        <v>8</v>
      </c>
      <c r="X708" s="84">
        <v>8</v>
      </c>
    </row>
    <row r="709" spans="2:24" ht="15" customHeight="1" x14ac:dyDescent="0.25">
      <c r="B709" s="70" t="s">
        <v>2708</v>
      </c>
      <c r="C709" s="64">
        <v>41055.611805555556</v>
      </c>
      <c r="D709" s="65" t="s">
        <v>821</v>
      </c>
      <c r="E709" s="66">
        <v>180000</v>
      </c>
      <c r="F709" s="67" t="s">
        <v>39</v>
      </c>
      <c r="G709" s="68">
        <v>3205.4250037396623</v>
      </c>
      <c r="H709" s="69">
        <v>1</v>
      </c>
      <c r="I709" s="67" t="s">
        <v>822</v>
      </c>
      <c r="J709" s="70" t="s">
        <v>51</v>
      </c>
      <c r="K709" s="67" t="s">
        <v>7</v>
      </c>
      <c r="L709" s="63" t="s">
        <v>7</v>
      </c>
      <c r="M709" s="70" t="s">
        <v>1122</v>
      </c>
      <c r="N709" s="63" t="s">
        <v>12</v>
      </c>
      <c r="O709" s="70">
        <v>8</v>
      </c>
      <c r="P709" s="70">
        <v>8</v>
      </c>
      <c r="Q709" s="70">
        <v>7</v>
      </c>
      <c r="W709" s="84">
        <v>8</v>
      </c>
      <c r="X709" s="84">
        <v>8</v>
      </c>
    </row>
    <row r="710" spans="2:24" ht="15" customHeight="1" x14ac:dyDescent="0.25">
      <c r="B710" s="70" t="s">
        <v>2709</v>
      </c>
      <c r="C710" s="64">
        <v>41055.615914351853</v>
      </c>
      <c r="D710" s="65">
        <v>375000</v>
      </c>
      <c r="E710" s="66">
        <v>375000</v>
      </c>
      <c r="F710" s="67" t="s">
        <v>39</v>
      </c>
      <c r="G710" s="68">
        <v>6677.9687577909626</v>
      </c>
      <c r="H710" s="69">
        <v>1</v>
      </c>
      <c r="I710" s="67" t="s">
        <v>89</v>
      </c>
      <c r="J710" s="70" t="s">
        <v>51</v>
      </c>
      <c r="K710" s="67" t="s">
        <v>7</v>
      </c>
      <c r="L710" s="63" t="s">
        <v>7</v>
      </c>
      <c r="M710" s="70" t="s">
        <v>1122</v>
      </c>
      <c r="N710" s="63" t="s">
        <v>17</v>
      </c>
      <c r="O710" s="70">
        <v>3</v>
      </c>
      <c r="P710" s="70">
        <v>2</v>
      </c>
      <c r="Q710" s="70">
        <v>6</v>
      </c>
      <c r="W710" s="84">
        <v>2</v>
      </c>
      <c r="X710" s="84">
        <v>3</v>
      </c>
    </row>
    <row r="711" spans="2:24" ht="15" customHeight="1" x14ac:dyDescent="0.25">
      <c r="B711" s="70" t="s">
        <v>2710</v>
      </c>
      <c r="C711" s="64">
        <v>41055.618773148148</v>
      </c>
      <c r="D711" s="65">
        <v>85000</v>
      </c>
      <c r="E711" s="66">
        <v>85000</v>
      </c>
      <c r="F711" s="67" t="s">
        <v>668</v>
      </c>
      <c r="G711" s="68">
        <v>67794.987956419791</v>
      </c>
      <c r="H711" s="69">
        <v>7</v>
      </c>
      <c r="I711" s="67" t="s">
        <v>823</v>
      </c>
      <c r="J711" s="70" t="s">
        <v>51</v>
      </c>
      <c r="K711" s="67" t="s">
        <v>670</v>
      </c>
      <c r="L711" s="63" t="s">
        <v>670</v>
      </c>
      <c r="M711" s="70" t="s">
        <v>4083</v>
      </c>
      <c r="N711" s="63" t="s">
        <v>8</v>
      </c>
      <c r="O711" s="70">
        <v>6</v>
      </c>
      <c r="P711" s="70">
        <v>6</v>
      </c>
      <c r="Q711" s="70">
        <v>15</v>
      </c>
      <c r="W711" s="84">
        <v>4</v>
      </c>
      <c r="X711" s="84">
        <v>6</v>
      </c>
    </row>
    <row r="712" spans="2:24" ht="15" customHeight="1" x14ac:dyDescent="0.25">
      <c r="B712" s="70" t="s">
        <v>2711</v>
      </c>
      <c r="C712" s="64">
        <v>41055.623368055552</v>
      </c>
      <c r="D712" s="65">
        <v>31250</v>
      </c>
      <c r="E712" s="66">
        <v>31250</v>
      </c>
      <c r="F712" s="67" t="s">
        <v>5</v>
      </c>
      <c r="G712" s="68">
        <v>31250</v>
      </c>
      <c r="H712" s="69">
        <v>4</v>
      </c>
      <c r="I712" s="67" t="s">
        <v>824</v>
      </c>
      <c r="J712" s="70" t="s">
        <v>51</v>
      </c>
      <c r="K712" s="67" t="s">
        <v>7</v>
      </c>
      <c r="L712" s="63" t="s">
        <v>7</v>
      </c>
      <c r="M712" s="70" t="s">
        <v>1122</v>
      </c>
      <c r="N712" s="63" t="s">
        <v>17</v>
      </c>
      <c r="O712" s="70">
        <v>3</v>
      </c>
      <c r="P712" s="70">
        <v>2</v>
      </c>
      <c r="Q712" s="70">
        <v>6</v>
      </c>
      <c r="W712" s="84">
        <v>2</v>
      </c>
      <c r="X712" s="84">
        <v>3</v>
      </c>
    </row>
    <row r="713" spans="2:24" ht="15" customHeight="1" x14ac:dyDescent="0.25">
      <c r="B713" s="70" t="s">
        <v>2712</v>
      </c>
      <c r="C713" s="64">
        <v>41055.623437499999</v>
      </c>
      <c r="D713" s="65" t="s">
        <v>825</v>
      </c>
      <c r="E713" s="66">
        <v>204000</v>
      </c>
      <c r="F713" s="67" t="s">
        <v>31</v>
      </c>
      <c r="G713" s="68">
        <v>2165.2740982270229</v>
      </c>
      <c r="H713" s="69">
        <v>1</v>
      </c>
      <c r="I713" s="67" t="s">
        <v>826</v>
      </c>
      <c r="J713" s="70" t="s">
        <v>51</v>
      </c>
      <c r="K713" s="67" t="s">
        <v>16</v>
      </c>
      <c r="L713" s="63" t="s">
        <v>16</v>
      </c>
      <c r="M713" s="70" t="s">
        <v>1122</v>
      </c>
      <c r="N713" s="63" t="s">
        <v>12</v>
      </c>
      <c r="O713" s="70">
        <v>8</v>
      </c>
      <c r="P713" s="70">
        <v>8</v>
      </c>
      <c r="Q713" s="70">
        <v>2</v>
      </c>
      <c r="W713" s="84">
        <v>8</v>
      </c>
      <c r="X713" s="84">
        <v>8</v>
      </c>
    </row>
    <row r="714" spans="2:24" ht="15" customHeight="1" x14ac:dyDescent="0.25">
      <c r="B714" s="70" t="s">
        <v>2713</v>
      </c>
      <c r="C714" s="64">
        <v>41055.623888888891</v>
      </c>
      <c r="D714" s="65" t="s">
        <v>827</v>
      </c>
      <c r="E714" s="66">
        <v>400000</v>
      </c>
      <c r="F714" s="67" t="s">
        <v>39</v>
      </c>
      <c r="G714" s="68">
        <v>7123.1666749770275</v>
      </c>
      <c r="H714" s="69">
        <v>1</v>
      </c>
      <c r="I714" s="67" t="s">
        <v>828</v>
      </c>
      <c r="J714" s="70" t="s">
        <v>3945</v>
      </c>
      <c r="K714" s="67" t="s">
        <v>7</v>
      </c>
      <c r="L714" s="63" t="s">
        <v>7</v>
      </c>
      <c r="M714" s="70" t="s">
        <v>1122</v>
      </c>
      <c r="N714" s="63" t="s">
        <v>12</v>
      </c>
      <c r="O714" s="70">
        <v>8</v>
      </c>
      <c r="P714" s="70">
        <v>8</v>
      </c>
      <c r="Q714" s="70">
        <v>4</v>
      </c>
      <c r="W714" s="84">
        <v>8</v>
      </c>
      <c r="X714" s="84">
        <v>8</v>
      </c>
    </row>
    <row r="715" spans="2:24" ht="15" customHeight="1" x14ac:dyDescent="0.25">
      <c r="B715" s="70" t="s">
        <v>2714</v>
      </c>
      <c r="C715" s="64">
        <v>41055.625694444447</v>
      </c>
      <c r="D715" s="65" t="s">
        <v>829</v>
      </c>
      <c r="E715" s="66">
        <v>130000</v>
      </c>
      <c r="F715" s="67" t="s">
        <v>5</v>
      </c>
      <c r="G715" s="68">
        <v>130000</v>
      </c>
      <c r="H715" s="69">
        <v>11</v>
      </c>
      <c r="I715" s="67" t="s">
        <v>830</v>
      </c>
      <c r="J715" s="70" t="s">
        <v>51</v>
      </c>
      <c r="K715" s="67" t="s">
        <v>82</v>
      </c>
      <c r="L715" s="63" t="s">
        <v>82</v>
      </c>
      <c r="M715" s="70" t="s">
        <v>4083</v>
      </c>
      <c r="N715" s="63" t="s">
        <v>8</v>
      </c>
      <c r="O715" s="70">
        <v>6</v>
      </c>
      <c r="P715" s="70">
        <v>6</v>
      </c>
      <c r="Q715" s="70">
        <v>3</v>
      </c>
      <c r="W715" s="84">
        <v>4</v>
      </c>
      <c r="X715" s="84">
        <v>6</v>
      </c>
    </row>
    <row r="716" spans="2:24" ht="15" customHeight="1" x14ac:dyDescent="0.25">
      <c r="B716" s="70" t="s">
        <v>2715</v>
      </c>
      <c r="C716" s="64">
        <v>41055.626168981478</v>
      </c>
      <c r="D716" s="65" t="s">
        <v>831</v>
      </c>
      <c r="E716" s="66">
        <v>250000</v>
      </c>
      <c r="F716" s="67" t="s">
        <v>39</v>
      </c>
      <c r="G716" s="68">
        <v>4451.9791718606421</v>
      </c>
      <c r="H716" s="69">
        <v>1</v>
      </c>
      <c r="I716" s="67" t="s">
        <v>802</v>
      </c>
      <c r="J716" s="70" t="s">
        <v>51</v>
      </c>
      <c r="K716" s="67" t="s">
        <v>7</v>
      </c>
      <c r="L716" s="63" t="s">
        <v>7</v>
      </c>
      <c r="M716" s="70" t="s">
        <v>1122</v>
      </c>
      <c r="N716" s="63" t="s">
        <v>8</v>
      </c>
      <c r="O716" s="70">
        <v>6</v>
      </c>
      <c r="P716" s="70">
        <v>6</v>
      </c>
      <c r="Q716" s="70">
        <v>6</v>
      </c>
      <c r="W716" s="84">
        <v>4</v>
      </c>
      <c r="X716" s="84">
        <v>6</v>
      </c>
    </row>
    <row r="717" spans="2:24" ht="15" customHeight="1" x14ac:dyDescent="0.25">
      <c r="B717" s="70" t="s">
        <v>2716</v>
      </c>
      <c r="C717" s="64">
        <v>41055.626782407409</v>
      </c>
      <c r="D717" s="65">
        <v>800</v>
      </c>
      <c r="E717" s="66">
        <v>9600</v>
      </c>
      <c r="F717" s="67" t="s">
        <v>5</v>
      </c>
      <c r="G717" s="68">
        <v>9600</v>
      </c>
      <c r="H717" s="69">
        <v>1</v>
      </c>
      <c r="I717" s="67" t="s">
        <v>145</v>
      </c>
      <c r="J717" s="70" t="s">
        <v>19</v>
      </c>
      <c r="K717" s="67" t="s">
        <v>47</v>
      </c>
      <c r="L717" s="63" t="s">
        <v>47</v>
      </c>
      <c r="M717" s="70" t="s">
        <v>4016</v>
      </c>
      <c r="N717" s="63" t="s">
        <v>8</v>
      </c>
      <c r="O717" s="70">
        <v>6</v>
      </c>
      <c r="P717" s="70">
        <v>6</v>
      </c>
      <c r="Q717" s="70">
        <v>2</v>
      </c>
      <c r="W717" s="84">
        <v>4</v>
      </c>
      <c r="X717" s="84">
        <v>6</v>
      </c>
    </row>
    <row r="718" spans="2:24" ht="15" customHeight="1" x14ac:dyDescent="0.25">
      <c r="B718" s="70" t="s">
        <v>2717</v>
      </c>
      <c r="C718" s="64">
        <v>41055.628159722219</v>
      </c>
      <c r="D718" s="65" t="s">
        <v>832</v>
      </c>
      <c r="E718" s="66">
        <v>390000</v>
      </c>
      <c r="F718" s="67" t="s">
        <v>39</v>
      </c>
      <c r="G718" s="68">
        <v>6945.0875081026015</v>
      </c>
      <c r="H718" s="69">
        <v>1</v>
      </c>
      <c r="I718" s="67" t="s">
        <v>205</v>
      </c>
      <c r="J718" s="70" t="s">
        <v>19</v>
      </c>
      <c r="K718" s="67" t="s">
        <v>7</v>
      </c>
      <c r="L718" s="63" t="s">
        <v>7</v>
      </c>
      <c r="M718" s="70" t="s">
        <v>1122</v>
      </c>
      <c r="N718" s="63" t="s">
        <v>8</v>
      </c>
      <c r="O718" s="70">
        <v>6</v>
      </c>
      <c r="P718" s="70">
        <v>6</v>
      </c>
      <c r="Q718" s="70">
        <v>1</v>
      </c>
      <c r="W718" s="84">
        <v>4</v>
      </c>
      <c r="X718" s="84">
        <v>6</v>
      </c>
    </row>
    <row r="719" spans="2:24" ht="15" customHeight="1" x14ac:dyDescent="0.25">
      <c r="B719" s="70" t="s">
        <v>2718</v>
      </c>
      <c r="C719" s="64">
        <v>41055.628958333335</v>
      </c>
      <c r="D719" s="65">
        <v>600000</v>
      </c>
      <c r="E719" s="66">
        <v>600000</v>
      </c>
      <c r="F719" s="67" t="s">
        <v>39</v>
      </c>
      <c r="G719" s="68">
        <v>10684.750012465542</v>
      </c>
      <c r="H719" s="69">
        <v>2</v>
      </c>
      <c r="I719" s="67" t="s">
        <v>833</v>
      </c>
      <c r="J719" s="70" t="s">
        <v>308</v>
      </c>
      <c r="K719" s="67" t="s">
        <v>7</v>
      </c>
      <c r="L719" s="63" t="s">
        <v>7</v>
      </c>
      <c r="M719" s="70" t="s">
        <v>1122</v>
      </c>
      <c r="N719" s="63" t="s">
        <v>12</v>
      </c>
      <c r="O719" s="70">
        <v>8</v>
      </c>
      <c r="P719" s="70">
        <v>8</v>
      </c>
      <c r="Q719" s="70">
        <v>7</v>
      </c>
      <c r="W719" s="84">
        <v>8</v>
      </c>
      <c r="X719" s="84">
        <v>8</v>
      </c>
    </row>
    <row r="720" spans="2:24" ht="15" customHeight="1" x14ac:dyDescent="0.25">
      <c r="B720" s="70" t="s">
        <v>2719</v>
      </c>
      <c r="C720" s="64">
        <v>41055.629166666666</v>
      </c>
      <c r="D720" s="65">
        <v>4.8</v>
      </c>
      <c r="E720" s="66">
        <v>480000</v>
      </c>
      <c r="F720" s="67" t="s">
        <v>39</v>
      </c>
      <c r="G720" s="68">
        <v>8547.8000099724322</v>
      </c>
      <c r="H720" s="69">
        <v>1</v>
      </c>
      <c r="I720" s="67" t="s">
        <v>834</v>
      </c>
      <c r="J720" s="70" t="s">
        <v>19</v>
      </c>
      <c r="K720" s="67" t="s">
        <v>7</v>
      </c>
      <c r="L720" s="63" t="s">
        <v>7</v>
      </c>
      <c r="M720" s="70" t="s">
        <v>1122</v>
      </c>
      <c r="N720" s="63" t="s">
        <v>17</v>
      </c>
      <c r="O720" s="70">
        <v>3</v>
      </c>
      <c r="P720" s="70">
        <v>2</v>
      </c>
      <c r="Q720" s="70">
        <v>3.5</v>
      </c>
      <c r="W720" s="84">
        <v>2</v>
      </c>
      <c r="X720" s="84">
        <v>3</v>
      </c>
    </row>
    <row r="721" spans="2:24" ht="15" customHeight="1" x14ac:dyDescent="0.25">
      <c r="B721" s="70" t="s">
        <v>2720</v>
      </c>
      <c r="C721" s="64">
        <v>41055.630312499998</v>
      </c>
      <c r="D721" s="65">
        <v>35000</v>
      </c>
      <c r="E721" s="66">
        <v>35000</v>
      </c>
      <c r="F721" s="67" t="s">
        <v>5</v>
      </c>
      <c r="G721" s="68">
        <v>35000</v>
      </c>
      <c r="H721" s="69">
        <v>4</v>
      </c>
      <c r="I721" s="67" t="s">
        <v>614</v>
      </c>
      <c r="J721" s="70" t="s">
        <v>19</v>
      </c>
      <c r="K721" s="67" t="s">
        <v>7</v>
      </c>
      <c r="L721" s="63" t="s">
        <v>7</v>
      </c>
      <c r="M721" s="70" t="s">
        <v>1122</v>
      </c>
      <c r="N721" s="63" t="s">
        <v>8</v>
      </c>
      <c r="O721" s="70">
        <v>6</v>
      </c>
      <c r="P721" s="70">
        <v>6</v>
      </c>
      <c r="Q721" s="70">
        <v>10</v>
      </c>
      <c r="W721" s="84">
        <v>4</v>
      </c>
      <c r="X721" s="84">
        <v>6</v>
      </c>
    </row>
    <row r="722" spans="2:24" ht="15" customHeight="1" x14ac:dyDescent="0.25">
      <c r="B722" s="70" t="s">
        <v>2721</v>
      </c>
      <c r="C722" s="64">
        <v>41055.631562499999</v>
      </c>
      <c r="D722" s="65" t="s">
        <v>835</v>
      </c>
      <c r="E722" s="66">
        <v>1000000</v>
      </c>
      <c r="F722" s="67" t="s">
        <v>39</v>
      </c>
      <c r="G722" s="68">
        <v>17807.916687442568</v>
      </c>
      <c r="H722" s="69">
        <v>2</v>
      </c>
      <c r="I722" s="67" t="s">
        <v>836</v>
      </c>
      <c r="J722" s="70" t="s">
        <v>19</v>
      </c>
      <c r="K722" s="67" t="s">
        <v>7</v>
      </c>
      <c r="L722" s="63" t="s">
        <v>7</v>
      </c>
      <c r="M722" s="70" t="s">
        <v>1122</v>
      </c>
      <c r="N722" s="63" t="s">
        <v>17</v>
      </c>
      <c r="O722" s="70">
        <v>3</v>
      </c>
      <c r="P722" s="70">
        <v>2</v>
      </c>
      <c r="Q722" s="70">
        <v>12</v>
      </c>
      <c r="W722" s="84">
        <v>2</v>
      </c>
      <c r="X722" s="84">
        <v>3</v>
      </c>
    </row>
    <row r="723" spans="2:24" ht="15" customHeight="1" x14ac:dyDescent="0.25">
      <c r="B723" s="70" t="s">
        <v>2722</v>
      </c>
      <c r="C723" s="64">
        <v>41055.640057870369</v>
      </c>
      <c r="D723" s="65">
        <v>180000</v>
      </c>
      <c r="E723" s="66">
        <v>180000</v>
      </c>
      <c r="F723" s="67" t="s">
        <v>39</v>
      </c>
      <c r="G723" s="68">
        <v>3205.4250037396623</v>
      </c>
      <c r="H723" s="69">
        <v>1</v>
      </c>
      <c r="I723" s="67" t="s">
        <v>308</v>
      </c>
      <c r="J723" s="70" t="s">
        <v>308</v>
      </c>
      <c r="K723" s="67" t="s">
        <v>7</v>
      </c>
      <c r="L723" s="63" t="s">
        <v>7</v>
      </c>
      <c r="M723" s="70" t="s">
        <v>1122</v>
      </c>
      <c r="N723" s="63" t="s">
        <v>12</v>
      </c>
      <c r="O723" s="70">
        <v>8</v>
      </c>
      <c r="P723" s="70">
        <v>8</v>
      </c>
      <c r="Q723" s="70">
        <v>4</v>
      </c>
      <c r="W723" s="84">
        <v>8</v>
      </c>
      <c r="X723" s="84">
        <v>8</v>
      </c>
    </row>
    <row r="724" spans="2:24" ht="15" customHeight="1" x14ac:dyDescent="0.25">
      <c r="B724" s="70" t="s">
        <v>2723</v>
      </c>
      <c r="C724" s="64">
        <v>41055.64203703704</v>
      </c>
      <c r="D724" s="65">
        <v>5000</v>
      </c>
      <c r="E724" s="66">
        <v>60000</v>
      </c>
      <c r="F724" s="67" t="s">
        <v>5</v>
      </c>
      <c r="G724" s="68">
        <v>60000</v>
      </c>
      <c r="H724" s="69">
        <v>7</v>
      </c>
      <c r="I724" s="67" t="s">
        <v>51</v>
      </c>
      <c r="J724" s="70" t="s">
        <v>51</v>
      </c>
      <c r="K724" s="67" t="s">
        <v>63</v>
      </c>
      <c r="L724" s="63" t="s">
        <v>63</v>
      </c>
      <c r="M724" s="70" t="s">
        <v>1122</v>
      </c>
      <c r="N724" s="63" t="s">
        <v>8</v>
      </c>
      <c r="O724" s="70">
        <v>6</v>
      </c>
      <c r="P724" s="70">
        <v>6</v>
      </c>
      <c r="Q724" s="70">
        <v>10</v>
      </c>
      <c r="W724" s="84">
        <v>4</v>
      </c>
      <c r="X724" s="84">
        <v>6</v>
      </c>
    </row>
    <row r="725" spans="2:24" ht="15" customHeight="1" x14ac:dyDescent="0.25">
      <c r="B725" s="70" t="s">
        <v>2724</v>
      </c>
      <c r="C725" s="64">
        <v>41055.644305555557</v>
      </c>
      <c r="D725" s="65" t="s">
        <v>837</v>
      </c>
      <c r="E725" s="66">
        <v>800000</v>
      </c>
      <c r="F725" s="67" t="s">
        <v>39</v>
      </c>
      <c r="G725" s="68">
        <v>14246.333349954055</v>
      </c>
      <c r="H725" s="69">
        <v>2</v>
      </c>
      <c r="I725" s="67" t="s">
        <v>51</v>
      </c>
      <c r="J725" s="70" t="s">
        <v>51</v>
      </c>
      <c r="K725" s="67" t="s">
        <v>7</v>
      </c>
      <c r="L725" s="63" t="s">
        <v>7</v>
      </c>
      <c r="M725" s="70" t="s">
        <v>1122</v>
      </c>
      <c r="N725" s="63" t="s">
        <v>17</v>
      </c>
      <c r="O725" s="70">
        <v>3</v>
      </c>
      <c r="P725" s="70">
        <v>2</v>
      </c>
      <c r="Q725" s="70">
        <v>13</v>
      </c>
      <c r="W725" s="84">
        <v>2</v>
      </c>
      <c r="X725" s="84">
        <v>3</v>
      </c>
    </row>
    <row r="726" spans="2:24" ht="15" customHeight="1" x14ac:dyDescent="0.25">
      <c r="B726" s="70" t="s">
        <v>2725</v>
      </c>
      <c r="C726" s="64">
        <v>41055.646099537036</v>
      </c>
      <c r="D726" s="65" t="s">
        <v>838</v>
      </c>
      <c r="E726" s="66">
        <v>600000</v>
      </c>
      <c r="F726" s="67" t="s">
        <v>39</v>
      </c>
      <c r="G726" s="68">
        <v>10684.750012465542</v>
      </c>
      <c r="H726" s="69">
        <v>2</v>
      </c>
      <c r="I726" s="67" t="s">
        <v>839</v>
      </c>
      <c r="J726" s="70" t="s">
        <v>51</v>
      </c>
      <c r="K726" s="67" t="s">
        <v>7</v>
      </c>
      <c r="L726" s="63" t="s">
        <v>7</v>
      </c>
      <c r="M726" s="70" t="s">
        <v>1122</v>
      </c>
      <c r="N726" s="63" t="s">
        <v>17</v>
      </c>
      <c r="O726" s="70">
        <v>3</v>
      </c>
      <c r="P726" s="70">
        <v>2</v>
      </c>
      <c r="Q726" s="70">
        <v>8</v>
      </c>
      <c r="W726" s="84">
        <v>2</v>
      </c>
      <c r="X726" s="84">
        <v>3</v>
      </c>
    </row>
    <row r="727" spans="2:24" ht="15" customHeight="1" x14ac:dyDescent="0.25">
      <c r="B727" s="70" t="s">
        <v>2726</v>
      </c>
      <c r="C727" s="64">
        <v>41055.64980324074</v>
      </c>
      <c r="D727" s="65">
        <v>40000</v>
      </c>
      <c r="E727" s="66">
        <v>40000</v>
      </c>
      <c r="F727" s="67" t="s">
        <v>5</v>
      </c>
      <c r="G727" s="68">
        <v>40000</v>
      </c>
      <c r="H727" s="69">
        <v>5</v>
      </c>
      <c r="I727" s="67" t="s">
        <v>840</v>
      </c>
      <c r="J727" s="70" t="s">
        <v>51</v>
      </c>
      <c r="K727" s="67" t="s">
        <v>7</v>
      </c>
      <c r="L727" s="63" t="s">
        <v>7</v>
      </c>
      <c r="M727" s="70" t="s">
        <v>1122</v>
      </c>
      <c r="N727" s="63" t="s">
        <v>12</v>
      </c>
      <c r="O727" s="70">
        <v>8</v>
      </c>
      <c r="P727" s="70">
        <v>8</v>
      </c>
      <c r="Q727" s="70">
        <v>15</v>
      </c>
      <c r="W727" s="84">
        <v>8</v>
      </c>
      <c r="X727" s="84">
        <v>8</v>
      </c>
    </row>
    <row r="728" spans="2:24" ht="15" customHeight="1" x14ac:dyDescent="0.25">
      <c r="B728" s="70" t="s">
        <v>2727</v>
      </c>
      <c r="C728" s="64">
        <v>41055.655925925923</v>
      </c>
      <c r="D728" s="65">
        <v>5022</v>
      </c>
      <c r="E728" s="66">
        <v>5022</v>
      </c>
      <c r="F728" s="67" t="s">
        <v>5</v>
      </c>
      <c r="G728" s="68">
        <v>5022</v>
      </c>
      <c r="H728" s="69">
        <v>1</v>
      </c>
      <c r="I728" s="67" t="s">
        <v>841</v>
      </c>
      <c r="J728" s="70" t="s">
        <v>19</v>
      </c>
      <c r="K728" s="67" t="s">
        <v>16</v>
      </c>
      <c r="L728" s="63" t="s">
        <v>16</v>
      </c>
      <c r="M728" s="70" t="s">
        <v>1122</v>
      </c>
      <c r="N728" s="63" t="s">
        <v>8</v>
      </c>
      <c r="O728" s="70">
        <v>6</v>
      </c>
      <c r="P728" s="70">
        <v>6</v>
      </c>
      <c r="Q728" s="70">
        <v>15</v>
      </c>
      <c r="W728" s="84">
        <v>4</v>
      </c>
      <c r="X728" s="84">
        <v>6</v>
      </c>
    </row>
    <row r="729" spans="2:24" ht="15" customHeight="1" x14ac:dyDescent="0.25">
      <c r="B729" s="70" t="s">
        <v>2728</v>
      </c>
      <c r="C729" s="64">
        <v>41055.660543981481</v>
      </c>
      <c r="D729" s="65">
        <v>410000</v>
      </c>
      <c r="E729" s="66">
        <v>410000</v>
      </c>
      <c r="F729" s="67" t="s">
        <v>39</v>
      </c>
      <c r="G729" s="68">
        <v>7301.2458418514525</v>
      </c>
      <c r="H729" s="69">
        <v>1</v>
      </c>
      <c r="I729" s="67" t="s">
        <v>6</v>
      </c>
      <c r="J729" s="70" t="s">
        <v>19</v>
      </c>
      <c r="K729" s="67" t="s">
        <v>7</v>
      </c>
      <c r="L729" s="63" t="s">
        <v>7</v>
      </c>
      <c r="M729" s="70" t="s">
        <v>1122</v>
      </c>
      <c r="N729" s="63" t="s">
        <v>12</v>
      </c>
      <c r="O729" s="70">
        <v>8</v>
      </c>
      <c r="P729" s="70">
        <v>8</v>
      </c>
      <c r="Q729" s="70">
        <v>5</v>
      </c>
      <c r="W729" s="84">
        <v>8</v>
      </c>
      <c r="X729" s="84">
        <v>8</v>
      </c>
    </row>
    <row r="730" spans="2:24" ht="15" customHeight="1" x14ac:dyDescent="0.25">
      <c r="B730" s="70" t="s">
        <v>2729</v>
      </c>
      <c r="C730" s="64">
        <v>41055.661921296298</v>
      </c>
      <c r="D730" s="65">
        <v>10000</v>
      </c>
      <c r="E730" s="66">
        <v>120000</v>
      </c>
      <c r="F730" s="67" t="s">
        <v>842</v>
      </c>
      <c r="G730" s="68">
        <v>19831.432821021317</v>
      </c>
      <c r="H730" s="69">
        <v>2</v>
      </c>
      <c r="I730" s="67" t="s">
        <v>843</v>
      </c>
      <c r="J730" s="70" t="s">
        <v>19</v>
      </c>
      <c r="K730" s="67" t="s">
        <v>844</v>
      </c>
      <c r="L730" s="63" t="s">
        <v>844</v>
      </c>
      <c r="M730" s="70" t="s">
        <v>4016</v>
      </c>
      <c r="N730" s="63" t="s">
        <v>12</v>
      </c>
      <c r="O730" s="70">
        <v>8</v>
      </c>
      <c r="P730" s="70">
        <v>8</v>
      </c>
      <c r="Q730" s="70">
        <v>5</v>
      </c>
      <c r="W730" s="84">
        <v>8</v>
      </c>
      <c r="X730" s="84">
        <v>8</v>
      </c>
    </row>
    <row r="731" spans="2:24" ht="15" customHeight="1" x14ac:dyDescent="0.25">
      <c r="B731" s="70" t="s">
        <v>2730</v>
      </c>
      <c r="C731" s="64">
        <v>41055.662499999999</v>
      </c>
      <c r="D731" s="65" t="s">
        <v>845</v>
      </c>
      <c r="E731" s="66">
        <v>600000</v>
      </c>
      <c r="F731" s="67" t="s">
        <v>39</v>
      </c>
      <c r="G731" s="68">
        <v>10684.750012465542</v>
      </c>
      <c r="H731" s="69">
        <v>2</v>
      </c>
      <c r="I731" s="67" t="s">
        <v>640</v>
      </c>
      <c r="J731" s="70" t="s">
        <v>51</v>
      </c>
      <c r="K731" s="67" t="s">
        <v>7</v>
      </c>
      <c r="L731" s="63" t="s">
        <v>7</v>
      </c>
      <c r="M731" s="70" t="s">
        <v>1122</v>
      </c>
      <c r="N731" s="63" t="s">
        <v>8</v>
      </c>
      <c r="O731" s="70">
        <v>6</v>
      </c>
      <c r="P731" s="70">
        <v>6</v>
      </c>
      <c r="Q731" s="70">
        <v>5</v>
      </c>
      <c r="W731" s="84">
        <v>4</v>
      </c>
      <c r="X731" s="84">
        <v>6</v>
      </c>
    </row>
    <row r="732" spans="2:24" ht="15" customHeight="1" x14ac:dyDescent="0.25">
      <c r="B732" s="70" t="s">
        <v>2731</v>
      </c>
      <c r="C732" s="64">
        <v>41055.664548611108</v>
      </c>
      <c r="D732" s="65" t="s">
        <v>846</v>
      </c>
      <c r="E732" s="66">
        <v>4800</v>
      </c>
      <c r="F732" s="67" t="s">
        <v>5</v>
      </c>
      <c r="G732" s="68">
        <v>4800</v>
      </c>
      <c r="H732" s="69">
        <v>1</v>
      </c>
      <c r="I732" s="67" t="s">
        <v>847</v>
      </c>
      <c r="J732" s="70" t="s">
        <v>19</v>
      </c>
      <c r="K732" s="67" t="s">
        <v>848</v>
      </c>
      <c r="L732" s="63" t="s">
        <v>848</v>
      </c>
      <c r="M732" s="70" t="s">
        <v>1122</v>
      </c>
      <c r="N732" s="63" t="s">
        <v>8</v>
      </c>
      <c r="O732" s="70">
        <v>6</v>
      </c>
      <c r="P732" s="70">
        <v>6</v>
      </c>
      <c r="Q732" s="70">
        <v>2</v>
      </c>
      <c r="W732" s="84">
        <v>4</v>
      </c>
      <c r="X732" s="84">
        <v>6</v>
      </c>
    </row>
    <row r="733" spans="2:24" ht="15" customHeight="1" x14ac:dyDescent="0.25">
      <c r="B733" s="70" t="s">
        <v>2732</v>
      </c>
      <c r="C733" s="64">
        <v>41055.666481481479</v>
      </c>
      <c r="D733" s="65" t="s">
        <v>849</v>
      </c>
      <c r="E733" s="66">
        <v>66000</v>
      </c>
      <c r="F733" s="67" t="s">
        <v>21</v>
      </c>
      <c r="G733" s="68">
        <v>83846.362973446114</v>
      </c>
      <c r="H733" s="69">
        <v>9</v>
      </c>
      <c r="I733" s="67" t="s">
        <v>850</v>
      </c>
      <c r="J733" s="70" t="s">
        <v>19</v>
      </c>
      <c r="K733" s="67" t="s">
        <v>376</v>
      </c>
      <c r="L733" s="63" t="s">
        <v>23</v>
      </c>
      <c r="M733" s="70" t="s">
        <v>979</v>
      </c>
      <c r="N733" s="63" t="s">
        <v>8</v>
      </c>
      <c r="O733" s="70">
        <v>6</v>
      </c>
      <c r="P733" s="70">
        <v>6</v>
      </c>
      <c r="Q733" s="70">
        <v>7</v>
      </c>
      <c r="W733" s="84">
        <v>4</v>
      </c>
      <c r="X733" s="84">
        <v>6</v>
      </c>
    </row>
    <row r="734" spans="2:24" ht="15" customHeight="1" x14ac:dyDescent="0.25">
      <c r="B734" s="70" t="s">
        <v>2733</v>
      </c>
      <c r="C734" s="64">
        <v>41055.667986111112</v>
      </c>
      <c r="D734" s="65">
        <v>15000</v>
      </c>
      <c r="E734" s="66">
        <v>15000</v>
      </c>
      <c r="F734" s="67" t="s">
        <v>5</v>
      </c>
      <c r="G734" s="68">
        <v>15000</v>
      </c>
      <c r="H734" s="69">
        <v>2</v>
      </c>
      <c r="I734" s="67" t="s">
        <v>851</v>
      </c>
      <c r="J734" s="70" t="s">
        <v>486</v>
      </c>
      <c r="K734" s="67" t="s">
        <v>7</v>
      </c>
      <c r="L734" s="63" t="s">
        <v>7</v>
      </c>
      <c r="M734" s="70" t="s">
        <v>1122</v>
      </c>
      <c r="N734" s="63" t="s">
        <v>17</v>
      </c>
      <c r="O734" s="70">
        <v>3</v>
      </c>
      <c r="P734" s="70">
        <v>2</v>
      </c>
      <c r="Q734" s="70">
        <v>2</v>
      </c>
      <c r="W734" s="84">
        <v>2</v>
      </c>
      <c r="X734" s="84">
        <v>3</v>
      </c>
    </row>
    <row r="735" spans="2:24" ht="15" customHeight="1" x14ac:dyDescent="0.25">
      <c r="B735" s="70" t="s">
        <v>2734</v>
      </c>
      <c r="C735" s="64">
        <v>41055.670162037037</v>
      </c>
      <c r="D735" s="65">
        <v>10000</v>
      </c>
      <c r="E735" s="66">
        <v>10000</v>
      </c>
      <c r="F735" s="67" t="s">
        <v>5</v>
      </c>
      <c r="G735" s="68">
        <v>10000</v>
      </c>
      <c r="H735" s="69">
        <v>2</v>
      </c>
      <c r="I735" s="67" t="s">
        <v>852</v>
      </c>
      <c r="J735" s="70" t="s">
        <v>19</v>
      </c>
      <c r="K735" s="67" t="s">
        <v>7</v>
      </c>
      <c r="L735" s="63" t="s">
        <v>7</v>
      </c>
      <c r="M735" s="70" t="s">
        <v>1122</v>
      </c>
      <c r="N735" s="63" t="s">
        <v>8</v>
      </c>
      <c r="O735" s="70">
        <v>6</v>
      </c>
      <c r="P735" s="70">
        <v>6</v>
      </c>
      <c r="Q735" s="70">
        <v>12</v>
      </c>
      <c r="W735" s="84">
        <v>4</v>
      </c>
      <c r="X735" s="84">
        <v>6</v>
      </c>
    </row>
    <row r="736" spans="2:24" ht="15" customHeight="1" x14ac:dyDescent="0.25">
      <c r="B736" s="70" t="s">
        <v>2735</v>
      </c>
      <c r="C736" s="64">
        <v>41055.673703703702</v>
      </c>
      <c r="D736" s="65">
        <v>74000</v>
      </c>
      <c r="E736" s="66">
        <v>74000</v>
      </c>
      <c r="F736" s="67" t="s">
        <v>67</v>
      </c>
      <c r="G736" s="68">
        <v>116637.19213297902</v>
      </c>
      <c r="H736" s="69">
        <v>11</v>
      </c>
      <c r="I736" s="67" t="s">
        <v>853</v>
      </c>
      <c r="J736" s="70" t="s">
        <v>51</v>
      </c>
      <c r="K736" s="67" t="s">
        <v>69</v>
      </c>
      <c r="L736" s="63" t="s">
        <v>69</v>
      </c>
      <c r="M736" s="70" t="s">
        <v>979</v>
      </c>
      <c r="N736" s="63" t="s">
        <v>8</v>
      </c>
      <c r="O736" s="70">
        <v>6</v>
      </c>
      <c r="P736" s="70">
        <v>6</v>
      </c>
      <c r="Q736" s="70">
        <v>5</v>
      </c>
      <c r="W736" s="84">
        <v>4</v>
      </c>
      <c r="X736" s="84">
        <v>6</v>
      </c>
    </row>
    <row r="737" spans="2:24" ht="15" customHeight="1" x14ac:dyDescent="0.25">
      <c r="B737" s="70" t="s">
        <v>2736</v>
      </c>
      <c r="C737" s="64">
        <v>41055.675104166665</v>
      </c>
      <c r="D737" s="65" t="s">
        <v>854</v>
      </c>
      <c r="E737" s="66">
        <v>21798</v>
      </c>
      <c r="F737" s="67" t="s">
        <v>67</v>
      </c>
      <c r="G737" s="68">
        <v>34357.533974522659</v>
      </c>
      <c r="H737" s="69">
        <v>4</v>
      </c>
      <c r="I737" s="67" t="s">
        <v>151</v>
      </c>
      <c r="J737" s="70" t="s">
        <v>19</v>
      </c>
      <c r="K737" s="67" t="s">
        <v>69</v>
      </c>
      <c r="L737" s="63" t="s">
        <v>69</v>
      </c>
      <c r="M737" s="70" t="s">
        <v>979</v>
      </c>
      <c r="N737" s="63" t="s">
        <v>12</v>
      </c>
      <c r="O737" s="70">
        <v>8</v>
      </c>
      <c r="P737" s="70">
        <v>8</v>
      </c>
      <c r="Q737" s="70">
        <v>1.5</v>
      </c>
      <c r="W737" s="84">
        <v>8</v>
      </c>
      <c r="X737" s="84">
        <v>8</v>
      </c>
    </row>
    <row r="738" spans="2:24" ht="15" customHeight="1" x14ac:dyDescent="0.25">
      <c r="B738" s="70" t="s">
        <v>2737</v>
      </c>
      <c r="C738" s="64">
        <v>41055.678229166668</v>
      </c>
      <c r="D738" s="65">
        <v>65000</v>
      </c>
      <c r="E738" s="66">
        <v>65000</v>
      </c>
      <c r="F738" s="67" t="s">
        <v>67</v>
      </c>
      <c r="G738" s="68">
        <v>102451.58768437347</v>
      </c>
      <c r="H738" s="69">
        <v>11</v>
      </c>
      <c r="I738" s="67" t="s">
        <v>855</v>
      </c>
      <c r="J738" s="70" t="s">
        <v>51</v>
      </c>
      <c r="K738" s="67" t="s">
        <v>69</v>
      </c>
      <c r="L738" s="63" t="s">
        <v>69</v>
      </c>
      <c r="M738" s="70" t="s">
        <v>979</v>
      </c>
      <c r="N738" s="63" t="s">
        <v>8</v>
      </c>
      <c r="O738" s="70">
        <v>6</v>
      </c>
      <c r="P738" s="70">
        <v>6</v>
      </c>
      <c r="Q738" s="70">
        <v>15</v>
      </c>
      <c r="W738" s="84">
        <v>4</v>
      </c>
      <c r="X738" s="84">
        <v>6</v>
      </c>
    </row>
    <row r="739" spans="2:24" ht="15" customHeight="1" x14ac:dyDescent="0.25">
      <c r="B739" s="70" t="s">
        <v>2738</v>
      </c>
      <c r="C739" s="64">
        <v>41055.682986111111</v>
      </c>
      <c r="D739" s="65">
        <v>16000</v>
      </c>
      <c r="E739" s="66">
        <v>16000</v>
      </c>
      <c r="F739" s="67" t="s">
        <v>5</v>
      </c>
      <c r="G739" s="68">
        <v>16000</v>
      </c>
      <c r="H739" s="69">
        <v>2</v>
      </c>
      <c r="I739" s="67" t="s">
        <v>277</v>
      </c>
      <c r="J739" s="70" t="s">
        <v>277</v>
      </c>
      <c r="K739" s="67" t="s">
        <v>7</v>
      </c>
      <c r="L739" s="63" t="s">
        <v>7</v>
      </c>
      <c r="M739" s="70" t="s">
        <v>1122</v>
      </c>
      <c r="N739" s="63" t="s">
        <v>17</v>
      </c>
      <c r="O739" s="70">
        <v>3</v>
      </c>
      <c r="P739" s="70">
        <v>2</v>
      </c>
      <c r="Q739" s="70">
        <v>5</v>
      </c>
      <c r="W739" s="84">
        <v>2</v>
      </c>
      <c r="X739" s="84">
        <v>3</v>
      </c>
    </row>
    <row r="740" spans="2:24" ht="15" customHeight="1" x14ac:dyDescent="0.25">
      <c r="B740" s="70" t="s">
        <v>2739</v>
      </c>
      <c r="C740" s="64">
        <v>41055.684641203705</v>
      </c>
      <c r="D740" s="65">
        <v>6000</v>
      </c>
      <c r="E740" s="66">
        <v>6000</v>
      </c>
      <c r="F740" s="67" t="s">
        <v>5</v>
      </c>
      <c r="G740" s="68">
        <v>6000</v>
      </c>
      <c r="H740" s="69">
        <v>1</v>
      </c>
      <c r="I740" s="67" t="s">
        <v>856</v>
      </c>
      <c r="J740" s="70" t="s">
        <v>51</v>
      </c>
      <c r="K740" s="67" t="s">
        <v>7</v>
      </c>
      <c r="L740" s="63" t="s">
        <v>7</v>
      </c>
      <c r="M740" s="70" t="s">
        <v>1122</v>
      </c>
      <c r="N740" s="63" t="s">
        <v>17</v>
      </c>
      <c r="O740" s="70">
        <v>3</v>
      </c>
      <c r="P740" s="70">
        <v>2</v>
      </c>
      <c r="Q740" s="70">
        <v>6</v>
      </c>
      <c r="W740" s="84">
        <v>2</v>
      </c>
      <c r="X740" s="84">
        <v>3</v>
      </c>
    </row>
    <row r="741" spans="2:24" ht="15" customHeight="1" x14ac:dyDescent="0.25">
      <c r="B741" s="70" t="s">
        <v>2740</v>
      </c>
      <c r="C741" s="64">
        <v>41055.685127314813</v>
      </c>
      <c r="D741" s="65" t="s">
        <v>857</v>
      </c>
      <c r="E741" s="66">
        <v>360000</v>
      </c>
      <c r="F741" s="67" t="s">
        <v>39</v>
      </c>
      <c r="G741" s="68">
        <v>6410.8500074793246</v>
      </c>
      <c r="H741" s="69">
        <v>1</v>
      </c>
      <c r="I741" s="67" t="s">
        <v>858</v>
      </c>
      <c r="J741" s="70" t="s">
        <v>51</v>
      </c>
      <c r="K741" s="67" t="s">
        <v>7</v>
      </c>
      <c r="L741" s="63" t="s">
        <v>7</v>
      </c>
      <c r="M741" s="70" t="s">
        <v>1122</v>
      </c>
      <c r="N741" s="63" t="s">
        <v>12</v>
      </c>
      <c r="O741" s="70">
        <v>8</v>
      </c>
      <c r="P741" s="70">
        <v>8</v>
      </c>
      <c r="Q741" s="70">
        <v>6</v>
      </c>
      <c r="W741" s="84">
        <v>8</v>
      </c>
      <c r="X741" s="84">
        <v>8</v>
      </c>
    </row>
    <row r="742" spans="2:24" ht="15" customHeight="1" x14ac:dyDescent="0.25">
      <c r="B742" s="70" t="s">
        <v>2741</v>
      </c>
      <c r="C742" s="64">
        <v>41055.687222222223</v>
      </c>
      <c r="D742" s="65">
        <v>36000</v>
      </c>
      <c r="E742" s="66">
        <v>36000</v>
      </c>
      <c r="F742" s="67" t="s">
        <v>5</v>
      </c>
      <c r="G742" s="68">
        <v>36000</v>
      </c>
      <c r="H742" s="69">
        <v>4</v>
      </c>
      <c r="I742" s="67" t="s">
        <v>483</v>
      </c>
      <c r="J742" s="70" t="s">
        <v>277</v>
      </c>
      <c r="K742" s="67" t="s">
        <v>4047</v>
      </c>
      <c r="L742" s="63" t="s">
        <v>124</v>
      </c>
      <c r="M742" s="70" t="s">
        <v>1122</v>
      </c>
      <c r="N742" s="63" t="s">
        <v>24</v>
      </c>
      <c r="O742" s="70">
        <v>2</v>
      </c>
      <c r="P742" s="70">
        <v>2</v>
      </c>
      <c r="Q742" s="70">
        <v>7</v>
      </c>
      <c r="W742" s="84">
        <v>1</v>
      </c>
      <c r="X742" s="84">
        <v>2</v>
      </c>
    </row>
    <row r="743" spans="2:24" ht="15" customHeight="1" x14ac:dyDescent="0.25">
      <c r="B743" s="70" t="s">
        <v>2742</v>
      </c>
      <c r="C743" s="64">
        <v>41055.690254629626</v>
      </c>
      <c r="D743" s="65">
        <v>20000</v>
      </c>
      <c r="E743" s="66">
        <v>20000</v>
      </c>
      <c r="F743" s="67" t="s">
        <v>5</v>
      </c>
      <c r="G743" s="68">
        <v>20000</v>
      </c>
      <c r="H743" s="69">
        <v>3</v>
      </c>
      <c r="I743" s="67" t="s">
        <v>520</v>
      </c>
      <c r="J743" s="70" t="s">
        <v>277</v>
      </c>
      <c r="K743" s="67" t="s">
        <v>7</v>
      </c>
      <c r="L743" s="63" t="s">
        <v>7</v>
      </c>
      <c r="M743" s="70" t="s">
        <v>1122</v>
      </c>
      <c r="N743" s="63" t="s">
        <v>24</v>
      </c>
      <c r="O743" s="70">
        <v>2</v>
      </c>
      <c r="P743" s="70">
        <v>2</v>
      </c>
      <c r="Q743" s="70">
        <v>7</v>
      </c>
      <c r="W743" s="84">
        <v>1</v>
      </c>
      <c r="X743" s="84">
        <v>2</v>
      </c>
    </row>
    <row r="744" spans="2:24" ht="15" customHeight="1" x14ac:dyDescent="0.25">
      <c r="B744" s="70" t="s">
        <v>2743</v>
      </c>
      <c r="C744" s="64">
        <v>41055.690486111111</v>
      </c>
      <c r="D744" s="65" t="s">
        <v>859</v>
      </c>
      <c r="E744" s="66">
        <v>240000</v>
      </c>
      <c r="F744" s="67" t="s">
        <v>39</v>
      </c>
      <c r="G744" s="68">
        <v>4273.9000049862161</v>
      </c>
      <c r="H744" s="69">
        <v>1</v>
      </c>
      <c r="I744" s="67" t="s">
        <v>860</v>
      </c>
      <c r="J744" s="70" t="s">
        <v>308</v>
      </c>
      <c r="K744" s="67" t="s">
        <v>7</v>
      </c>
      <c r="L744" s="63" t="s">
        <v>7</v>
      </c>
      <c r="M744" s="70" t="s">
        <v>1122</v>
      </c>
      <c r="N744" s="63" t="s">
        <v>8</v>
      </c>
      <c r="O744" s="70">
        <v>6</v>
      </c>
      <c r="P744" s="70">
        <v>6</v>
      </c>
      <c r="Q744" s="70">
        <v>8</v>
      </c>
      <c r="W744" s="84">
        <v>4</v>
      </c>
      <c r="X744" s="84">
        <v>6</v>
      </c>
    </row>
    <row r="745" spans="2:24" ht="15" customHeight="1" x14ac:dyDescent="0.25">
      <c r="B745" s="70" t="s">
        <v>2744</v>
      </c>
      <c r="C745" s="64">
        <v>41055.690937500003</v>
      </c>
      <c r="D745" s="65" t="s">
        <v>861</v>
      </c>
      <c r="E745" s="66">
        <v>24000</v>
      </c>
      <c r="F745" s="67" t="s">
        <v>67</v>
      </c>
      <c r="G745" s="68">
        <v>37828.278529614821</v>
      </c>
      <c r="H745" s="69">
        <v>4</v>
      </c>
      <c r="I745" s="67" t="s">
        <v>862</v>
      </c>
      <c r="J745" s="70" t="s">
        <v>65</v>
      </c>
      <c r="K745" s="67" t="s">
        <v>69</v>
      </c>
      <c r="L745" s="63" t="s">
        <v>69</v>
      </c>
      <c r="M745" s="70" t="s">
        <v>979</v>
      </c>
      <c r="N745" s="63" t="s">
        <v>12</v>
      </c>
      <c r="O745" s="70">
        <v>8</v>
      </c>
      <c r="P745" s="70">
        <v>8</v>
      </c>
      <c r="Q745" s="70">
        <v>8</v>
      </c>
      <c r="W745" s="84">
        <v>8</v>
      </c>
      <c r="X745" s="84">
        <v>8</v>
      </c>
    </row>
    <row r="746" spans="2:24" ht="15" customHeight="1" x14ac:dyDescent="0.25">
      <c r="B746" s="70" t="s">
        <v>2745</v>
      </c>
      <c r="C746" s="64">
        <v>41055.701481481483</v>
      </c>
      <c r="D746" s="65" t="s">
        <v>863</v>
      </c>
      <c r="E746" s="66">
        <v>11000</v>
      </c>
      <c r="F746" s="67" t="s">
        <v>5</v>
      </c>
      <c r="G746" s="68">
        <v>11000</v>
      </c>
      <c r="H746" s="69">
        <v>2</v>
      </c>
      <c r="I746" s="67" t="s">
        <v>864</v>
      </c>
      <c r="J746" s="70" t="s">
        <v>51</v>
      </c>
      <c r="K746" s="67" t="s">
        <v>714</v>
      </c>
      <c r="L746" s="63" t="s">
        <v>714</v>
      </c>
      <c r="M746" s="70" t="s">
        <v>1122</v>
      </c>
      <c r="N746" s="63" t="s">
        <v>12</v>
      </c>
      <c r="O746" s="70">
        <v>8</v>
      </c>
      <c r="P746" s="70">
        <v>8</v>
      </c>
      <c r="Q746" s="70">
        <v>4.5</v>
      </c>
      <c r="W746" s="84">
        <v>8</v>
      </c>
      <c r="X746" s="84">
        <v>8</v>
      </c>
    </row>
    <row r="747" spans="2:24" ht="15" customHeight="1" x14ac:dyDescent="0.25">
      <c r="B747" s="70" t="s">
        <v>2746</v>
      </c>
      <c r="C747" s="64">
        <v>41055.701921296299</v>
      </c>
      <c r="D747" s="65">
        <v>8000</v>
      </c>
      <c r="E747" s="66">
        <v>8000</v>
      </c>
      <c r="F747" s="67" t="s">
        <v>5</v>
      </c>
      <c r="G747" s="68">
        <v>8000</v>
      </c>
      <c r="H747" s="69">
        <v>1</v>
      </c>
      <c r="I747" s="67" t="s">
        <v>205</v>
      </c>
      <c r="J747" s="70" t="s">
        <v>19</v>
      </c>
      <c r="K747" s="67" t="s">
        <v>7</v>
      </c>
      <c r="L747" s="63" t="s">
        <v>7</v>
      </c>
      <c r="M747" s="70" t="s">
        <v>1122</v>
      </c>
      <c r="N747" s="63" t="s">
        <v>17</v>
      </c>
      <c r="O747" s="70">
        <v>3</v>
      </c>
      <c r="P747" s="70">
        <v>2</v>
      </c>
      <c r="Q747" s="70">
        <v>6</v>
      </c>
      <c r="W747" s="84">
        <v>2</v>
      </c>
      <c r="X747" s="84">
        <v>3</v>
      </c>
    </row>
    <row r="748" spans="2:24" ht="15" customHeight="1" x14ac:dyDescent="0.25">
      <c r="B748" s="70" t="s">
        <v>2747</v>
      </c>
      <c r="C748" s="64">
        <v>41055.71025462963</v>
      </c>
      <c r="D748" s="65" t="s">
        <v>865</v>
      </c>
      <c r="E748" s="66">
        <v>225000</v>
      </c>
      <c r="F748" s="67" t="s">
        <v>39</v>
      </c>
      <c r="G748" s="68">
        <v>4006.7812546745777</v>
      </c>
      <c r="H748" s="69">
        <v>1</v>
      </c>
      <c r="I748" s="67" t="s">
        <v>719</v>
      </c>
      <c r="J748" s="70" t="s">
        <v>3945</v>
      </c>
      <c r="K748" s="67" t="s">
        <v>7</v>
      </c>
      <c r="L748" s="63" t="s">
        <v>7</v>
      </c>
      <c r="M748" s="70" t="s">
        <v>1122</v>
      </c>
      <c r="N748" s="63" t="s">
        <v>12</v>
      </c>
      <c r="O748" s="70">
        <v>8</v>
      </c>
      <c r="P748" s="70">
        <v>8</v>
      </c>
      <c r="Q748" s="70">
        <v>5.5</v>
      </c>
      <c r="W748" s="84">
        <v>8</v>
      </c>
      <c r="X748" s="84">
        <v>8</v>
      </c>
    </row>
    <row r="749" spans="2:24" ht="15" customHeight="1" x14ac:dyDescent="0.25">
      <c r="B749" s="70" t="s">
        <v>2748</v>
      </c>
      <c r="C749" s="64">
        <v>41055.710439814815</v>
      </c>
      <c r="D749" s="65">
        <v>1488000</v>
      </c>
      <c r="E749" s="66">
        <v>1488000</v>
      </c>
      <c r="F749" s="67" t="s">
        <v>3930</v>
      </c>
      <c r="G749" s="68">
        <v>9171.0323574730355</v>
      </c>
      <c r="H749" s="69">
        <v>1</v>
      </c>
      <c r="I749" s="67" t="s">
        <v>866</v>
      </c>
      <c r="J749" s="70" t="s">
        <v>51</v>
      </c>
      <c r="K749" s="67" t="s">
        <v>867</v>
      </c>
      <c r="L749" s="63" t="s">
        <v>867</v>
      </c>
      <c r="M749" s="70" t="s">
        <v>4016</v>
      </c>
      <c r="N749" s="63" t="s">
        <v>17</v>
      </c>
      <c r="O749" s="70">
        <v>3</v>
      </c>
      <c r="P749" s="70">
        <v>2</v>
      </c>
      <c r="Q749" s="70">
        <v>5</v>
      </c>
      <c r="W749" s="84">
        <v>2</v>
      </c>
      <c r="X749" s="84">
        <v>3</v>
      </c>
    </row>
    <row r="750" spans="2:24" ht="15" customHeight="1" x14ac:dyDescent="0.25">
      <c r="B750" s="70" t="s">
        <v>2749</v>
      </c>
      <c r="C750" s="64">
        <v>41055.710717592592</v>
      </c>
      <c r="D750" s="65" t="s">
        <v>868</v>
      </c>
      <c r="E750" s="66">
        <v>240000</v>
      </c>
      <c r="F750" s="67" t="s">
        <v>39</v>
      </c>
      <c r="G750" s="68">
        <v>4273.9000049862161</v>
      </c>
      <c r="H750" s="69">
        <v>1</v>
      </c>
      <c r="I750" s="67" t="s">
        <v>869</v>
      </c>
      <c r="J750" s="70" t="s">
        <v>19</v>
      </c>
      <c r="K750" s="67" t="s">
        <v>7</v>
      </c>
      <c r="L750" s="63" t="s">
        <v>7</v>
      </c>
      <c r="M750" s="70" t="s">
        <v>1122</v>
      </c>
      <c r="N750" s="63" t="s">
        <v>17</v>
      </c>
      <c r="O750" s="70">
        <v>3</v>
      </c>
      <c r="P750" s="70">
        <v>2</v>
      </c>
      <c r="Q750" s="70">
        <v>20</v>
      </c>
      <c r="W750" s="84">
        <v>2</v>
      </c>
      <c r="X750" s="84">
        <v>3</v>
      </c>
    </row>
    <row r="751" spans="2:24" ht="15" customHeight="1" x14ac:dyDescent="0.25">
      <c r="B751" s="70" t="s">
        <v>2750</v>
      </c>
      <c r="C751" s="64">
        <v>41055.711377314816</v>
      </c>
      <c r="D751" s="65" t="s">
        <v>870</v>
      </c>
      <c r="E751" s="66">
        <v>700000</v>
      </c>
      <c r="F751" s="67" t="s">
        <v>39</v>
      </c>
      <c r="G751" s="68">
        <v>12465.541681209797</v>
      </c>
      <c r="H751" s="69">
        <v>2</v>
      </c>
      <c r="I751" s="67" t="s">
        <v>871</v>
      </c>
      <c r="J751" s="70" t="s">
        <v>19</v>
      </c>
      <c r="K751" s="67" t="s">
        <v>7</v>
      </c>
      <c r="L751" s="63" t="s">
        <v>7</v>
      </c>
      <c r="M751" s="70" t="s">
        <v>1122</v>
      </c>
      <c r="N751" s="63" t="s">
        <v>12</v>
      </c>
      <c r="O751" s="70">
        <v>8</v>
      </c>
      <c r="P751" s="70">
        <v>8</v>
      </c>
      <c r="Q751" s="70">
        <v>5</v>
      </c>
      <c r="W751" s="84">
        <v>8</v>
      </c>
      <c r="X751" s="84">
        <v>8</v>
      </c>
    </row>
    <row r="752" spans="2:24" ht="15" customHeight="1" x14ac:dyDescent="0.25">
      <c r="B752" s="70" t="s">
        <v>2751</v>
      </c>
      <c r="C752" s="64">
        <v>41055.713055555556</v>
      </c>
      <c r="D752" s="65">
        <v>2000</v>
      </c>
      <c r="E752" s="66">
        <v>24000</v>
      </c>
      <c r="F752" s="67" t="s">
        <v>5</v>
      </c>
      <c r="G752" s="68">
        <v>24000</v>
      </c>
      <c r="H752" s="69">
        <v>3</v>
      </c>
      <c r="I752" s="67" t="s">
        <v>872</v>
      </c>
      <c r="J752" s="70" t="s">
        <v>19</v>
      </c>
      <c r="K752" s="67" t="s">
        <v>7</v>
      </c>
      <c r="L752" s="63" t="s">
        <v>7</v>
      </c>
      <c r="M752" s="70" t="s">
        <v>1122</v>
      </c>
      <c r="N752" s="63" t="s">
        <v>17</v>
      </c>
      <c r="O752" s="70">
        <v>3</v>
      </c>
      <c r="P752" s="70">
        <v>2</v>
      </c>
      <c r="Q752" s="70">
        <v>1</v>
      </c>
      <c r="W752" s="84">
        <v>2</v>
      </c>
      <c r="X752" s="84">
        <v>3</v>
      </c>
    </row>
    <row r="753" spans="2:24" ht="15" customHeight="1" x14ac:dyDescent="0.25">
      <c r="B753" s="70" t="s">
        <v>2752</v>
      </c>
      <c r="C753" s="64">
        <v>41055.713541666664</v>
      </c>
      <c r="D753" s="65">
        <v>20000</v>
      </c>
      <c r="E753" s="66">
        <v>20000</v>
      </c>
      <c r="F753" s="67" t="s">
        <v>5</v>
      </c>
      <c r="G753" s="68">
        <v>20000</v>
      </c>
      <c r="H753" s="69">
        <v>3</v>
      </c>
      <c r="I753" s="67" t="s">
        <v>873</v>
      </c>
      <c r="J753" s="70" t="s">
        <v>354</v>
      </c>
      <c r="K753" s="67" t="s">
        <v>874</v>
      </c>
      <c r="L753" s="63" t="s">
        <v>874</v>
      </c>
      <c r="M753" s="70" t="s">
        <v>979</v>
      </c>
      <c r="N753" s="63" t="s">
        <v>17</v>
      </c>
      <c r="O753" s="70">
        <v>3</v>
      </c>
      <c r="P753" s="70">
        <v>2</v>
      </c>
      <c r="Q753" s="70">
        <v>15</v>
      </c>
      <c r="W753" s="84">
        <v>2</v>
      </c>
      <c r="X753" s="84">
        <v>3</v>
      </c>
    </row>
    <row r="754" spans="2:24" ht="15" customHeight="1" x14ac:dyDescent="0.25">
      <c r="B754" s="70" t="s">
        <v>2753</v>
      </c>
      <c r="C754" s="64">
        <v>41055.713993055557</v>
      </c>
      <c r="D754" s="65">
        <v>62000</v>
      </c>
      <c r="E754" s="66">
        <v>62000</v>
      </c>
      <c r="F754" s="67" t="s">
        <v>5</v>
      </c>
      <c r="G754" s="68">
        <v>62000</v>
      </c>
      <c r="H754" s="69">
        <v>7</v>
      </c>
      <c r="I754" s="67" t="s">
        <v>875</v>
      </c>
      <c r="J754" s="70" t="s">
        <v>19</v>
      </c>
      <c r="K754" s="67" t="s">
        <v>14</v>
      </c>
      <c r="L754" s="63" t="s">
        <v>14</v>
      </c>
      <c r="M754" s="70" t="s">
        <v>4019</v>
      </c>
      <c r="N754" s="63" t="s">
        <v>17</v>
      </c>
      <c r="O754" s="70">
        <v>3</v>
      </c>
      <c r="P754" s="70">
        <v>2</v>
      </c>
      <c r="Q754" s="70">
        <v>20</v>
      </c>
      <c r="W754" s="84">
        <v>2</v>
      </c>
      <c r="X754" s="84">
        <v>3</v>
      </c>
    </row>
    <row r="755" spans="2:24" ht="15" customHeight="1" x14ac:dyDescent="0.25">
      <c r="B755" s="70" t="s">
        <v>2754</v>
      </c>
      <c r="C755" s="64">
        <v>41055.714861111112</v>
      </c>
      <c r="D755" s="65" t="s">
        <v>876</v>
      </c>
      <c r="E755" s="66">
        <v>14960</v>
      </c>
      <c r="F755" s="67" t="s">
        <v>5</v>
      </c>
      <c r="G755" s="68">
        <v>14960</v>
      </c>
      <c r="H755" s="69">
        <v>2</v>
      </c>
      <c r="I755" s="67" t="s">
        <v>877</v>
      </c>
      <c r="J755" s="70" t="s">
        <v>486</v>
      </c>
      <c r="K755" s="67" t="s">
        <v>131</v>
      </c>
      <c r="L755" s="63" t="s">
        <v>131</v>
      </c>
      <c r="M755" s="70" t="s">
        <v>1122</v>
      </c>
      <c r="N755" s="63" t="s">
        <v>12</v>
      </c>
      <c r="O755" s="70">
        <v>8</v>
      </c>
      <c r="P755" s="70">
        <v>8</v>
      </c>
      <c r="Q755" s="70">
        <v>2</v>
      </c>
      <c r="W755" s="84">
        <v>8</v>
      </c>
      <c r="X755" s="84">
        <v>8</v>
      </c>
    </row>
    <row r="756" spans="2:24" ht="15" customHeight="1" x14ac:dyDescent="0.25">
      <c r="B756" s="70" t="s">
        <v>2755</v>
      </c>
      <c r="C756" s="64">
        <v>41055.715509259258</v>
      </c>
      <c r="D756" s="65">
        <v>120000</v>
      </c>
      <c r="E756" s="66">
        <v>120000</v>
      </c>
      <c r="F756" s="67" t="s">
        <v>39</v>
      </c>
      <c r="G756" s="68">
        <v>2136.9500024931081</v>
      </c>
      <c r="H756" s="69">
        <v>1</v>
      </c>
      <c r="I756" s="67" t="s">
        <v>878</v>
      </c>
      <c r="J756" s="70" t="s">
        <v>308</v>
      </c>
      <c r="K756" s="67" t="s">
        <v>7</v>
      </c>
      <c r="L756" s="63" t="s">
        <v>7</v>
      </c>
      <c r="M756" s="70" t="s">
        <v>1122</v>
      </c>
      <c r="N756" s="63" t="s">
        <v>17</v>
      </c>
      <c r="O756" s="70">
        <v>3</v>
      </c>
      <c r="P756" s="70">
        <v>2</v>
      </c>
      <c r="Q756" s="70">
        <v>2</v>
      </c>
      <c r="W756" s="84">
        <v>2</v>
      </c>
      <c r="X756" s="84">
        <v>3</v>
      </c>
    </row>
    <row r="757" spans="2:24" ht="15" customHeight="1" x14ac:dyDescent="0.25">
      <c r="B757" s="70" t="s">
        <v>2756</v>
      </c>
      <c r="C757" s="64">
        <v>41055.725474537037</v>
      </c>
      <c r="D757" s="65">
        <v>30232</v>
      </c>
      <c r="E757" s="66">
        <v>30232</v>
      </c>
      <c r="F757" s="67" t="s">
        <v>5</v>
      </c>
      <c r="G757" s="68">
        <v>30232</v>
      </c>
      <c r="H757" s="69">
        <v>4</v>
      </c>
      <c r="I757" s="67" t="s">
        <v>879</v>
      </c>
      <c r="J757" s="70" t="s">
        <v>308</v>
      </c>
      <c r="K757" s="78" t="s">
        <v>14</v>
      </c>
      <c r="L757" s="63" t="s">
        <v>14</v>
      </c>
      <c r="M757" s="70" t="s">
        <v>4019</v>
      </c>
      <c r="N757" s="63" t="s">
        <v>17</v>
      </c>
      <c r="O757" s="70">
        <v>3</v>
      </c>
      <c r="P757" s="70">
        <v>2</v>
      </c>
      <c r="Q757" s="70">
        <v>5</v>
      </c>
      <c r="W757" s="84">
        <v>2</v>
      </c>
      <c r="X757" s="84">
        <v>3</v>
      </c>
    </row>
    <row r="758" spans="2:24" ht="15" customHeight="1" x14ac:dyDescent="0.25">
      <c r="B758" s="70" t="s">
        <v>2757</v>
      </c>
      <c r="C758" s="64">
        <v>41055.725474537037</v>
      </c>
      <c r="D758" s="65">
        <v>41000</v>
      </c>
      <c r="E758" s="66">
        <v>41000</v>
      </c>
      <c r="F758" s="67" t="s">
        <v>5</v>
      </c>
      <c r="G758" s="68">
        <v>41000</v>
      </c>
      <c r="H758" s="69">
        <v>5</v>
      </c>
      <c r="I758" s="67" t="s">
        <v>205</v>
      </c>
      <c r="J758" s="70" t="s">
        <v>19</v>
      </c>
      <c r="K758" s="67" t="s">
        <v>14</v>
      </c>
      <c r="L758" s="63" t="s">
        <v>14</v>
      </c>
      <c r="M758" s="70" t="s">
        <v>4019</v>
      </c>
      <c r="N758" s="63" t="s">
        <v>12</v>
      </c>
      <c r="O758" s="70">
        <v>8</v>
      </c>
      <c r="P758" s="70">
        <v>8</v>
      </c>
      <c r="Q758" s="70">
        <v>4</v>
      </c>
      <c r="W758" s="84">
        <v>8</v>
      </c>
      <c r="X758" s="84">
        <v>8</v>
      </c>
    </row>
    <row r="759" spans="2:24" ht="15" customHeight="1" x14ac:dyDescent="0.25">
      <c r="B759" s="70" t="s">
        <v>2758</v>
      </c>
      <c r="C759" s="64">
        <v>41055.730509259258</v>
      </c>
      <c r="D759" s="65" t="s">
        <v>880</v>
      </c>
      <c r="E759" s="66">
        <v>95000</v>
      </c>
      <c r="F759" s="67" t="s">
        <v>80</v>
      </c>
      <c r="G759" s="68">
        <v>96891.417358250401</v>
      </c>
      <c r="H759" s="69">
        <v>10</v>
      </c>
      <c r="I759" s="67" t="s">
        <v>881</v>
      </c>
      <c r="J759" s="70" t="s">
        <v>19</v>
      </c>
      <c r="K759" s="67" t="s">
        <v>82</v>
      </c>
      <c r="L759" s="63" t="s">
        <v>82</v>
      </c>
      <c r="M759" s="70" t="s">
        <v>4083</v>
      </c>
      <c r="N759" s="63" t="s">
        <v>17</v>
      </c>
      <c r="O759" s="70">
        <v>3</v>
      </c>
      <c r="P759" s="70">
        <v>2</v>
      </c>
      <c r="Q759" s="70">
        <v>11</v>
      </c>
      <c r="W759" s="84">
        <v>2</v>
      </c>
      <c r="X759" s="84">
        <v>3</v>
      </c>
    </row>
    <row r="760" spans="2:24" ht="15" customHeight="1" x14ac:dyDescent="0.25">
      <c r="B760" s="70" t="s">
        <v>2759</v>
      </c>
      <c r="C760" s="64">
        <v>41055.739282407405</v>
      </c>
      <c r="D760" s="65" t="s">
        <v>882</v>
      </c>
      <c r="E760" s="66">
        <v>1200000</v>
      </c>
      <c r="F760" s="67" t="s">
        <v>39</v>
      </c>
      <c r="G760" s="68">
        <v>21369.500024931083</v>
      </c>
      <c r="H760" s="69">
        <v>3</v>
      </c>
      <c r="I760" s="67" t="s">
        <v>883</v>
      </c>
      <c r="J760" s="70" t="s">
        <v>51</v>
      </c>
      <c r="K760" s="67" t="s">
        <v>7</v>
      </c>
      <c r="L760" s="63" t="s">
        <v>7</v>
      </c>
      <c r="M760" s="70" t="s">
        <v>1122</v>
      </c>
      <c r="N760" s="63" t="s">
        <v>12</v>
      </c>
      <c r="O760" s="70">
        <v>8</v>
      </c>
      <c r="P760" s="70">
        <v>8</v>
      </c>
      <c r="Q760" s="70">
        <v>14</v>
      </c>
      <c r="W760" s="84">
        <v>8</v>
      </c>
      <c r="X760" s="84">
        <v>8</v>
      </c>
    </row>
    <row r="761" spans="2:24" ht="15" customHeight="1" x14ac:dyDescent="0.25">
      <c r="B761" s="70" t="s">
        <v>2760</v>
      </c>
      <c r="C761" s="64">
        <v>41055.740972222222</v>
      </c>
      <c r="D761" s="65">
        <v>205000</v>
      </c>
      <c r="E761" s="66">
        <v>205000</v>
      </c>
      <c r="F761" s="67" t="s">
        <v>39</v>
      </c>
      <c r="G761" s="68">
        <v>3650.6229209257262</v>
      </c>
      <c r="H761" s="69">
        <v>1</v>
      </c>
      <c r="I761" s="67" t="s">
        <v>884</v>
      </c>
      <c r="J761" s="70" t="s">
        <v>308</v>
      </c>
      <c r="K761" s="67" t="s">
        <v>7</v>
      </c>
      <c r="L761" s="63" t="s">
        <v>7</v>
      </c>
      <c r="M761" s="70" t="s">
        <v>1122</v>
      </c>
      <c r="N761" s="63" t="s">
        <v>12</v>
      </c>
      <c r="O761" s="70">
        <v>8</v>
      </c>
      <c r="P761" s="70">
        <v>8</v>
      </c>
      <c r="Q761" s="70">
        <v>10</v>
      </c>
      <c r="W761" s="84">
        <v>8</v>
      </c>
      <c r="X761" s="84">
        <v>8</v>
      </c>
    </row>
    <row r="762" spans="2:24" ht="15" customHeight="1" x14ac:dyDescent="0.25">
      <c r="B762" s="70" t="s">
        <v>2761</v>
      </c>
      <c r="C762" s="64">
        <v>41055.741087962961</v>
      </c>
      <c r="D762" s="65" t="s">
        <v>885</v>
      </c>
      <c r="E762" s="66">
        <v>19068</v>
      </c>
      <c r="F762" s="67" t="s">
        <v>5</v>
      </c>
      <c r="G762" s="68">
        <v>19068</v>
      </c>
      <c r="H762" s="69">
        <v>2</v>
      </c>
      <c r="I762" s="67" t="s">
        <v>886</v>
      </c>
      <c r="J762" s="70" t="s">
        <v>308</v>
      </c>
      <c r="K762" s="67" t="s">
        <v>345</v>
      </c>
      <c r="L762" s="63" t="s">
        <v>345</v>
      </c>
      <c r="M762" s="70" t="s">
        <v>1122</v>
      </c>
      <c r="N762" s="63" t="s">
        <v>12</v>
      </c>
      <c r="O762" s="70">
        <v>8</v>
      </c>
      <c r="P762" s="70">
        <v>8</v>
      </c>
      <c r="Q762" s="70">
        <v>20</v>
      </c>
      <c r="W762" s="84">
        <v>8</v>
      </c>
      <c r="X762" s="84">
        <v>8</v>
      </c>
    </row>
    <row r="763" spans="2:24" ht="15" customHeight="1" x14ac:dyDescent="0.25">
      <c r="B763" s="70" t="s">
        <v>2762</v>
      </c>
      <c r="C763" s="64">
        <v>41055.74255787037</v>
      </c>
      <c r="D763" s="65" t="s">
        <v>532</v>
      </c>
      <c r="E763" s="66">
        <v>300000</v>
      </c>
      <c r="F763" s="67" t="s">
        <v>39</v>
      </c>
      <c r="G763" s="68">
        <v>5342.3750062327708</v>
      </c>
      <c r="H763" s="69">
        <v>1</v>
      </c>
      <c r="I763" s="67" t="s">
        <v>887</v>
      </c>
      <c r="J763" s="70" t="s">
        <v>486</v>
      </c>
      <c r="K763" s="67" t="s">
        <v>7</v>
      </c>
      <c r="L763" s="63" t="s">
        <v>7</v>
      </c>
      <c r="M763" s="70" t="s">
        <v>1122</v>
      </c>
      <c r="N763" s="63" t="s">
        <v>12</v>
      </c>
      <c r="O763" s="70">
        <v>8</v>
      </c>
      <c r="P763" s="70">
        <v>8</v>
      </c>
      <c r="Q763" s="70">
        <v>4</v>
      </c>
      <c r="W763" s="84">
        <v>8</v>
      </c>
      <c r="X763" s="84">
        <v>8</v>
      </c>
    </row>
    <row r="764" spans="2:24" ht="15" customHeight="1" x14ac:dyDescent="0.25">
      <c r="B764" s="70" t="s">
        <v>2763</v>
      </c>
      <c r="C764" s="64">
        <v>41055.744062500002</v>
      </c>
      <c r="D764" s="65">
        <v>48000</v>
      </c>
      <c r="E764" s="66">
        <v>48000</v>
      </c>
      <c r="F764" s="67" t="s">
        <v>5</v>
      </c>
      <c r="G764" s="68">
        <v>48000</v>
      </c>
      <c r="H764" s="69">
        <v>5</v>
      </c>
      <c r="I764" s="67" t="s">
        <v>354</v>
      </c>
      <c r="J764" s="70" t="s">
        <v>354</v>
      </c>
      <c r="K764" s="67" t="s">
        <v>169</v>
      </c>
      <c r="L764" s="63" t="s">
        <v>169</v>
      </c>
      <c r="M764" s="70" t="s">
        <v>1122</v>
      </c>
      <c r="N764" s="63" t="s">
        <v>12</v>
      </c>
      <c r="O764" s="70">
        <v>8</v>
      </c>
      <c r="P764" s="70">
        <v>8</v>
      </c>
      <c r="Q764" s="70">
        <v>3</v>
      </c>
      <c r="W764" s="84">
        <v>8</v>
      </c>
      <c r="X764" s="84">
        <v>8</v>
      </c>
    </row>
    <row r="765" spans="2:24" ht="15" customHeight="1" x14ac:dyDescent="0.25">
      <c r="B765" s="70" t="s">
        <v>2764</v>
      </c>
      <c r="C765" s="64">
        <v>41055.763761574075</v>
      </c>
      <c r="D765" s="65" t="s">
        <v>888</v>
      </c>
      <c r="E765" s="66">
        <v>220000</v>
      </c>
      <c r="F765" s="67" t="s">
        <v>39</v>
      </c>
      <c r="G765" s="68">
        <v>3917.7416712373652</v>
      </c>
      <c r="H765" s="69">
        <v>1</v>
      </c>
      <c r="I765" s="67" t="s">
        <v>889</v>
      </c>
      <c r="J765" s="70" t="s">
        <v>277</v>
      </c>
      <c r="K765" s="67" t="s">
        <v>7</v>
      </c>
      <c r="L765" s="63" t="s">
        <v>7</v>
      </c>
      <c r="M765" s="70" t="s">
        <v>1122</v>
      </c>
      <c r="N765" s="63" t="s">
        <v>8</v>
      </c>
      <c r="O765" s="70">
        <v>6</v>
      </c>
      <c r="P765" s="70">
        <v>6</v>
      </c>
      <c r="Q765" s="70">
        <v>2</v>
      </c>
      <c r="W765" s="84">
        <v>4</v>
      </c>
      <c r="X765" s="84">
        <v>6</v>
      </c>
    </row>
    <row r="766" spans="2:24" ht="15" customHeight="1" x14ac:dyDescent="0.25">
      <c r="B766" s="70" t="s">
        <v>2765</v>
      </c>
      <c r="C766" s="64">
        <v>41055.770208333335</v>
      </c>
      <c r="D766" s="65">
        <v>13500</v>
      </c>
      <c r="E766" s="66">
        <v>13500</v>
      </c>
      <c r="F766" s="67" t="s">
        <v>5</v>
      </c>
      <c r="G766" s="68">
        <v>13500</v>
      </c>
      <c r="H766" s="69">
        <v>2</v>
      </c>
      <c r="I766" s="67" t="s">
        <v>358</v>
      </c>
      <c r="J766" s="70" t="s">
        <v>3945</v>
      </c>
      <c r="K766" s="67" t="s">
        <v>7</v>
      </c>
      <c r="L766" s="63" t="s">
        <v>7</v>
      </c>
      <c r="M766" s="70" t="s">
        <v>1122</v>
      </c>
      <c r="N766" s="63" t="s">
        <v>12</v>
      </c>
      <c r="O766" s="70">
        <v>8</v>
      </c>
      <c r="P766" s="70">
        <v>8</v>
      </c>
      <c r="Q766" s="70">
        <v>2.5</v>
      </c>
      <c r="W766" s="84">
        <v>8</v>
      </c>
      <c r="X766" s="84">
        <v>8</v>
      </c>
    </row>
    <row r="767" spans="2:24" ht="15" customHeight="1" x14ac:dyDescent="0.25">
      <c r="B767" s="70" t="s">
        <v>2766</v>
      </c>
      <c r="C767" s="64">
        <v>41055.774537037039</v>
      </c>
      <c r="D767" s="65" t="s">
        <v>890</v>
      </c>
      <c r="E767" s="66">
        <v>45000</v>
      </c>
      <c r="F767" s="67" t="s">
        <v>5</v>
      </c>
      <c r="G767" s="68">
        <v>45000</v>
      </c>
      <c r="H767" s="69">
        <v>5</v>
      </c>
      <c r="I767" s="67" t="s">
        <v>48</v>
      </c>
      <c r="J767" s="70" t="s">
        <v>51</v>
      </c>
      <c r="K767" s="67" t="s">
        <v>7</v>
      </c>
      <c r="L767" s="63" t="s">
        <v>7</v>
      </c>
      <c r="M767" s="70" t="s">
        <v>1122</v>
      </c>
      <c r="N767" s="63" t="s">
        <v>24</v>
      </c>
      <c r="O767" s="70">
        <v>2</v>
      </c>
      <c r="P767" s="70">
        <v>2</v>
      </c>
      <c r="Q767" s="70">
        <v>15</v>
      </c>
      <c r="W767" s="84">
        <v>1</v>
      </c>
      <c r="X767" s="84">
        <v>2</v>
      </c>
    </row>
    <row r="768" spans="2:24" ht="15" customHeight="1" x14ac:dyDescent="0.25">
      <c r="B768" s="70" t="s">
        <v>2767</v>
      </c>
      <c r="C768" s="64">
        <v>41055.776863425926</v>
      </c>
      <c r="D768" s="65">
        <v>55000</v>
      </c>
      <c r="E768" s="66">
        <v>55000</v>
      </c>
      <c r="F768" s="67" t="s">
        <v>21</v>
      </c>
      <c r="G768" s="68">
        <v>69871.969144538423</v>
      </c>
      <c r="H768" s="69">
        <v>7</v>
      </c>
      <c r="I768" s="67" t="s">
        <v>28</v>
      </c>
      <c r="J768" s="70" t="s">
        <v>3947</v>
      </c>
      <c r="K768" s="67" t="s">
        <v>891</v>
      </c>
      <c r="L768" s="63" t="s">
        <v>1347</v>
      </c>
      <c r="M768" s="70" t="s">
        <v>979</v>
      </c>
      <c r="N768" s="63" t="s">
        <v>17</v>
      </c>
      <c r="O768" s="70">
        <v>3</v>
      </c>
      <c r="P768" s="70">
        <v>2</v>
      </c>
      <c r="Q768" s="70">
        <v>18</v>
      </c>
      <c r="W768" s="84">
        <v>2</v>
      </c>
      <c r="X768" s="84">
        <v>3</v>
      </c>
    </row>
    <row r="769" spans="2:24" ht="15" customHeight="1" x14ac:dyDescent="0.25">
      <c r="B769" s="70" t="s">
        <v>2768</v>
      </c>
      <c r="C769" s="64">
        <v>41055.778831018521</v>
      </c>
      <c r="D769" s="65" t="s">
        <v>892</v>
      </c>
      <c r="E769" s="66">
        <v>480000</v>
      </c>
      <c r="F769" s="67" t="s">
        <v>39</v>
      </c>
      <c r="G769" s="68">
        <v>8547.8000099724322</v>
      </c>
      <c r="H769" s="69">
        <v>1</v>
      </c>
      <c r="I769" s="67" t="s">
        <v>893</v>
      </c>
      <c r="J769" s="70" t="s">
        <v>51</v>
      </c>
      <c r="K769" s="67" t="s">
        <v>7</v>
      </c>
      <c r="L769" s="63" t="s">
        <v>7</v>
      </c>
      <c r="M769" s="70" t="s">
        <v>1122</v>
      </c>
      <c r="N769" s="63" t="s">
        <v>8</v>
      </c>
      <c r="O769" s="70">
        <v>6</v>
      </c>
      <c r="P769" s="70">
        <v>6</v>
      </c>
      <c r="Q769" s="70">
        <v>11</v>
      </c>
      <c r="W769" s="84">
        <v>4</v>
      </c>
      <c r="X769" s="84">
        <v>6</v>
      </c>
    </row>
    <row r="770" spans="2:24" ht="15" customHeight="1" x14ac:dyDescent="0.25">
      <c r="B770" s="70" t="s">
        <v>2769</v>
      </c>
      <c r="C770" s="64">
        <v>41055.780555555553</v>
      </c>
      <c r="D770" s="65" t="s">
        <v>894</v>
      </c>
      <c r="E770" s="66">
        <v>33600</v>
      </c>
      <c r="F770" s="67" t="s">
        <v>356</v>
      </c>
      <c r="G770" s="68">
        <v>9146.5655463031271</v>
      </c>
      <c r="H770" s="69">
        <v>1</v>
      </c>
      <c r="I770" s="67" t="s">
        <v>308</v>
      </c>
      <c r="J770" s="70" t="s">
        <v>308</v>
      </c>
      <c r="K770" s="67" t="s">
        <v>357</v>
      </c>
      <c r="L770" s="63" t="s">
        <v>357</v>
      </c>
      <c r="M770" s="70" t="s">
        <v>1122</v>
      </c>
      <c r="N770" s="63" t="s">
        <v>24</v>
      </c>
      <c r="O770" s="70">
        <v>2</v>
      </c>
      <c r="P770" s="70">
        <v>2</v>
      </c>
      <c r="Q770" s="70">
        <v>7</v>
      </c>
      <c r="W770" s="84">
        <v>1</v>
      </c>
      <c r="X770" s="84">
        <v>2</v>
      </c>
    </row>
    <row r="771" spans="2:24" ht="15" customHeight="1" x14ac:dyDescent="0.25">
      <c r="B771" s="70" t="s">
        <v>2770</v>
      </c>
      <c r="C771" s="64">
        <v>41055.789490740739</v>
      </c>
      <c r="D771" s="65">
        <v>570000</v>
      </c>
      <c r="E771" s="66">
        <v>570000</v>
      </c>
      <c r="F771" s="67" t="s">
        <v>39</v>
      </c>
      <c r="G771" s="68">
        <v>10150.512511842264</v>
      </c>
      <c r="H771" s="69">
        <v>2</v>
      </c>
      <c r="I771" s="67" t="s">
        <v>19</v>
      </c>
      <c r="J771" s="70" t="s">
        <v>19</v>
      </c>
      <c r="K771" s="67" t="s">
        <v>7</v>
      </c>
      <c r="L771" s="63" t="s">
        <v>7</v>
      </c>
      <c r="M771" s="70" t="s">
        <v>1122</v>
      </c>
      <c r="N771" s="63" t="s">
        <v>12</v>
      </c>
      <c r="O771" s="70">
        <v>8</v>
      </c>
      <c r="P771" s="70">
        <v>8</v>
      </c>
      <c r="Q771" s="70">
        <v>2.4</v>
      </c>
      <c r="W771" s="84">
        <v>8</v>
      </c>
      <c r="X771" s="84">
        <v>8</v>
      </c>
    </row>
    <row r="772" spans="2:24" ht="15" customHeight="1" x14ac:dyDescent="0.25">
      <c r="B772" s="70" t="s">
        <v>2771</v>
      </c>
      <c r="C772" s="64">
        <v>41055.797164351854</v>
      </c>
      <c r="D772" s="65">
        <v>636000</v>
      </c>
      <c r="E772" s="66">
        <v>636000</v>
      </c>
      <c r="F772" s="67" t="s">
        <v>39</v>
      </c>
      <c r="G772" s="68">
        <v>11325.835013213473</v>
      </c>
      <c r="H772" s="69">
        <v>2</v>
      </c>
      <c r="I772" s="67" t="s">
        <v>562</v>
      </c>
      <c r="J772" s="70" t="s">
        <v>51</v>
      </c>
      <c r="K772" s="67" t="s">
        <v>7</v>
      </c>
      <c r="L772" s="63" t="s">
        <v>7</v>
      </c>
      <c r="M772" s="70" t="s">
        <v>1122</v>
      </c>
      <c r="N772" s="63" t="s">
        <v>8</v>
      </c>
      <c r="O772" s="70">
        <v>6</v>
      </c>
      <c r="P772" s="70">
        <v>6</v>
      </c>
      <c r="Q772" s="70">
        <v>7</v>
      </c>
      <c r="W772" s="84">
        <v>4</v>
      </c>
      <c r="X772" s="84">
        <v>6</v>
      </c>
    </row>
    <row r="773" spans="2:24" ht="15" customHeight="1" x14ac:dyDescent="0.25">
      <c r="B773" s="70" t="s">
        <v>2772</v>
      </c>
      <c r="C773" s="64">
        <v>41055.801145833335</v>
      </c>
      <c r="D773" s="65" t="s">
        <v>895</v>
      </c>
      <c r="E773" s="66">
        <v>180000</v>
      </c>
      <c r="F773" s="67" t="s">
        <v>31</v>
      </c>
      <c r="G773" s="68">
        <v>1910.5359690238436</v>
      </c>
      <c r="H773" s="69">
        <v>1</v>
      </c>
      <c r="I773" s="67" t="s">
        <v>896</v>
      </c>
      <c r="J773" s="70" t="s">
        <v>3945</v>
      </c>
      <c r="K773" s="67" t="s">
        <v>16</v>
      </c>
      <c r="L773" s="63" t="s">
        <v>16</v>
      </c>
      <c r="M773" s="70" t="s">
        <v>1122</v>
      </c>
      <c r="N773" s="63" t="s">
        <v>12</v>
      </c>
      <c r="O773" s="70">
        <v>8</v>
      </c>
      <c r="P773" s="70">
        <v>8</v>
      </c>
      <c r="Q773" s="70">
        <v>7</v>
      </c>
      <c r="W773" s="84">
        <v>8</v>
      </c>
      <c r="X773" s="84">
        <v>8</v>
      </c>
    </row>
    <row r="774" spans="2:24" ht="15" customHeight="1" x14ac:dyDescent="0.25">
      <c r="B774" s="70" t="s">
        <v>2773</v>
      </c>
      <c r="C774" s="64">
        <v>41055.807557870372</v>
      </c>
      <c r="D774" s="65" t="s">
        <v>897</v>
      </c>
      <c r="E774" s="66">
        <v>36000</v>
      </c>
      <c r="F774" s="67" t="s">
        <v>5</v>
      </c>
      <c r="G774" s="68">
        <v>36000</v>
      </c>
      <c r="H774" s="69">
        <v>4</v>
      </c>
      <c r="I774" s="67" t="s">
        <v>898</v>
      </c>
      <c r="J774" s="70" t="s">
        <v>51</v>
      </c>
      <c r="K774" s="67" t="s">
        <v>82</v>
      </c>
      <c r="L774" s="63" t="s">
        <v>82</v>
      </c>
      <c r="M774" s="70" t="s">
        <v>4083</v>
      </c>
      <c r="N774" s="63" t="s">
        <v>17</v>
      </c>
      <c r="O774" s="70">
        <v>3</v>
      </c>
      <c r="P774" s="70">
        <v>2</v>
      </c>
      <c r="Q774" s="70">
        <v>12</v>
      </c>
      <c r="W774" s="84">
        <v>2</v>
      </c>
      <c r="X774" s="84">
        <v>3</v>
      </c>
    </row>
    <row r="775" spans="2:24" ht="15" customHeight="1" x14ac:dyDescent="0.25">
      <c r="B775" s="70" t="s">
        <v>2774</v>
      </c>
      <c r="C775" s="64">
        <v>41055.812071759261</v>
      </c>
      <c r="D775" s="65" t="s">
        <v>899</v>
      </c>
      <c r="E775" s="66">
        <v>2250000</v>
      </c>
      <c r="F775" s="67" t="s">
        <v>39</v>
      </c>
      <c r="G775" s="68">
        <v>40067.812546745779</v>
      </c>
      <c r="H775" s="69">
        <v>5</v>
      </c>
      <c r="I775" s="67" t="s">
        <v>900</v>
      </c>
      <c r="J775" s="70" t="s">
        <v>308</v>
      </c>
      <c r="K775" s="67" t="s">
        <v>7</v>
      </c>
      <c r="L775" s="63" t="s">
        <v>7</v>
      </c>
      <c r="M775" s="70" t="s">
        <v>1122</v>
      </c>
      <c r="N775" s="63" t="s">
        <v>24</v>
      </c>
      <c r="O775" s="70">
        <v>2</v>
      </c>
      <c r="P775" s="70">
        <v>2</v>
      </c>
      <c r="Q775" s="70">
        <v>5</v>
      </c>
      <c r="W775" s="84">
        <v>1</v>
      </c>
      <c r="X775" s="84">
        <v>2</v>
      </c>
    </row>
    <row r="776" spans="2:24" ht="15" customHeight="1" x14ac:dyDescent="0.25">
      <c r="B776" s="70" t="s">
        <v>2775</v>
      </c>
      <c r="C776" s="64">
        <v>41055.812199074076</v>
      </c>
      <c r="D776" s="65">
        <v>16000</v>
      </c>
      <c r="E776" s="66">
        <v>16000</v>
      </c>
      <c r="F776" s="67" t="s">
        <v>5</v>
      </c>
      <c r="G776" s="68">
        <v>16000</v>
      </c>
      <c r="H776" s="69">
        <v>2</v>
      </c>
      <c r="I776" s="67" t="s">
        <v>901</v>
      </c>
      <c r="J776" s="70" t="s">
        <v>3945</v>
      </c>
      <c r="K776" s="67" t="s">
        <v>7</v>
      </c>
      <c r="L776" s="63" t="s">
        <v>7</v>
      </c>
      <c r="M776" s="70" t="s">
        <v>1122</v>
      </c>
      <c r="N776" s="63" t="s">
        <v>12</v>
      </c>
      <c r="O776" s="70">
        <v>8</v>
      </c>
      <c r="P776" s="70">
        <v>8</v>
      </c>
      <c r="Q776" s="70">
        <v>1</v>
      </c>
      <c r="W776" s="84">
        <v>8</v>
      </c>
      <c r="X776" s="84">
        <v>8</v>
      </c>
    </row>
    <row r="777" spans="2:24" ht="15" customHeight="1" x14ac:dyDescent="0.25">
      <c r="B777" s="70" t="s">
        <v>2776</v>
      </c>
      <c r="C777" s="64">
        <v>41055.815416666665</v>
      </c>
      <c r="D777" s="65">
        <v>240000</v>
      </c>
      <c r="E777" s="66">
        <v>240000</v>
      </c>
      <c r="F777" s="67" t="s">
        <v>39</v>
      </c>
      <c r="G777" s="68">
        <v>4273.9000049862161</v>
      </c>
      <c r="H777" s="69">
        <v>1</v>
      </c>
      <c r="I777" s="67" t="s">
        <v>19</v>
      </c>
      <c r="J777" s="70" t="s">
        <v>19</v>
      </c>
      <c r="K777" s="67" t="s">
        <v>7</v>
      </c>
      <c r="L777" s="63" t="s">
        <v>7</v>
      </c>
      <c r="M777" s="70" t="s">
        <v>1122</v>
      </c>
      <c r="N777" s="63" t="s">
        <v>12</v>
      </c>
      <c r="O777" s="70">
        <v>8</v>
      </c>
      <c r="P777" s="70">
        <v>8</v>
      </c>
      <c r="Q777" s="70">
        <v>4</v>
      </c>
      <c r="W777" s="84">
        <v>8</v>
      </c>
      <c r="X777" s="84">
        <v>8</v>
      </c>
    </row>
    <row r="778" spans="2:24" ht="15" customHeight="1" x14ac:dyDescent="0.25">
      <c r="B778" s="70" t="s">
        <v>2777</v>
      </c>
      <c r="C778" s="64">
        <v>41055.821944444448</v>
      </c>
      <c r="D778" s="65" t="s">
        <v>902</v>
      </c>
      <c r="E778" s="66">
        <v>400000</v>
      </c>
      <c r="F778" s="67" t="s">
        <v>39</v>
      </c>
      <c r="G778" s="68">
        <v>7123.1666749770275</v>
      </c>
      <c r="H778" s="69">
        <v>1</v>
      </c>
      <c r="I778" s="67" t="s">
        <v>620</v>
      </c>
      <c r="J778" s="70" t="s">
        <v>51</v>
      </c>
      <c r="K778" s="67" t="s">
        <v>7</v>
      </c>
      <c r="L778" s="63" t="s">
        <v>7</v>
      </c>
      <c r="M778" s="70" t="s">
        <v>1122</v>
      </c>
      <c r="N778" s="63" t="s">
        <v>8</v>
      </c>
      <c r="O778" s="70">
        <v>6</v>
      </c>
      <c r="P778" s="70">
        <v>6</v>
      </c>
      <c r="Q778" s="70">
        <v>7</v>
      </c>
      <c r="W778" s="84">
        <v>4</v>
      </c>
      <c r="X778" s="84">
        <v>6</v>
      </c>
    </row>
    <row r="779" spans="2:24" ht="15" customHeight="1" x14ac:dyDescent="0.25">
      <c r="B779" s="70" t="s">
        <v>2778</v>
      </c>
      <c r="C779" s="64">
        <v>41055.839131944442</v>
      </c>
      <c r="D779" s="65">
        <v>10000</v>
      </c>
      <c r="E779" s="66">
        <v>10000</v>
      </c>
      <c r="F779" s="67" t="s">
        <v>5</v>
      </c>
      <c r="G779" s="68">
        <v>10000</v>
      </c>
      <c r="H779" s="69">
        <v>2</v>
      </c>
      <c r="I779" s="67" t="s">
        <v>903</v>
      </c>
      <c r="J779" s="70" t="s">
        <v>51</v>
      </c>
      <c r="K779" s="67" t="s">
        <v>7</v>
      </c>
      <c r="L779" s="63" t="s">
        <v>7</v>
      </c>
      <c r="M779" s="70" t="s">
        <v>1122</v>
      </c>
      <c r="N779" s="63" t="s">
        <v>24</v>
      </c>
      <c r="O779" s="70">
        <v>2</v>
      </c>
      <c r="P779" s="70">
        <v>2</v>
      </c>
      <c r="Q779" s="70">
        <v>12</v>
      </c>
      <c r="W779" s="84">
        <v>1</v>
      </c>
      <c r="X779" s="84">
        <v>2</v>
      </c>
    </row>
    <row r="780" spans="2:24" ht="15" customHeight="1" x14ac:dyDescent="0.25">
      <c r="B780" s="70" t="s">
        <v>2779</v>
      </c>
      <c r="C780" s="64">
        <v>41055.844768518517</v>
      </c>
      <c r="D780" s="65" t="s">
        <v>904</v>
      </c>
      <c r="E780" s="66">
        <v>66000</v>
      </c>
      <c r="F780" s="67" t="s">
        <v>84</v>
      </c>
      <c r="G780" s="68">
        <v>64901.860520001574</v>
      </c>
      <c r="H780" s="69">
        <v>7</v>
      </c>
      <c r="I780" s="67" t="s">
        <v>905</v>
      </c>
      <c r="J780" s="70" t="s">
        <v>19</v>
      </c>
      <c r="K780" s="67" t="s">
        <v>86</v>
      </c>
      <c r="L780" s="63" t="s">
        <v>86</v>
      </c>
      <c r="M780" s="70" t="s">
        <v>4019</v>
      </c>
      <c r="N780" s="63" t="s">
        <v>17</v>
      </c>
      <c r="O780" s="70">
        <v>3</v>
      </c>
      <c r="P780" s="70">
        <v>2</v>
      </c>
      <c r="Q780" s="70">
        <v>20</v>
      </c>
      <c r="W780" s="84">
        <v>2</v>
      </c>
      <c r="X780" s="84">
        <v>3</v>
      </c>
    </row>
    <row r="781" spans="2:24" ht="15" customHeight="1" x14ac:dyDescent="0.25">
      <c r="B781" s="70" t="s">
        <v>2780</v>
      </c>
      <c r="C781" s="64">
        <v>41055.846944444442</v>
      </c>
      <c r="D781" s="65">
        <v>65000</v>
      </c>
      <c r="E781" s="66">
        <v>65000</v>
      </c>
      <c r="F781" s="67" t="s">
        <v>5</v>
      </c>
      <c r="G781" s="68">
        <v>65000</v>
      </c>
      <c r="H781" s="69">
        <v>7</v>
      </c>
      <c r="I781" s="67" t="s">
        <v>906</v>
      </c>
      <c r="J781" s="70" t="s">
        <v>19</v>
      </c>
      <c r="K781" s="67" t="s">
        <v>14</v>
      </c>
      <c r="L781" s="63" t="s">
        <v>14</v>
      </c>
      <c r="M781" s="70" t="s">
        <v>4019</v>
      </c>
      <c r="N781" s="63" t="s">
        <v>17</v>
      </c>
      <c r="O781" s="70">
        <v>3</v>
      </c>
      <c r="P781" s="70">
        <v>2</v>
      </c>
      <c r="Q781" s="70">
        <v>10</v>
      </c>
      <c r="W781" s="84">
        <v>2</v>
      </c>
      <c r="X781" s="84">
        <v>3</v>
      </c>
    </row>
    <row r="782" spans="2:24" ht="15" customHeight="1" x14ac:dyDescent="0.25">
      <c r="B782" s="70" t="s">
        <v>2781</v>
      </c>
      <c r="C782" s="64">
        <v>41055.847615740742</v>
      </c>
      <c r="D782" s="65" t="s">
        <v>907</v>
      </c>
      <c r="E782" s="66">
        <v>450000</v>
      </c>
      <c r="F782" s="67" t="s">
        <v>39</v>
      </c>
      <c r="G782" s="68">
        <v>8013.5625093491553</v>
      </c>
      <c r="H782" s="69">
        <v>1</v>
      </c>
      <c r="I782" s="67" t="s">
        <v>908</v>
      </c>
      <c r="J782" s="70" t="s">
        <v>51</v>
      </c>
      <c r="K782" s="67" t="s">
        <v>7</v>
      </c>
      <c r="L782" s="63" t="s">
        <v>7</v>
      </c>
      <c r="M782" s="70" t="s">
        <v>1122</v>
      </c>
      <c r="N782" s="63" t="s">
        <v>12</v>
      </c>
      <c r="O782" s="70">
        <v>8</v>
      </c>
      <c r="P782" s="70">
        <v>8</v>
      </c>
      <c r="Q782" s="70">
        <v>1.5</v>
      </c>
      <c r="W782" s="84">
        <v>8</v>
      </c>
      <c r="X782" s="84">
        <v>8</v>
      </c>
    </row>
    <row r="783" spans="2:24" ht="15" customHeight="1" x14ac:dyDescent="0.25">
      <c r="B783" s="70" t="s">
        <v>2782</v>
      </c>
      <c r="C783" s="64">
        <v>41055.852303240739</v>
      </c>
      <c r="D783" s="65">
        <v>100000</v>
      </c>
      <c r="E783" s="66">
        <v>100000</v>
      </c>
      <c r="F783" s="67" t="s">
        <v>84</v>
      </c>
      <c r="G783" s="68">
        <v>98336.152303032693</v>
      </c>
      <c r="H783" s="69">
        <v>10</v>
      </c>
      <c r="I783" s="67" t="s">
        <v>909</v>
      </c>
      <c r="J783" s="70" t="s">
        <v>3947</v>
      </c>
      <c r="K783" s="67" t="s">
        <v>86</v>
      </c>
      <c r="L783" s="63" t="s">
        <v>86</v>
      </c>
      <c r="M783" s="70" t="s">
        <v>4019</v>
      </c>
      <c r="N783" s="63" t="s">
        <v>8</v>
      </c>
      <c r="O783" s="70">
        <v>6</v>
      </c>
      <c r="P783" s="70">
        <v>6</v>
      </c>
      <c r="Q783" s="70">
        <v>5</v>
      </c>
      <c r="W783" s="84">
        <v>4</v>
      </c>
      <c r="X783" s="84">
        <v>6</v>
      </c>
    </row>
    <row r="784" spans="2:24" ht="15" customHeight="1" x14ac:dyDescent="0.25">
      <c r="B784" s="70" t="s">
        <v>2783</v>
      </c>
      <c r="C784" s="64">
        <v>41055.855208333334</v>
      </c>
      <c r="D784" s="65" t="s">
        <v>910</v>
      </c>
      <c r="E784" s="66">
        <v>150000</v>
      </c>
      <c r="F784" s="67" t="s">
        <v>39</v>
      </c>
      <c r="G784" s="68">
        <v>2671.1875031163854</v>
      </c>
      <c r="H784" s="69">
        <v>1</v>
      </c>
      <c r="I784" s="67" t="s">
        <v>911</v>
      </c>
      <c r="J784" s="70" t="s">
        <v>19</v>
      </c>
      <c r="K784" s="67" t="s">
        <v>7</v>
      </c>
      <c r="L784" s="63" t="s">
        <v>7</v>
      </c>
      <c r="M784" s="70" t="s">
        <v>1122</v>
      </c>
      <c r="N784" s="63" t="s">
        <v>8</v>
      </c>
      <c r="O784" s="70">
        <v>6</v>
      </c>
      <c r="P784" s="70">
        <v>6</v>
      </c>
      <c r="Q784" s="70">
        <v>2</v>
      </c>
      <c r="W784" s="84">
        <v>4</v>
      </c>
      <c r="X784" s="84">
        <v>6</v>
      </c>
    </row>
    <row r="785" spans="2:24" ht="15" customHeight="1" x14ac:dyDescent="0.25">
      <c r="B785" s="70" t="s">
        <v>2784</v>
      </c>
      <c r="C785" s="64">
        <v>41055.868136574078</v>
      </c>
      <c r="D785" s="65">
        <v>96000</v>
      </c>
      <c r="E785" s="66">
        <v>96000</v>
      </c>
      <c r="F785" s="67" t="s">
        <v>5</v>
      </c>
      <c r="G785" s="68">
        <v>96000</v>
      </c>
      <c r="H785" s="69">
        <v>10</v>
      </c>
      <c r="I785" s="67" t="s">
        <v>719</v>
      </c>
      <c r="J785" s="70" t="s">
        <v>3945</v>
      </c>
      <c r="K785" s="67" t="s">
        <v>7</v>
      </c>
      <c r="L785" s="63" t="s">
        <v>7</v>
      </c>
      <c r="M785" s="70" t="s">
        <v>1122</v>
      </c>
      <c r="N785" s="63" t="s">
        <v>12</v>
      </c>
      <c r="O785" s="70">
        <v>8</v>
      </c>
      <c r="P785" s="70">
        <v>8</v>
      </c>
      <c r="Q785" s="70">
        <v>8</v>
      </c>
      <c r="W785" s="84">
        <v>8</v>
      </c>
      <c r="X785" s="84">
        <v>8</v>
      </c>
    </row>
    <row r="786" spans="2:24" ht="15" customHeight="1" x14ac:dyDescent="0.25">
      <c r="B786" s="70" t="s">
        <v>2785</v>
      </c>
      <c r="C786" s="64">
        <v>41055.873067129629</v>
      </c>
      <c r="D786" s="65" t="s">
        <v>912</v>
      </c>
      <c r="E786" s="66">
        <v>1152000</v>
      </c>
      <c r="F786" s="67" t="s">
        <v>39</v>
      </c>
      <c r="G786" s="68">
        <v>20514.720023933838</v>
      </c>
      <c r="H786" s="69">
        <v>3</v>
      </c>
      <c r="I786" s="67" t="s">
        <v>913</v>
      </c>
      <c r="J786" s="70" t="s">
        <v>308</v>
      </c>
      <c r="K786" s="67" t="s">
        <v>7</v>
      </c>
      <c r="L786" s="63" t="s">
        <v>7</v>
      </c>
      <c r="M786" s="70" t="s">
        <v>1122</v>
      </c>
      <c r="N786" s="63" t="s">
        <v>8</v>
      </c>
      <c r="O786" s="70">
        <v>6</v>
      </c>
      <c r="P786" s="70">
        <v>6</v>
      </c>
      <c r="Q786" s="70">
        <v>6</v>
      </c>
      <c r="W786" s="84">
        <v>4</v>
      </c>
      <c r="X786" s="84">
        <v>6</v>
      </c>
    </row>
    <row r="787" spans="2:24" ht="15" customHeight="1" x14ac:dyDescent="0.25">
      <c r="B787" s="70" t="s">
        <v>2786</v>
      </c>
      <c r="C787" s="64">
        <v>41055.873113425929</v>
      </c>
      <c r="D787" s="65">
        <v>15000</v>
      </c>
      <c r="E787" s="66">
        <v>15000</v>
      </c>
      <c r="F787" s="67" t="s">
        <v>21</v>
      </c>
      <c r="G787" s="68">
        <v>19055.991584874118</v>
      </c>
      <c r="H787" s="69">
        <v>2</v>
      </c>
      <c r="I787" s="67" t="s">
        <v>914</v>
      </c>
      <c r="J787" s="70" t="s">
        <v>19</v>
      </c>
      <c r="K787" s="67" t="s">
        <v>606</v>
      </c>
      <c r="L787" s="63" t="s">
        <v>606</v>
      </c>
      <c r="M787" s="70" t="s">
        <v>979</v>
      </c>
      <c r="N787" s="63" t="s">
        <v>17</v>
      </c>
      <c r="O787" s="70">
        <v>3</v>
      </c>
      <c r="P787" s="70">
        <v>2</v>
      </c>
      <c r="Q787" s="70">
        <v>10</v>
      </c>
      <c r="W787" s="84">
        <v>2</v>
      </c>
      <c r="X787" s="84">
        <v>3</v>
      </c>
    </row>
    <row r="788" spans="2:24" ht="15" customHeight="1" x14ac:dyDescent="0.25">
      <c r="B788" s="70" t="s">
        <v>2787</v>
      </c>
      <c r="C788" s="64">
        <v>41055.875462962962</v>
      </c>
      <c r="D788" s="65" t="s">
        <v>915</v>
      </c>
      <c r="E788" s="66">
        <v>65000</v>
      </c>
      <c r="F788" s="67" t="s">
        <v>80</v>
      </c>
      <c r="G788" s="68">
        <v>66294.12766617132</v>
      </c>
      <c r="H788" s="69">
        <v>7</v>
      </c>
      <c r="I788" s="67" t="s">
        <v>916</v>
      </c>
      <c r="J788" s="70" t="s">
        <v>19</v>
      </c>
      <c r="K788" s="67" t="s">
        <v>82</v>
      </c>
      <c r="L788" s="63" t="s">
        <v>82</v>
      </c>
      <c r="M788" s="70" t="s">
        <v>4083</v>
      </c>
      <c r="N788" s="63" t="s">
        <v>12</v>
      </c>
      <c r="O788" s="70">
        <v>8</v>
      </c>
      <c r="P788" s="70">
        <v>8</v>
      </c>
      <c r="Q788" s="70">
        <v>10</v>
      </c>
      <c r="W788" s="84">
        <v>8</v>
      </c>
      <c r="X788" s="84">
        <v>8</v>
      </c>
    </row>
    <row r="789" spans="2:24" ht="15" customHeight="1" x14ac:dyDescent="0.25">
      <c r="B789" s="70" t="s">
        <v>2788</v>
      </c>
      <c r="C789" s="64">
        <v>41055.878877314812</v>
      </c>
      <c r="D789" s="65" t="s">
        <v>917</v>
      </c>
      <c r="E789" s="66">
        <v>377000</v>
      </c>
      <c r="F789" s="67" t="s">
        <v>39</v>
      </c>
      <c r="G789" s="68">
        <v>6713.584591165848</v>
      </c>
      <c r="H789" s="69">
        <v>1</v>
      </c>
      <c r="I789" s="67" t="s">
        <v>918</v>
      </c>
      <c r="J789" s="70" t="s">
        <v>19</v>
      </c>
      <c r="K789" s="67" t="s">
        <v>7</v>
      </c>
      <c r="L789" s="63" t="s">
        <v>7</v>
      </c>
      <c r="M789" s="70" t="s">
        <v>1122</v>
      </c>
      <c r="N789" s="63" t="s">
        <v>24</v>
      </c>
      <c r="O789" s="70">
        <v>2</v>
      </c>
      <c r="P789" s="70">
        <v>2</v>
      </c>
      <c r="Q789" s="70">
        <v>7</v>
      </c>
      <c r="W789" s="84">
        <v>1</v>
      </c>
      <c r="X789" s="84">
        <v>2</v>
      </c>
    </row>
    <row r="790" spans="2:24" ht="15" customHeight="1" x14ac:dyDescent="0.25">
      <c r="B790" s="70" t="s">
        <v>2789</v>
      </c>
      <c r="C790" s="64">
        <v>41055.880023148151</v>
      </c>
      <c r="D790" s="65" t="s">
        <v>398</v>
      </c>
      <c r="E790" s="66">
        <v>29000</v>
      </c>
      <c r="F790" s="67" t="s">
        <v>67</v>
      </c>
      <c r="G790" s="68">
        <v>45709.169889951241</v>
      </c>
      <c r="H790" s="69">
        <v>5</v>
      </c>
      <c r="I790" s="67" t="s">
        <v>919</v>
      </c>
      <c r="J790" s="70" t="s">
        <v>3945</v>
      </c>
      <c r="K790" s="67" t="s">
        <v>69</v>
      </c>
      <c r="L790" s="63" t="s">
        <v>69</v>
      </c>
      <c r="M790" s="70" t="s">
        <v>979</v>
      </c>
      <c r="N790" s="63" t="s">
        <v>17</v>
      </c>
      <c r="O790" s="70">
        <v>3</v>
      </c>
      <c r="P790" s="70">
        <v>2</v>
      </c>
      <c r="Q790" s="70">
        <v>15</v>
      </c>
      <c r="W790" s="84">
        <v>2</v>
      </c>
      <c r="X790" s="84">
        <v>3</v>
      </c>
    </row>
    <row r="791" spans="2:24" ht="15" customHeight="1" x14ac:dyDescent="0.25">
      <c r="B791" s="70" t="s">
        <v>2790</v>
      </c>
      <c r="C791" s="64">
        <v>41055.882175925923</v>
      </c>
      <c r="D791" s="65">
        <v>48500</v>
      </c>
      <c r="E791" s="66">
        <v>48500</v>
      </c>
      <c r="F791" s="67" t="s">
        <v>5</v>
      </c>
      <c r="G791" s="68">
        <v>48500</v>
      </c>
      <c r="H791" s="69">
        <v>5</v>
      </c>
      <c r="I791" s="67" t="s">
        <v>920</v>
      </c>
      <c r="J791" s="70" t="s">
        <v>51</v>
      </c>
      <c r="K791" s="67" t="s">
        <v>14</v>
      </c>
      <c r="L791" s="63" t="s">
        <v>14</v>
      </c>
      <c r="M791" s="70" t="s">
        <v>4019</v>
      </c>
      <c r="N791" s="63" t="s">
        <v>17</v>
      </c>
      <c r="O791" s="70">
        <v>3</v>
      </c>
      <c r="P791" s="70">
        <v>2</v>
      </c>
      <c r="Q791" s="70">
        <v>10</v>
      </c>
      <c r="W791" s="84">
        <v>2</v>
      </c>
      <c r="X791" s="84">
        <v>3</v>
      </c>
    </row>
    <row r="792" spans="2:24" ht="15" customHeight="1" x14ac:dyDescent="0.25">
      <c r="B792" s="70" t="s">
        <v>2791</v>
      </c>
      <c r="C792" s="64">
        <v>41055.884050925924</v>
      </c>
      <c r="D792" s="65">
        <v>600000</v>
      </c>
      <c r="E792" s="66">
        <v>600000</v>
      </c>
      <c r="F792" s="67" t="s">
        <v>39</v>
      </c>
      <c r="G792" s="68">
        <v>10684.750012465542</v>
      </c>
      <c r="H792" s="69">
        <v>2</v>
      </c>
      <c r="I792" s="67" t="s">
        <v>6</v>
      </c>
      <c r="J792" s="70" t="s">
        <v>19</v>
      </c>
      <c r="K792" s="67" t="s">
        <v>7</v>
      </c>
      <c r="L792" s="63" t="s">
        <v>7</v>
      </c>
      <c r="M792" s="70" t="s">
        <v>1122</v>
      </c>
      <c r="N792" s="63" t="s">
        <v>12</v>
      </c>
      <c r="O792" s="70">
        <v>8</v>
      </c>
      <c r="P792" s="70">
        <v>8</v>
      </c>
      <c r="Q792" s="70">
        <v>4</v>
      </c>
      <c r="W792" s="84">
        <v>8</v>
      </c>
      <c r="X792" s="84">
        <v>8</v>
      </c>
    </row>
    <row r="793" spans="2:24" ht="15" customHeight="1" x14ac:dyDescent="0.25">
      <c r="B793" s="70" t="s">
        <v>2792</v>
      </c>
      <c r="C793" s="64">
        <v>41055.884618055556</v>
      </c>
      <c r="D793" s="65">
        <v>33900</v>
      </c>
      <c r="E793" s="66">
        <v>33900</v>
      </c>
      <c r="F793" s="67" t="s">
        <v>5</v>
      </c>
      <c r="G793" s="68">
        <v>33900</v>
      </c>
      <c r="H793" s="69">
        <v>4</v>
      </c>
      <c r="I793" s="67" t="s">
        <v>261</v>
      </c>
      <c r="J793" s="70" t="s">
        <v>19</v>
      </c>
      <c r="K793" s="67" t="s">
        <v>14</v>
      </c>
      <c r="L793" s="63" t="s">
        <v>14</v>
      </c>
      <c r="M793" s="70" t="s">
        <v>4019</v>
      </c>
      <c r="N793" s="63" t="s">
        <v>17</v>
      </c>
      <c r="O793" s="70">
        <v>3</v>
      </c>
      <c r="P793" s="70">
        <v>2</v>
      </c>
      <c r="Q793" s="70">
        <v>10</v>
      </c>
      <c r="W793" s="84">
        <v>2</v>
      </c>
      <c r="X793" s="84">
        <v>3</v>
      </c>
    </row>
    <row r="794" spans="2:24" ht="15" customHeight="1" x14ac:dyDescent="0.25">
      <c r="B794" s="70" t="s">
        <v>2793</v>
      </c>
      <c r="C794" s="64">
        <v>41055.892118055555</v>
      </c>
      <c r="D794" s="65" t="s">
        <v>921</v>
      </c>
      <c r="E794" s="66">
        <v>900000</v>
      </c>
      <c r="F794" s="67" t="s">
        <v>583</v>
      </c>
      <c r="G794" s="68">
        <v>109729.60187662003</v>
      </c>
      <c r="H794" s="69">
        <v>11</v>
      </c>
      <c r="I794" s="67" t="s">
        <v>205</v>
      </c>
      <c r="J794" s="70" t="s">
        <v>19</v>
      </c>
      <c r="K794" s="67" t="s">
        <v>47</v>
      </c>
      <c r="L794" s="63" t="s">
        <v>47</v>
      </c>
      <c r="M794" s="70" t="s">
        <v>4016</v>
      </c>
      <c r="N794" s="63" t="s">
        <v>12</v>
      </c>
      <c r="O794" s="70">
        <v>8</v>
      </c>
      <c r="P794" s="70">
        <v>8</v>
      </c>
      <c r="Q794" s="70">
        <v>40</v>
      </c>
      <c r="W794" s="84">
        <v>8</v>
      </c>
      <c r="X794" s="84">
        <v>8</v>
      </c>
    </row>
    <row r="795" spans="2:24" ht="15" customHeight="1" x14ac:dyDescent="0.25">
      <c r="B795" s="70" t="s">
        <v>2794</v>
      </c>
      <c r="C795" s="64">
        <v>41055.893761574072</v>
      </c>
      <c r="D795" s="65">
        <v>850000</v>
      </c>
      <c r="E795" s="66">
        <v>850000</v>
      </c>
      <c r="F795" s="67" t="s">
        <v>39</v>
      </c>
      <c r="G795" s="68">
        <v>15136.729184326183</v>
      </c>
      <c r="H795" s="69">
        <v>2</v>
      </c>
      <c r="I795" s="67" t="s">
        <v>922</v>
      </c>
      <c r="J795" s="70" t="s">
        <v>19</v>
      </c>
      <c r="K795" s="67" t="s">
        <v>7</v>
      </c>
      <c r="L795" s="63" t="s">
        <v>7</v>
      </c>
      <c r="M795" s="70" t="s">
        <v>1122</v>
      </c>
      <c r="N795" s="63" t="s">
        <v>8</v>
      </c>
      <c r="O795" s="70">
        <v>6</v>
      </c>
      <c r="P795" s="70">
        <v>6</v>
      </c>
      <c r="Q795" s="70">
        <v>2</v>
      </c>
      <c r="W795" s="84">
        <v>4</v>
      </c>
      <c r="X795" s="84">
        <v>6</v>
      </c>
    </row>
    <row r="796" spans="2:24" ht="15" customHeight="1" x14ac:dyDescent="0.25">
      <c r="B796" s="70" t="s">
        <v>2795</v>
      </c>
      <c r="C796" s="64">
        <v>41055.893946759257</v>
      </c>
      <c r="D796" s="65">
        <v>85000</v>
      </c>
      <c r="E796" s="66">
        <v>85000</v>
      </c>
      <c r="F796" s="67" t="s">
        <v>5</v>
      </c>
      <c r="G796" s="68">
        <v>85000</v>
      </c>
      <c r="H796" s="69">
        <v>9</v>
      </c>
      <c r="I796" s="67" t="s">
        <v>923</v>
      </c>
      <c r="J796" s="70" t="s">
        <v>3947</v>
      </c>
      <c r="K796" s="67" t="s">
        <v>14</v>
      </c>
      <c r="L796" s="63" t="s">
        <v>14</v>
      </c>
      <c r="M796" s="70" t="s">
        <v>4019</v>
      </c>
      <c r="N796" s="63" t="s">
        <v>8</v>
      </c>
      <c r="O796" s="70">
        <v>6</v>
      </c>
      <c r="P796" s="70">
        <v>6</v>
      </c>
      <c r="Q796" s="70">
        <v>15</v>
      </c>
      <c r="W796" s="84">
        <v>4</v>
      </c>
      <c r="X796" s="84">
        <v>6</v>
      </c>
    </row>
    <row r="797" spans="2:24" ht="15" customHeight="1" x14ac:dyDescent="0.25">
      <c r="B797" s="70" t="s">
        <v>2796</v>
      </c>
      <c r="C797" s="64">
        <v>41055.903344907405</v>
      </c>
      <c r="D797" s="65" t="s">
        <v>924</v>
      </c>
      <c r="E797" s="66">
        <v>450000</v>
      </c>
      <c r="F797" s="67" t="s">
        <v>39</v>
      </c>
      <c r="G797" s="68">
        <v>8013.5625093491553</v>
      </c>
      <c r="H797" s="69">
        <v>1</v>
      </c>
      <c r="I797" s="67" t="s">
        <v>925</v>
      </c>
      <c r="J797" s="70" t="s">
        <v>51</v>
      </c>
      <c r="K797" s="67" t="s">
        <v>7</v>
      </c>
      <c r="L797" s="63" t="s">
        <v>7</v>
      </c>
      <c r="M797" s="70" t="s">
        <v>1122</v>
      </c>
      <c r="N797" s="63" t="s">
        <v>8</v>
      </c>
      <c r="O797" s="70">
        <v>6</v>
      </c>
      <c r="P797" s="70">
        <v>6</v>
      </c>
      <c r="Q797" s="70">
        <v>6</v>
      </c>
      <c r="W797" s="84">
        <v>4</v>
      </c>
      <c r="X797" s="84">
        <v>6</v>
      </c>
    </row>
    <row r="798" spans="2:24" ht="15" customHeight="1" x14ac:dyDescent="0.25">
      <c r="B798" s="70" t="s">
        <v>2797</v>
      </c>
      <c r="C798" s="64">
        <v>41055.905486111114</v>
      </c>
      <c r="D798" s="65">
        <v>48000</v>
      </c>
      <c r="E798" s="66">
        <v>48000</v>
      </c>
      <c r="F798" s="67" t="s">
        <v>5</v>
      </c>
      <c r="G798" s="68">
        <v>48000</v>
      </c>
      <c r="H798" s="69">
        <v>5</v>
      </c>
      <c r="I798" s="67" t="s">
        <v>926</v>
      </c>
      <c r="J798" s="70" t="s">
        <v>51</v>
      </c>
      <c r="K798" s="67" t="s">
        <v>14</v>
      </c>
      <c r="L798" s="63" t="s">
        <v>14</v>
      </c>
      <c r="M798" s="70" t="s">
        <v>4019</v>
      </c>
      <c r="N798" s="63" t="s">
        <v>17</v>
      </c>
      <c r="O798" s="70">
        <v>3</v>
      </c>
      <c r="P798" s="70">
        <v>2</v>
      </c>
      <c r="Q798" s="70">
        <v>16</v>
      </c>
      <c r="W798" s="84">
        <v>2</v>
      </c>
      <c r="X798" s="84">
        <v>3</v>
      </c>
    </row>
    <row r="799" spans="2:24" ht="15" customHeight="1" x14ac:dyDescent="0.25">
      <c r="B799" s="70" t="s">
        <v>2798</v>
      </c>
      <c r="C799" s="64">
        <v>41055.914305555554</v>
      </c>
      <c r="D799" s="65">
        <v>170000</v>
      </c>
      <c r="E799" s="66">
        <v>170000</v>
      </c>
      <c r="F799" s="67" t="s">
        <v>39</v>
      </c>
      <c r="G799" s="68">
        <v>3027.3458368652364</v>
      </c>
      <c r="H799" s="69">
        <v>1</v>
      </c>
      <c r="I799" s="67" t="s">
        <v>927</v>
      </c>
      <c r="J799" s="70" t="s">
        <v>3945</v>
      </c>
      <c r="K799" s="67" t="s">
        <v>7</v>
      </c>
      <c r="L799" s="63" t="s">
        <v>7</v>
      </c>
      <c r="M799" s="70" t="s">
        <v>1122</v>
      </c>
      <c r="N799" s="63" t="s">
        <v>8</v>
      </c>
      <c r="O799" s="70">
        <v>6</v>
      </c>
      <c r="P799" s="70">
        <v>6</v>
      </c>
      <c r="Q799" s="70">
        <v>2</v>
      </c>
      <c r="W799" s="84">
        <v>4</v>
      </c>
      <c r="X799" s="84">
        <v>6</v>
      </c>
    </row>
    <row r="800" spans="2:24" ht="15" customHeight="1" x14ac:dyDescent="0.25">
      <c r="B800" s="70" t="s">
        <v>2799</v>
      </c>
      <c r="C800" s="64">
        <v>41055.914456018516</v>
      </c>
      <c r="D800" s="65">
        <v>13100</v>
      </c>
      <c r="E800" s="66">
        <v>13100</v>
      </c>
      <c r="F800" s="67" t="s">
        <v>5</v>
      </c>
      <c r="G800" s="68">
        <v>13100</v>
      </c>
      <c r="H800" s="69">
        <v>2</v>
      </c>
      <c r="I800" s="67" t="s">
        <v>928</v>
      </c>
      <c r="J800" s="70" t="s">
        <v>308</v>
      </c>
      <c r="K800" s="67" t="s">
        <v>7</v>
      </c>
      <c r="L800" s="63" t="s">
        <v>7</v>
      </c>
      <c r="M800" s="70" t="s">
        <v>1122</v>
      </c>
      <c r="N800" s="63" t="s">
        <v>17</v>
      </c>
      <c r="O800" s="70">
        <v>3</v>
      </c>
      <c r="P800" s="70">
        <v>2</v>
      </c>
      <c r="Q800" s="70">
        <v>5</v>
      </c>
      <c r="W800" s="84">
        <v>2</v>
      </c>
      <c r="X800" s="84">
        <v>3</v>
      </c>
    </row>
    <row r="801" spans="2:24" ht="15" customHeight="1" x14ac:dyDescent="0.25">
      <c r="B801" s="70" t="s">
        <v>2800</v>
      </c>
      <c r="C801" s="64">
        <v>41055.918668981481</v>
      </c>
      <c r="D801" s="65">
        <v>5000</v>
      </c>
      <c r="E801" s="66">
        <v>60000</v>
      </c>
      <c r="F801" s="67" t="s">
        <v>5</v>
      </c>
      <c r="G801" s="68">
        <v>60000</v>
      </c>
      <c r="H801" s="69">
        <v>7</v>
      </c>
      <c r="I801" s="67" t="s">
        <v>813</v>
      </c>
      <c r="J801" s="70" t="s">
        <v>51</v>
      </c>
      <c r="K801" s="67" t="s">
        <v>4047</v>
      </c>
      <c r="L801" s="63" t="s">
        <v>124</v>
      </c>
      <c r="M801" s="70" t="s">
        <v>1122</v>
      </c>
      <c r="N801" s="63" t="s">
        <v>17</v>
      </c>
      <c r="O801" s="70">
        <v>3</v>
      </c>
      <c r="P801" s="70">
        <v>2</v>
      </c>
      <c r="Q801" s="70">
        <v>15</v>
      </c>
      <c r="W801" s="84">
        <v>2</v>
      </c>
      <c r="X801" s="84">
        <v>3</v>
      </c>
    </row>
    <row r="802" spans="2:24" ht="15" customHeight="1" x14ac:dyDescent="0.25">
      <c r="B802" s="70" t="s">
        <v>2801</v>
      </c>
      <c r="C802" s="64">
        <v>41055.921979166669</v>
      </c>
      <c r="D802" s="65" t="s">
        <v>929</v>
      </c>
      <c r="E802" s="66">
        <v>24000</v>
      </c>
      <c r="F802" s="67" t="s">
        <v>5</v>
      </c>
      <c r="G802" s="68">
        <v>24000</v>
      </c>
      <c r="H802" s="69">
        <v>3</v>
      </c>
      <c r="I802" s="67" t="s">
        <v>930</v>
      </c>
      <c r="J802" s="70" t="s">
        <v>51</v>
      </c>
      <c r="K802" s="67" t="s">
        <v>931</v>
      </c>
      <c r="L802" s="63" t="s">
        <v>931</v>
      </c>
      <c r="M802" s="70" t="s">
        <v>979</v>
      </c>
      <c r="N802" s="63" t="s">
        <v>17</v>
      </c>
      <c r="O802" s="70">
        <v>3</v>
      </c>
      <c r="P802" s="70">
        <v>2</v>
      </c>
      <c r="Q802" s="70">
        <v>5</v>
      </c>
      <c r="W802" s="84">
        <v>2</v>
      </c>
      <c r="X802" s="84">
        <v>3</v>
      </c>
    </row>
    <row r="803" spans="2:24" ht="15" customHeight="1" x14ac:dyDescent="0.25">
      <c r="B803" s="70" t="s">
        <v>2802</v>
      </c>
      <c r="C803" s="64">
        <v>41055.92287037037</v>
      </c>
      <c r="D803" s="65" t="s">
        <v>932</v>
      </c>
      <c r="E803" s="66">
        <v>240000</v>
      </c>
      <c r="F803" s="67" t="s">
        <v>39</v>
      </c>
      <c r="G803" s="68">
        <v>4273.9000049862161</v>
      </c>
      <c r="H803" s="69">
        <v>1</v>
      </c>
      <c r="I803" s="67" t="s">
        <v>753</v>
      </c>
      <c r="J803" s="70" t="s">
        <v>51</v>
      </c>
      <c r="K803" s="67" t="s">
        <v>7</v>
      </c>
      <c r="L803" s="63" t="s">
        <v>7</v>
      </c>
      <c r="M803" s="70" t="s">
        <v>1122</v>
      </c>
      <c r="N803" s="63" t="s">
        <v>17</v>
      </c>
      <c r="O803" s="70">
        <v>3</v>
      </c>
      <c r="P803" s="70">
        <v>2</v>
      </c>
      <c r="Q803" s="70">
        <v>3</v>
      </c>
      <c r="W803" s="84">
        <v>2</v>
      </c>
      <c r="X803" s="84">
        <v>3</v>
      </c>
    </row>
    <row r="804" spans="2:24" ht="15" customHeight="1" x14ac:dyDescent="0.25">
      <c r="B804" s="70" t="s">
        <v>2803</v>
      </c>
      <c r="C804" s="64">
        <v>41055.927893518521</v>
      </c>
      <c r="D804" s="65" t="s">
        <v>933</v>
      </c>
      <c r="E804" s="66">
        <v>650000</v>
      </c>
      <c r="F804" s="67" t="s">
        <v>39</v>
      </c>
      <c r="G804" s="68">
        <v>11575.14584683767</v>
      </c>
      <c r="H804" s="69">
        <v>2</v>
      </c>
      <c r="I804" s="67" t="s">
        <v>934</v>
      </c>
      <c r="J804" s="70" t="s">
        <v>51</v>
      </c>
      <c r="K804" s="67" t="s">
        <v>7</v>
      </c>
      <c r="L804" s="63" t="s">
        <v>7</v>
      </c>
      <c r="M804" s="70" t="s">
        <v>1122</v>
      </c>
      <c r="N804" s="63" t="s">
        <v>17</v>
      </c>
      <c r="O804" s="70">
        <v>3</v>
      </c>
      <c r="P804" s="70">
        <v>2</v>
      </c>
      <c r="Q804" s="70">
        <v>5</v>
      </c>
      <c r="W804" s="84">
        <v>2</v>
      </c>
      <c r="X804" s="84">
        <v>3</v>
      </c>
    </row>
    <row r="805" spans="2:24" ht="15" customHeight="1" x14ac:dyDescent="0.25">
      <c r="B805" s="70" t="s">
        <v>2804</v>
      </c>
      <c r="C805" s="64">
        <v>41055.932615740741</v>
      </c>
      <c r="D805" s="65">
        <v>95000</v>
      </c>
      <c r="E805" s="66">
        <v>95000</v>
      </c>
      <c r="F805" s="67" t="s">
        <v>5</v>
      </c>
      <c r="G805" s="68">
        <v>95000</v>
      </c>
      <c r="H805" s="69">
        <v>10</v>
      </c>
      <c r="I805" s="67" t="s">
        <v>205</v>
      </c>
      <c r="J805" s="70" t="s">
        <v>19</v>
      </c>
      <c r="K805" s="67" t="s">
        <v>14</v>
      </c>
      <c r="L805" s="63" t="s">
        <v>14</v>
      </c>
      <c r="M805" s="70" t="s">
        <v>4019</v>
      </c>
      <c r="N805" s="63" t="s">
        <v>17</v>
      </c>
      <c r="O805" s="70">
        <v>3</v>
      </c>
      <c r="P805" s="70">
        <v>2</v>
      </c>
      <c r="Q805" s="70">
        <v>13</v>
      </c>
      <c r="W805" s="84">
        <v>2</v>
      </c>
      <c r="X805" s="84">
        <v>3</v>
      </c>
    </row>
    <row r="806" spans="2:24" ht="15" customHeight="1" x14ac:dyDescent="0.25">
      <c r="B806" s="70" t="s">
        <v>2805</v>
      </c>
      <c r="C806" s="64">
        <v>41055.933078703703</v>
      </c>
      <c r="D806" s="65">
        <v>516000</v>
      </c>
      <c r="E806" s="66">
        <v>516000</v>
      </c>
      <c r="F806" s="67" t="s">
        <v>39</v>
      </c>
      <c r="G806" s="68">
        <v>9188.8850107203652</v>
      </c>
      <c r="H806" s="69">
        <v>1</v>
      </c>
      <c r="I806" s="67" t="s">
        <v>935</v>
      </c>
      <c r="J806" s="70" t="s">
        <v>51</v>
      </c>
      <c r="K806" s="67" t="s">
        <v>7</v>
      </c>
      <c r="L806" s="63" t="s">
        <v>7</v>
      </c>
      <c r="M806" s="70" t="s">
        <v>1122</v>
      </c>
      <c r="N806" s="63" t="s">
        <v>8</v>
      </c>
      <c r="O806" s="70">
        <v>6</v>
      </c>
      <c r="P806" s="70">
        <v>6</v>
      </c>
      <c r="Q806" s="70">
        <v>0</v>
      </c>
      <c r="W806" s="84">
        <v>4</v>
      </c>
      <c r="X806" s="84">
        <v>6</v>
      </c>
    </row>
    <row r="807" spans="2:24" ht="15" customHeight="1" x14ac:dyDescent="0.25">
      <c r="B807" s="70" t="s">
        <v>2806</v>
      </c>
      <c r="C807" s="64">
        <v>41055.936990740738</v>
      </c>
      <c r="D807" s="65" t="s">
        <v>936</v>
      </c>
      <c r="E807" s="66">
        <v>504000</v>
      </c>
      <c r="F807" s="67" t="s">
        <v>39</v>
      </c>
      <c r="G807" s="68">
        <v>8975.1900104710548</v>
      </c>
      <c r="H807" s="69">
        <v>1</v>
      </c>
      <c r="I807" s="67" t="s">
        <v>937</v>
      </c>
      <c r="J807" s="70" t="s">
        <v>51</v>
      </c>
      <c r="K807" s="67" t="s">
        <v>7</v>
      </c>
      <c r="L807" s="63" t="s">
        <v>7</v>
      </c>
      <c r="M807" s="70" t="s">
        <v>1122</v>
      </c>
      <c r="N807" s="63" t="s">
        <v>12</v>
      </c>
      <c r="O807" s="70">
        <v>8</v>
      </c>
      <c r="P807" s="70">
        <v>8</v>
      </c>
      <c r="Q807" s="70">
        <v>3</v>
      </c>
      <c r="W807" s="84">
        <v>8</v>
      </c>
      <c r="X807" s="84">
        <v>8</v>
      </c>
    </row>
    <row r="808" spans="2:24" ht="15" customHeight="1" x14ac:dyDescent="0.25">
      <c r="B808" s="70" t="s">
        <v>2807</v>
      </c>
      <c r="C808" s="64">
        <v>41055.937048611115</v>
      </c>
      <c r="D808" s="65">
        <v>144000</v>
      </c>
      <c r="E808" s="66">
        <v>144000</v>
      </c>
      <c r="F808" s="67" t="s">
        <v>39</v>
      </c>
      <c r="G808" s="68">
        <v>2564.3400029917298</v>
      </c>
      <c r="H808" s="69">
        <v>1</v>
      </c>
      <c r="I808" s="67" t="s">
        <v>938</v>
      </c>
      <c r="J808" s="70" t="s">
        <v>19</v>
      </c>
      <c r="K808" s="67" t="s">
        <v>7</v>
      </c>
      <c r="L808" s="63" t="s">
        <v>7</v>
      </c>
      <c r="M808" s="70" t="s">
        <v>1122</v>
      </c>
      <c r="N808" s="63" t="s">
        <v>12</v>
      </c>
      <c r="O808" s="70">
        <v>8</v>
      </c>
      <c r="P808" s="70">
        <v>8</v>
      </c>
      <c r="Q808" s="70">
        <v>1</v>
      </c>
      <c r="W808" s="84">
        <v>8</v>
      </c>
      <c r="X808" s="84">
        <v>8</v>
      </c>
    </row>
    <row r="809" spans="2:24" ht="15" customHeight="1" x14ac:dyDescent="0.25">
      <c r="B809" s="70" t="s">
        <v>2808</v>
      </c>
      <c r="C809" s="64">
        <v>41055.946655092594</v>
      </c>
      <c r="D809" s="65" t="s">
        <v>939</v>
      </c>
      <c r="E809" s="66">
        <v>55000</v>
      </c>
      <c r="F809" s="67" t="s">
        <v>67</v>
      </c>
      <c r="G809" s="68">
        <v>86689.804963700633</v>
      </c>
      <c r="H809" s="69">
        <v>9</v>
      </c>
      <c r="I809" s="67" t="s">
        <v>940</v>
      </c>
      <c r="J809" s="70" t="s">
        <v>486</v>
      </c>
      <c r="K809" s="67" t="s">
        <v>69</v>
      </c>
      <c r="L809" s="63" t="s">
        <v>69</v>
      </c>
      <c r="M809" s="70" t="s">
        <v>979</v>
      </c>
      <c r="N809" s="63" t="s">
        <v>8</v>
      </c>
      <c r="O809" s="70">
        <v>6</v>
      </c>
      <c r="P809" s="70">
        <v>6</v>
      </c>
      <c r="Q809" s="70">
        <v>12</v>
      </c>
      <c r="W809" s="84">
        <v>4</v>
      </c>
      <c r="X809" s="84">
        <v>6</v>
      </c>
    </row>
    <row r="810" spans="2:24" ht="15" customHeight="1" x14ac:dyDescent="0.25">
      <c r="B810" s="70" t="s">
        <v>2809</v>
      </c>
      <c r="C810" s="64">
        <v>41055.946666666663</v>
      </c>
      <c r="D810" s="65">
        <v>15500</v>
      </c>
      <c r="E810" s="66">
        <v>15500</v>
      </c>
      <c r="F810" s="67" t="s">
        <v>5</v>
      </c>
      <c r="G810" s="68">
        <v>15500</v>
      </c>
      <c r="H810" s="69">
        <v>2</v>
      </c>
      <c r="I810" s="67" t="s">
        <v>277</v>
      </c>
      <c r="J810" s="70" t="s">
        <v>277</v>
      </c>
      <c r="K810" s="67" t="s">
        <v>7</v>
      </c>
      <c r="L810" s="63" t="s">
        <v>7</v>
      </c>
      <c r="M810" s="70" t="s">
        <v>1122</v>
      </c>
      <c r="N810" s="63" t="s">
        <v>24</v>
      </c>
      <c r="O810" s="70">
        <v>2</v>
      </c>
      <c r="P810" s="70">
        <v>2</v>
      </c>
      <c r="Q810" s="70">
        <v>3</v>
      </c>
      <c r="W810" s="84">
        <v>1</v>
      </c>
      <c r="X810" s="84">
        <v>2</v>
      </c>
    </row>
    <row r="811" spans="2:24" ht="15" customHeight="1" x14ac:dyDescent="0.25">
      <c r="B811" s="70" t="s">
        <v>2810</v>
      </c>
      <c r="C811" s="64">
        <v>41055.948078703703</v>
      </c>
      <c r="D811" s="65" t="s">
        <v>941</v>
      </c>
      <c r="E811" s="66">
        <v>300000</v>
      </c>
      <c r="F811" s="67" t="s">
        <v>3892</v>
      </c>
      <c r="G811" s="68">
        <v>148284.35006969364</v>
      </c>
      <c r="H811" s="69">
        <v>11</v>
      </c>
      <c r="I811" s="67" t="s">
        <v>942</v>
      </c>
      <c r="J811" s="70" t="s">
        <v>19</v>
      </c>
      <c r="K811" s="67" t="s">
        <v>141</v>
      </c>
      <c r="L811" s="63" t="s">
        <v>141</v>
      </c>
      <c r="M811" s="70" t="s">
        <v>4018</v>
      </c>
      <c r="N811" s="63" t="s">
        <v>12</v>
      </c>
      <c r="O811" s="70">
        <v>8</v>
      </c>
      <c r="P811" s="70">
        <v>8</v>
      </c>
      <c r="Q811" s="70">
        <v>3</v>
      </c>
      <c r="W811" s="84">
        <v>8</v>
      </c>
      <c r="X811" s="84">
        <v>8</v>
      </c>
    </row>
    <row r="812" spans="2:24" ht="15" customHeight="1" x14ac:dyDescent="0.25">
      <c r="B812" s="70" t="s">
        <v>2811</v>
      </c>
      <c r="C812" s="64">
        <v>41055.950127314813</v>
      </c>
      <c r="D812" s="65">
        <v>600000</v>
      </c>
      <c r="E812" s="66">
        <v>600000</v>
      </c>
      <c r="F812" s="67" t="s">
        <v>39</v>
      </c>
      <c r="G812" s="68">
        <v>10684.750012465542</v>
      </c>
      <c r="H812" s="69">
        <v>2</v>
      </c>
      <c r="I812" s="67" t="s">
        <v>852</v>
      </c>
      <c r="J812" s="70" t="s">
        <v>19</v>
      </c>
      <c r="K812" s="67" t="s">
        <v>7</v>
      </c>
      <c r="L812" s="63" t="s">
        <v>7</v>
      </c>
      <c r="M812" s="70" t="s">
        <v>1122</v>
      </c>
      <c r="N812" s="63" t="s">
        <v>12</v>
      </c>
      <c r="O812" s="70">
        <v>8</v>
      </c>
      <c r="P812" s="70">
        <v>8</v>
      </c>
      <c r="Q812" s="70">
        <v>5</v>
      </c>
      <c r="W812" s="84">
        <v>8</v>
      </c>
      <c r="X812" s="84">
        <v>8</v>
      </c>
    </row>
    <row r="813" spans="2:24" ht="15" customHeight="1" x14ac:dyDescent="0.25">
      <c r="B813" s="70" t="s">
        <v>2812</v>
      </c>
      <c r="C813" s="64">
        <v>41055.95108796296</v>
      </c>
      <c r="D813" s="65">
        <v>75000</v>
      </c>
      <c r="E813" s="66">
        <v>75000</v>
      </c>
      <c r="F813" s="67" t="s">
        <v>5</v>
      </c>
      <c r="G813" s="68">
        <v>75000</v>
      </c>
      <c r="H813" s="69">
        <v>8</v>
      </c>
      <c r="I813" s="67" t="s">
        <v>943</v>
      </c>
      <c r="J813" s="70" t="s">
        <v>19</v>
      </c>
      <c r="K813" s="67" t="s">
        <v>14</v>
      </c>
      <c r="L813" s="63" t="s">
        <v>14</v>
      </c>
      <c r="M813" s="70" t="s">
        <v>4019</v>
      </c>
      <c r="N813" s="63" t="s">
        <v>17</v>
      </c>
      <c r="O813" s="70">
        <v>3</v>
      </c>
      <c r="P813" s="70">
        <v>2</v>
      </c>
      <c r="Q813" s="70">
        <v>27</v>
      </c>
      <c r="W813" s="84">
        <v>2</v>
      </c>
      <c r="X813" s="84">
        <v>3</v>
      </c>
    </row>
    <row r="814" spans="2:24" ht="15" customHeight="1" x14ac:dyDescent="0.25">
      <c r="B814" s="70" t="s">
        <v>2813</v>
      </c>
      <c r="C814" s="64">
        <v>41055.953877314816</v>
      </c>
      <c r="D814" s="65" t="s">
        <v>944</v>
      </c>
      <c r="E814" s="66">
        <v>12000</v>
      </c>
      <c r="F814" s="67" t="s">
        <v>5</v>
      </c>
      <c r="G814" s="68">
        <v>12000</v>
      </c>
      <c r="H814" s="69">
        <v>2</v>
      </c>
      <c r="I814" s="67" t="s">
        <v>945</v>
      </c>
      <c r="J814" s="70" t="s">
        <v>51</v>
      </c>
      <c r="K814" s="67" t="s">
        <v>26</v>
      </c>
      <c r="L814" s="63" t="s">
        <v>26</v>
      </c>
      <c r="M814" s="70" t="s">
        <v>979</v>
      </c>
      <c r="N814" s="63" t="s">
        <v>8</v>
      </c>
      <c r="O814" s="70">
        <v>6</v>
      </c>
      <c r="P814" s="70">
        <v>6</v>
      </c>
      <c r="Q814" s="70">
        <v>5</v>
      </c>
      <c r="W814" s="84">
        <v>4</v>
      </c>
      <c r="X814" s="84">
        <v>6</v>
      </c>
    </row>
    <row r="815" spans="2:24" ht="15" customHeight="1" x14ac:dyDescent="0.25">
      <c r="B815" s="70" t="s">
        <v>2814</v>
      </c>
      <c r="C815" s="64">
        <v>41055.959722222222</v>
      </c>
      <c r="D815" s="65" t="s">
        <v>946</v>
      </c>
      <c r="E815" s="66">
        <v>1700000</v>
      </c>
      <c r="F815" s="67" t="s">
        <v>39</v>
      </c>
      <c r="G815" s="68">
        <v>30273.458368652366</v>
      </c>
      <c r="H815" s="69">
        <v>4</v>
      </c>
      <c r="I815" s="67" t="s">
        <v>947</v>
      </c>
      <c r="J815" s="70" t="s">
        <v>51</v>
      </c>
      <c r="K815" s="67" t="s">
        <v>7</v>
      </c>
      <c r="L815" s="63" t="s">
        <v>7</v>
      </c>
      <c r="M815" s="70" t="s">
        <v>1122</v>
      </c>
      <c r="N815" s="63" t="s">
        <v>12</v>
      </c>
      <c r="O815" s="70">
        <v>8</v>
      </c>
      <c r="P815" s="70">
        <v>8</v>
      </c>
      <c r="Q815" s="70">
        <v>1.1000000000000001</v>
      </c>
      <c r="W815" s="84">
        <v>8</v>
      </c>
      <c r="X815" s="84">
        <v>8</v>
      </c>
    </row>
    <row r="816" spans="2:24" ht="15" customHeight="1" x14ac:dyDescent="0.25">
      <c r="B816" s="70" t="s">
        <v>2815</v>
      </c>
      <c r="C816" s="64">
        <v>41055.960659722223</v>
      </c>
      <c r="D816" s="65" t="s">
        <v>948</v>
      </c>
      <c r="E816" s="66">
        <v>30000</v>
      </c>
      <c r="F816" s="67" t="s">
        <v>5</v>
      </c>
      <c r="G816" s="68">
        <v>30000</v>
      </c>
      <c r="H816" s="69">
        <v>4</v>
      </c>
      <c r="I816" s="67" t="s">
        <v>949</v>
      </c>
      <c r="J816" s="70" t="s">
        <v>486</v>
      </c>
      <c r="K816" s="67" t="s">
        <v>950</v>
      </c>
      <c r="L816" s="63" t="s">
        <v>724</v>
      </c>
      <c r="M816" s="70" t="s">
        <v>1122</v>
      </c>
      <c r="N816" s="63" t="s">
        <v>8</v>
      </c>
      <c r="O816" s="70">
        <v>6</v>
      </c>
      <c r="P816" s="70">
        <v>6</v>
      </c>
      <c r="Q816" s="70">
        <v>7</v>
      </c>
      <c r="W816" s="84">
        <v>4</v>
      </c>
      <c r="X816" s="84">
        <v>6</v>
      </c>
    </row>
    <row r="817" spans="2:24" ht="15" customHeight="1" x14ac:dyDescent="0.25">
      <c r="B817" s="70" t="s">
        <v>2816</v>
      </c>
      <c r="C817" s="64">
        <v>41055.961099537039</v>
      </c>
      <c r="D817" s="65" t="s">
        <v>417</v>
      </c>
      <c r="E817" s="66">
        <v>360000</v>
      </c>
      <c r="F817" s="67" t="s">
        <v>39</v>
      </c>
      <c r="G817" s="68">
        <v>6410.8500074793246</v>
      </c>
      <c r="H817" s="69">
        <v>1</v>
      </c>
      <c r="I817" s="67" t="s">
        <v>951</v>
      </c>
      <c r="J817" s="70" t="s">
        <v>19</v>
      </c>
      <c r="K817" s="67" t="s">
        <v>7</v>
      </c>
      <c r="L817" s="63" t="s">
        <v>7</v>
      </c>
      <c r="M817" s="70" t="s">
        <v>1122</v>
      </c>
      <c r="N817" s="63" t="s">
        <v>12</v>
      </c>
      <c r="O817" s="70">
        <v>8</v>
      </c>
      <c r="P817" s="70">
        <v>8</v>
      </c>
      <c r="Q817" s="70">
        <v>4</v>
      </c>
      <c r="W817" s="84">
        <v>8</v>
      </c>
      <c r="X817" s="84">
        <v>8</v>
      </c>
    </row>
    <row r="818" spans="2:24" ht="15" customHeight="1" x14ac:dyDescent="0.25">
      <c r="B818" s="70" t="s">
        <v>2817</v>
      </c>
      <c r="C818" s="64">
        <v>41055.961134259262</v>
      </c>
      <c r="D818" s="65">
        <v>100000</v>
      </c>
      <c r="E818" s="66">
        <v>100000</v>
      </c>
      <c r="F818" s="67" t="s">
        <v>5</v>
      </c>
      <c r="G818" s="68">
        <v>100000</v>
      </c>
      <c r="H818" s="69">
        <v>11</v>
      </c>
      <c r="I818" s="67" t="s">
        <v>454</v>
      </c>
      <c r="J818" s="70" t="s">
        <v>3947</v>
      </c>
      <c r="K818" s="67" t="s">
        <v>14</v>
      </c>
      <c r="L818" s="63" t="s">
        <v>14</v>
      </c>
      <c r="M818" s="70" t="s">
        <v>4019</v>
      </c>
      <c r="N818" s="63" t="s">
        <v>8</v>
      </c>
      <c r="O818" s="70">
        <v>6</v>
      </c>
      <c r="P818" s="70">
        <v>6</v>
      </c>
      <c r="Q818" s="70">
        <v>10</v>
      </c>
      <c r="W818" s="84">
        <v>4</v>
      </c>
      <c r="X818" s="84">
        <v>6</v>
      </c>
    </row>
    <row r="819" spans="2:24" ht="15" customHeight="1" x14ac:dyDescent="0.25">
      <c r="B819" s="70" t="s">
        <v>2818</v>
      </c>
      <c r="C819" s="64">
        <v>41055.961724537039</v>
      </c>
      <c r="D819" s="65">
        <v>42000</v>
      </c>
      <c r="E819" s="66">
        <v>42000</v>
      </c>
      <c r="F819" s="67" t="s">
        <v>21</v>
      </c>
      <c r="G819" s="68">
        <v>53356.776437647524</v>
      </c>
      <c r="H819" s="69">
        <v>6</v>
      </c>
      <c r="I819" s="67" t="s">
        <v>42</v>
      </c>
      <c r="J819" s="70" t="s">
        <v>277</v>
      </c>
      <c r="K819" s="67" t="s">
        <v>94</v>
      </c>
      <c r="L819" s="63" t="s">
        <v>626</v>
      </c>
      <c r="M819" s="70" t="s">
        <v>979</v>
      </c>
      <c r="N819" s="63" t="s">
        <v>8</v>
      </c>
      <c r="O819" s="70">
        <v>6</v>
      </c>
      <c r="P819" s="70">
        <v>6</v>
      </c>
      <c r="Q819" s="70">
        <v>2</v>
      </c>
      <c r="W819" s="84">
        <v>4</v>
      </c>
      <c r="X819" s="84">
        <v>6</v>
      </c>
    </row>
    <row r="820" spans="2:24" ht="15" customHeight="1" x14ac:dyDescent="0.25">
      <c r="B820" s="70" t="s">
        <v>2819</v>
      </c>
      <c r="C820" s="64">
        <v>41055.96197916667</v>
      </c>
      <c r="D820" s="65">
        <v>40000</v>
      </c>
      <c r="E820" s="66">
        <v>40000</v>
      </c>
      <c r="F820" s="67" t="s">
        <v>5</v>
      </c>
      <c r="G820" s="68">
        <v>40000</v>
      </c>
      <c r="H820" s="69">
        <v>5</v>
      </c>
      <c r="I820" s="67" t="s">
        <v>952</v>
      </c>
      <c r="J820" s="70" t="s">
        <v>51</v>
      </c>
      <c r="K820" s="67" t="s">
        <v>14</v>
      </c>
      <c r="L820" s="63" t="s">
        <v>14</v>
      </c>
      <c r="M820" s="70" t="s">
        <v>4019</v>
      </c>
      <c r="N820" s="63" t="s">
        <v>17</v>
      </c>
      <c r="O820" s="70">
        <v>3</v>
      </c>
      <c r="P820" s="70">
        <v>2</v>
      </c>
      <c r="Q820" s="70">
        <v>20</v>
      </c>
      <c r="W820" s="84">
        <v>2</v>
      </c>
      <c r="X820" s="84">
        <v>3</v>
      </c>
    </row>
    <row r="821" spans="2:24" ht="15" customHeight="1" x14ac:dyDescent="0.25">
      <c r="B821" s="70" t="s">
        <v>2820</v>
      </c>
      <c r="C821" s="64">
        <v>41055.968726851854</v>
      </c>
      <c r="D821" s="65" t="s">
        <v>953</v>
      </c>
      <c r="E821" s="66">
        <v>550000</v>
      </c>
      <c r="F821" s="67" t="s">
        <v>39</v>
      </c>
      <c r="G821" s="68">
        <v>9794.354178093412</v>
      </c>
      <c r="H821" s="69">
        <v>1</v>
      </c>
      <c r="I821" s="67" t="s">
        <v>535</v>
      </c>
      <c r="J821" s="70" t="s">
        <v>19</v>
      </c>
      <c r="K821" s="67" t="s">
        <v>7</v>
      </c>
      <c r="L821" s="63" t="s">
        <v>7</v>
      </c>
      <c r="M821" s="70" t="s">
        <v>1122</v>
      </c>
      <c r="N821" s="63" t="s">
        <v>8</v>
      </c>
      <c r="O821" s="70">
        <v>6</v>
      </c>
      <c r="P821" s="70">
        <v>6</v>
      </c>
      <c r="Q821" s="70">
        <v>1</v>
      </c>
      <c r="W821" s="84">
        <v>4</v>
      </c>
      <c r="X821" s="84">
        <v>6</v>
      </c>
    </row>
    <row r="822" spans="2:24" ht="15" customHeight="1" x14ac:dyDescent="0.25">
      <c r="B822" s="70" t="s">
        <v>2821</v>
      </c>
      <c r="C822" s="64">
        <v>41055.968958333331</v>
      </c>
      <c r="D822" s="65" t="s">
        <v>954</v>
      </c>
      <c r="E822" s="66">
        <v>65000</v>
      </c>
      <c r="F822" s="67" t="s">
        <v>955</v>
      </c>
      <c r="G822" s="68">
        <v>18499.860539512854</v>
      </c>
      <c r="H822" s="69">
        <v>2</v>
      </c>
      <c r="I822" s="67" t="s">
        <v>956</v>
      </c>
      <c r="J822" s="70" t="s">
        <v>65</v>
      </c>
      <c r="K822" s="67" t="s">
        <v>71</v>
      </c>
      <c r="L822" s="63" t="s">
        <v>71</v>
      </c>
      <c r="M822" s="70" t="s">
        <v>979</v>
      </c>
      <c r="N822" s="63" t="s">
        <v>8</v>
      </c>
      <c r="O822" s="70">
        <v>6</v>
      </c>
      <c r="P822" s="70">
        <v>6</v>
      </c>
      <c r="Q822" s="70">
        <v>6</v>
      </c>
      <c r="W822" s="84">
        <v>4</v>
      </c>
      <c r="X822" s="84">
        <v>6</v>
      </c>
    </row>
    <row r="823" spans="2:24" ht="15" customHeight="1" x14ac:dyDescent="0.25">
      <c r="B823" s="70" t="s">
        <v>2822</v>
      </c>
      <c r="C823" s="64">
        <v>41055.970243055555</v>
      </c>
      <c r="D823" s="65" t="s">
        <v>957</v>
      </c>
      <c r="E823" s="66">
        <v>15600</v>
      </c>
      <c r="F823" s="67" t="s">
        <v>21</v>
      </c>
      <c r="G823" s="68">
        <v>19818.231248269083</v>
      </c>
      <c r="H823" s="69">
        <v>2</v>
      </c>
      <c r="I823" s="67" t="s">
        <v>958</v>
      </c>
      <c r="J823" s="70" t="s">
        <v>486</v>
      </c>
      <c r="K823" s="67" t="s">
        <v>29</v>
      </c>
      <c r="L823" s="63" t="s">
        <v>29</v>
      </c>
      <c r="M823" s="70" t="s">
        <v>979</v>
      </c>
      <c r="N823" s="63" t="s">
        <v>8</v>
      </c>
      <c r="O823" s="70">
        <v>6</v>
      </c>
      <c r="P823" s="70">
        <v>6</v>
      </c>
      <c r="Q823" s="70">
        <v>5</v>
      </c>
      <c r="W823" s="84">
        <v>4</v>
      </c>
      <c r="X823" s="84">
        <v>6</v>
      </c>
    </row>
    <row r="824" spans="2:24" ht="15" customHeight="1" x14ac:dyDescent="0.25">
      <c r="B824" s="70" t="s">
        <v>2823</v>
      </c>
      <c r="C824" s="64">
        <v>41055.973576388889</v>
      </c>
      <c r="D824" s="65" t="s">
        <v>959</v>
      </c>
      <c r="E824" s="66">
        <v>600000</v>
      </c>
      <c r="F824" s="67" t="s">
        <v>39</v>
      </c>
      <c r="G824" s="68">
        <v>10684.750012465542</v>
      </c>
      <c r="H824" s="69">
        <v>2</v>
      </c>
      <c r="I824" s="67" t="s">
        <v>960</v>
      </c>
      <c r="J824" s="70" t="s">
        <v>51</v>
      </c>
      <c r="K824" s="67" t="s">
        <v>7</v>
      </c>
      <c r="L824" s="63" t="s">
        <v>7</v>
      </c>
      <c r="M824" s="70" t="s">
        <v>1122</v>
      </c>
      <c r="N824" s="63" t="s">
        <v>12</v>
      </c>
      <c r="O824" s="70">
        <v>8</v>
      </c>
      <c r="P824" s="70">
        <v>8</v>
      </c>
      <c r="Q824" s="70">
        <v>20</v>
      </c>
      <c r="W824" s="84">
        <v>8</v>
      </c>
      <c r="X824" s="84">
        <v>8</v>
      </c>
    </row>
    <row r="825" spans="2:24" ht="15" customHeight="1" x14ac:dyDescent="0.25">
      <c r="B825" s="70" t="s">
        <v>2824</v>
      </c>
      <c r="C825" s="64">
        <v>41055.983495370368</v>
      </c>
      <c r="D825" s="65" t="s">
        <v>961</v>
      </c>
      <c r="E825" s="66">
        <v>600000</v>
      </c>
      <c r="F825" s="67" t="s">
        <v>39</v>
      </c>
      <c r="G825" s="68">
        <v>10684.750012465542</v>
      </c>
      <c r="H825" s="69">
        <v>2</v>
      </c>
      <c r="I825" s="67" t="s">
        <v>199</v>
      </c>
      <c r="J825" s="70" t="s">
        <v>51</v>
      </c>
      <c r="K825" s="67" t="s">
        <v>7</v>
      </c>
      <c r="L825" s="63" t="s">
        <v>7</v>
      </c>
      <c r="M825" s="70" t="s">
        <v>1122</v>
      </c>
      <c r="N825" s="63" t="s">
        <v>17</v>
      </c>
      <c r="O825" s="70">
        <v>3</v>
      </c>
      <c r="P825" s="70">
        <v>2</v>
      </c>
      <c r="Q825" s="70">
        <v>18</v>
      </c>
      <c r="W825" s="84">
        <v>2</v>
      </c>
      <c r="X825" s="84">
        <v>3</v>
      </c>
    </row>
    <row r="826" spans="2:24" ht="15" customHeight="1" x14ac:dyDescent="0.25">
      <c r="B826" s="70" t="s">
        <v>2825</v>
      </c>
      <c r="C826" s="64">
        <v>41055.985000000001</v>
      </c>
      <c r="D826" s="65">
        <v>1000000</v>
      </c>
      <c r="E826" s="66">
        <v>1000000</v>
      </c>
      <c r="F826" s="67" t="s">
        <v>39</v>
      </c>
      <c r="G826" s="68">
        <v>17807.916687442568</v>
      </c>
      <c r="H826" s="69">
        <v>2</v>
      </c>
      <c r="I826" s="67" t="s">
        <v>962</v>
      </c>
      <c r="J826" s="70" t="s">
        <v>19</v>
      </c>
      <c r="K826" s="67" t="s">
        <v>7</v>
      </c>
      <c r="L826" s="63" t="s">
        <v>7</v>
      </c>
      <c r="M826" s="70" t="s">
        <v>1122</v>
      </c>
      <c r="N826" s="63" t="s">
        <v>8</v>
      </c>
      <c r="O826" s="70">
        <v>6</v>
      </c>
      <c r="P826" s="70">
        <v>6</v>
      </c>
      <c r="Q826" s="70">
        <v>10</v>
      </c>
      <c r="W826" s="84">
        <v>4</v>
      </c>
      <c r="X826" s="84">
        <v>6</v>
      </c>
    </row>
    <row r="827" spans="2:24" ht="15" customHeight="1" x14ac:dyDescent="0.25">
      <c r="B827" s="70" t="s">
        <v>2826</v>
      </c>
      <c r="C827" s="64">
        <v>41055.991365740738</v>
      </c>
      <c r="D827" s="65" t="s">
        <v>963</v>
      </c>
      <c r="E827" s="66">
        <v>13000</v>
      </c>
      <c r="F827" s="67" t="s">
        <v>5</v>
      </c>
      <c r="G827" s="68">
        <v>13000</v>
      </c>
      <c r="H827" s="69">
        <v>2</v>
      </c>
      <c r="I827" s="67" t="s">
        <v>205</v>
      </c>
      <c r="J827" s="70" t="s">
        <v>19</v>
      </c>
      <c r="K827" s="67" t="s">
        <v>7</v>
      </c>
      <c r="L827" s="63" t="s">
        <v>7</v>
      </c>
      <c r="M827" s="70" t="s">
        <v>1122</v>
      </c>
      <c r="N827" s="63" t="s">
        <v>12</v>
      </c>
      <c r="O827" s="70">
        <v>8</v>
      </c>
      <c r="P827" s="70">
        <v>8</v>
      </c>
      <c r="Q827" s="70">
        <v>6</v>
      </c>
      <c r="W827" s="84">
        <v>8</v>
      </c>
      <c r="X827" s="84">
        <v>8</v>
      </c>
    </row>
    <row r="828" spans="2:24" ht="15" customHeight="1" x14ac:dyDescent="0.25">
      <c r="B828" s="70" t="s">
        <v>2827</v>
      </c>
      <c r="C828" s="64">
        <v>41055.999224537038</v>
      </c>
      <c r="D828" s="65" t="s">
        <v>964</v>
      </c>
      <c r="E828" s="66">
        <v>900000</v>
      </c>
      <c r="F828" s="67" t="s">
        <v>39</v>
      </c>
      <c r="G828" s="68">
        <v>16027.125018698311</v>
      </c>
      <c r="H828" s="69">
        <v>2</v>
      </c>
      <c r="I828" s="67" t="s">
        <v>934</v>
      </c>
      <c r="J828" s="70" t="s">
        <v>51</v>
      </c>
      <c r="K828" s="67" t="s">
        <v>7</v>
      </c>
      <c r="L828" s="63" t="s">
        <v>7</v>
      </c>
      <c r="M828" s="70" t="s">
        <v>1122</v>
      </c>
      <c r="N828" s="63" t="s">
        <v>24</v>
      </c>
      <c r="O828" s="70">
        <v>2</v>
      </c>
      <c r="P828" s="70">
        <v>2</v>
      </c>
      <c r="Q828" s="70">
        <v>9</v>
      </c>
      <c r="W828" s="84">
        <v>1</v>
      </c>
      <c r="X828" s="84">
        <v>2</v>
      </c>
    </row>
    <row r="829" spans="2:24" ht="15" customHeight="1" x14ac:dyDescent="0.25">
      <c r="B829" s="70" t="s">
        <v>2828</v>
      </c>
      <c r="C829" s="64">
        <v>41056.001909722225</v>
      </c>
      <c r="D829" s="65">
        <v>85000</v>
      </c>
      <c r="E829" s="66">
        <v>85000</v>
      </c>
      <c r="F829" s="67" t="s">
        <v>5</v>
      </c>
      <c r="G829" s="68">
        <v>85000</v>
      </c>
      <c r="H829" s="69">
        <v>9</v>
      </c>
      <c r="I829" s="67" t="s">
        <v>965</v>
      </c>
      <c r="J829" s="70" t="s">
        <v>308</v>
      </c>
      <c r="K829" s="67" t="s">
        <v>14</v>
      </c>
      <c r="L829" s="63" t="s">
        <v>14</v>
      </c>
      <c r="M829" s="70" t="s">
        <v>4019</v>
      </c>
      <c r="N829" s="63" t="s">
        <v>12</v>
      </c>
      <c r="O829" s="70">
        <v>8</v>
      </c>
      <c r="P829" s="70">
        <v>8</v>
      </c>
      <c r="Q829" s="70">
        <v>1</v>
      </c>
      <c r="W829" s="84">
        <v>8</v>
      </c>
      <c r="X829" s="84">
        <v>8</v>
      </c>
    </row>
    <row r="830" spans="2:24" ht="15" customHeight="1" x14ac:dyDescent="0.25">
      <c r="B830" s="70" t="s">
        <v>2829</v>
      </c>
      <c r="C830" s="64">
        <v>41056.005462962959</v>
      </c>
      <c r="D830" s="65">
        <v>6000</v>
      </c>
      <c r="E830" s="66">
        <v>6000</v>
      </c>
      <c r="F830" s="67" t="s">
        <v>5</v>
      </c>
      <c r="G830" s="68">
        <v>6000</v>
      </c>
      <c r="H830" s="69">
        <v>1</v>
      </c>
      <c r="I830" s="67" t="s">
        <v>966</v>
      </c>
      <c r="J830" s="70" t="s">
        <v>19</v>
      </c>
      <c r="K830" s="67" t="s">
        <v>967</v>
      </c>
      <c r="L830" s="63" t="s">
        <v>182</v>
      </c>
      <c r="M830" s="70" t="s">
        <v>4018</v>
      </c>
      <c r="N830" s="63" t="s">
        <v>24</v>
      </c>
      <c r="O830" s="70">
        <v>2</v>
      </c>
      <c r="P830" s="70">
        <v>2</v>
      </c>
      <c r="Q830" s="70">
        <v>10</v>
      </c>
      <c r="W830" s="84">
        <v>1</v>
      </c>
      <c r="X830" s="84">
        <v>2</v>
      </c>
    </row>
    <row r="831" spans="2:24" ht="15" customHeight="1" x14ac:dyDescent="0.25">
      <c r="B831" s="70" t="s">
        <v>2830</v>
      </c>
      <c r="C831" s="64">
        <v>41056.008946759262</v>
      </c>
      <c r="D831" s="65">
        <v>30000</v>
      </c>
      <c r="E831" s="66">
        <v>30000</v>
      </c>
      <c r="F831" s="67" t="s">
        <v>5</v>
      </c>
      <c r="G831" s="68">
        <v>30000</v>
      </c>
      <c r="H831" s="69">
        <v>4</v>
      </c>
      <c r="I831" s="67" t="s">
        <v>719</v>
      </c>
      <c r="J831" s="70" t="s">
        <v>3945</v>
      </c>
      <c r="K831" s="67" t="s">
        <v>7</v>
      </c>
      <c r="L831" s="63" t="s">
        <v>7</v>
      </c>
      <c r="M831" s="70" t="s">
        <v>1122</v>
      </c>
      <c r="N831" s="63" t="s">
        <v>8</v>
      </c>
      <c r="O831" s="70">
        <v>6</v>
      </c>
      <c r="P831" s="70">
        <v>6</v>
      </c>
      <c r="Q831" s="70">
        <v>2</v>
      </c>
      <c r="W831" s="84">
        <v>4</v>
      </c>
      <c r="X831" s="84">
        <v>6</v>
      </c>
    </row>
    <row r="832" spans="2:24" ht="15" customHeight="1" x14ac:dyDescent="0.25">
      <c r="B832" s="70" t="s">
        <v>2831</v>
      </c>
      <c r="C832" s="64">
        <v>41056.013240740744</v>
      </c>
      <c r="D832" s="65">
        <v>100000</v>
      </c>
      <c r="E832" s="66">
        <v>100000</v>
      </c>
      <c r="F832" s="67" t="s">
        <v>67</v>
      </c>
      <c r="G832" s="68">
        <v>157617.8272067284</v>
      </c>
      <c r="H832" s="69">
        <v>11</v>
      </c>
      <c r="I832" s="67" t="s">
        <v>179</v>
      </c>
      <c r="J832" s="70" t="s">
        <v>486</v>
      </c>
      <c r="K832" s="67" t="s">
        <v>69</v>
      </c>
      <c r="L832" s="63" t="s">
        <v>69</v>
      </c>
      <c r="M832" s="70" t="s">
        <v>979</v>
      </c>
      <c r="N832" s="63" t="s">
        <v>17</v>
      </c>
      <c r="O832" s="70">
        <v>3</v>
      </c>
      <c r="P832" s="70">
        <v>2</v>
      </c>
      <c r="Q832" s="70">
        <v>20</v>
      </c>
      <c r="W832" s="84">
        <v>2</v>
      </c>
      <c r="X832" s="84">
        <v>3</v>
      </c>
    </row>
    <row r="833" spans="2:24" ht="15" customHeight="1" x14ac:dyDescent="0.25">
      <c r="B833" s="70" t="s">
        <v>2832</v>
      </c>
      <c r="C833" s="64">
        <v>41056.022986111115</v>
      </c>
      <c r="D833" s="65" t="s">
        <v>968</v>
      </c>
      <c r="E833" s="66">
        <v>1200000</v>
      </c>
      <c r="F833" s="67" t="s">
        <v>39</v>
      </c>
      <c r="G833" s="68">
        <v>21369.500024931083</v>
      </c>
      <c r="H833" s="69">
        <v>3</v>
      </c>
      <c r="I833" s="67" t="s">
        <v>202</v>
      </c>
      <c r="J833" s="70" t="s">
        <v>51</v>
      </c>
      <c r="K833" s="67" t="s">
        <v>7</v>
      </c>
      <c r="L833" s="63" t="s">
        <v>7</v>
      </c>
      <c r="M833" s="70" t="s">
        <v>1122</v>
      </c>
      <c r="N833" s="63" t="s">
        <v>24</v>
      </c>
      <c r="O833" s="70">
        <v>2</v>
      </c>
      <c r="P833" s="70">
        <v>2</v>
      </c>
      <c r="Q833" s="70">
        <v>18</v>
      </c>
      <c r="W833" s="84">
        <v>1</v>
      </c>
      <c r="X833" s="84">
        <v>2</v>
      </c>
    </row>
    <row r="834" spans="2:24" ht="15" customHeight="1" x14ac:dyDescent="0.25">
      <c r="B834" s="70" t="s">
        <v>2833</v>
      </c>
      <c r="C834" s="64">
        <v>41056.037037037036</v>
      </c>
      <c r="D834" s="65" t="s">
        <v>969</v>
      </c>
      <c r="E834" s="66">
        <v>200000</v>
      </c>
      <c r="F834" s="67" t="s">
        <v>39</v>
      </c>
      <c r="G834" s="68">
        <v>3561.5833374885137</v>
      </c>
      <c r="H834" s="69">
        <v>1</v>
      </c>
      <c r="I834" s="67" t="s">
        <v>970</v>
      </c>
      <c r="J834" s="70" t="s">
        <v>3945</v>
      </c>
      <c r="K834" s="67" t="s">
        <v>7</v>
      </c>
      <c r="L834" s="63" t="s">
        <v>7</v>
      </c>
      <c r="M834" s="70" t="s">
        <v>1122</v>
      </c>
      <c r="N834" s="63" t="s">
        <v>8</v>
      </c>
      <c r="O834" s="70">
        <v>6</v>
      </c>
      <c r="P834" s="70">
        <v>6</v>
      </c>
      <c r="Q834" s="70">
        <v>1</v>
      </c>
      <c r="W834" s="84">
        <v>4</v>
      </c>
      <c r="X834" s="84">
        <v>6</v>
      </c>
    </row>
    <row r="835" spans="2:24" ht="15" customHeight="1" x14ac:dyDescent="0.25">
      <c r="B835" s="70" t="s">
        <v>2834</v>
      </c>
      <c r="C835" s="64">
        <v>41056.044976851852</v>
      </c>
      <c r="D835" s="65">
        <v>5000</v>
      </c>
      <c r="E835" s="66">
        <v>5000</v>
      </c>
      <c r="F835" s="67" t="s">
        <v>5</v>
      </c>
      <c r="G835" s="68">
        <v>5000</v>
      </c>
      <c r="H835" s="69">
        <v>1</v>
      </c>
      <c r="I835" s="67" t="s">
        <v>971</v>
      </c>
      <c r="J835" s="70" t="s">
        <v>51</v>
      </c>
      <c r="K835" s="67" t="s">
        <v>7</v>
      </c>
      <c r="L835" s="63" t="s">
        <v>7</v>
      </c>
      <c r="M835" s="70" t="s">
        <v>1122</v>
      </c>
      <c r="N835" s="63" t="s">
        <v>8</v>
      </c>
      <c r="O835" s="70">
        <v>6</v>
      </c>
      <c r="P835" s="70">
        <v>6</v>
      </c>
      <c r="Q835" s="70">
        <v>1</v>
      </c>
      <c r="W835" s="84">
        <v>4</v>
      </c>
      <c r="X835" s="84">
        <v>6</v>
      </c>
    </row>
    <row r="836" spans="2:24" ht="15" customHeight="1" x14ac:dyDescent="0.25">
      <c r="B836" s="70" t="s">
        <v>2835</v>
      </c>
      <c r="C836" s="64">
        <v>41056.057013888887</v>
      </c>
      <c r="D836" s="65" t="s">
        <v>972</v>
      </c>
      <c r="E836" s="66">
        <v>200000</v>
      </c>
      <c r="F836" s="67" t="s">
        <v>39</v>
      </c>
      <c r="G836" s="68">
        <v>3561.5833374885137</v>
      </c>
      <c r="H836" s="69">
        <v>1</v>
      </c>
      <c r="I836" s="67" t="s">
        <v>106</v>
      </c>
      <c r="J836" s="70" t="s">
        <v>19</v>
      </c>
      <c r="K836" s="67" t="s">
        <v>7</v>
      </c>
      <c r="L836" s="63" t="s">
        <v>7</v>
      </c>
      <c r="M836" s="70" t="s">
        <v>1122</v>
      </c>
      <c r="N836" s="63" t="s">
        <v>8</v>
      </c>
      <c r="O836" s="70">
        <v>6</v>
      </c>
      <c r="P836" s="70">
        <v>6</v>
      </c>
      <c r="Q836" s="70">
        <v>2</v>
      </c>
      <c r="W836" s="84">
        <v>4</v>
      </c>
      <c r="X836" s="84">
        <v>6</v>
      </c>
    </row>
    <row r="837" spans="2:24" ht="15" customHeight="1" x14ac:dyDescent="0.25">
      <c r="B837" s="70" t="s">
        <v>2836</v>
      </c>
      <c r="C837" s="64">
        <v>41056.063136574077</v>
      </c>
      <c r="D837" s="65" t="s">
        <v>973</v>
      </c>
      <c r="E837" s="66">
        <v>30000</v>
      </c>
      <c r="F837" s="67" t="s">
        <v>21</v>
      </c>
      <c r="G837" s="68">
        <v>38111.983169748237</v>
      </c>
      <c r="H837" s="69">
        <v>4</v>
      </c>
      <c r="I837" s="67" t="s">
        <v>974</v>
      </c>
      <c r="J837" s="70" t="s">
        <v>308</v>
      </c>
      <c r="K837" s="67" t="s">
        <v>975</v>
      </c>
      <c r="L837" s="63" t="s">
        <v>29</v>
      </c>
      <c r="M837" s="70" t="s">
        <v>979</v>
      </c>
      <c r="N837" s="63" t="s">
        <v>12</v>
      </c>
      <c r="O837" s="70">
        <v>8</v>
      </c>
      <c r="P837" s="70">
        <v>8</v>
      </c>
      <c r="Q837" s="70">
        <v>8</v>
      </c>
      <c r="W837" s="84">
        <v>8</v>
      </c>
      <c r="X837" s="84">
        <v>8</v>
      </c>
    </row>
    <row r="838" spans="2:24" ht="15" customHeight="1" x14ac:dyDescent="0.25">
      <c r="B838" s="70" t="s">
        <v>2837</v>
      </c>
      <c r="C838" s="64">
        <v>41056.0702662037</v>
      </c>
      <c r="D838" s="65" t="s">
        <v>976</v>
      </c>
      <c r="E838" s="66">
        <v>1000000</v>
      </c>
      <c r="F838" s="67" t="s">
        <v>39</v>
      </c>
      <c r="G838" s="68">
        <v>17807.916687442568</v>
      </c>
      <c r="H838" s="69">
        <v>2</v>
      </c>
      <c r="I838" s="67" t="s">
        <v>377</v>
      </c>
      <c r="J838" s="70" t="s">
        <v>19</v>
      </c>
      <c r="K838" s="67" t="s">
        <v>7</v>
      </c>
      <c r="L838" s="63" t="s">
        <v>7</v>
      </c>
      <c r="M838" s="70" t="s">
        <v>1122</v>
      </c>
      <c r="N838" s="63" t="s">
        <v>8</v>
      </c>
      <c r="O838" s="70">
        <v>6</v>
      </c>
      <c r="P838" s="70">
        <v>6</v>
      </c>
      <c r="Q838" s="70">
        <v>6.5</v>
      </c>
      <c r="W838" s="84">
        <v>4</v>
      </c>
      <c r="X838" s="84">
        <v>6</v>
      </c>
    </row>
    <row r="839" spans="2:24" ht="15" customHeight="1" x14ac:dyDescent="0.25">
      <c r="B839" s="70" t="s">
        <v>2838</v>
      </c>
      <c r="C839" s="64">
        <v>41056.073611111111</v>
      </c>
      <c r="D839" s="65">
        <v>650000</v>
      </c>
      <c r="E839" s="66">
        <v>650000</v>
      </c>
      <c r="F839" s="67" t="s">
        <v>39</v>
      </c>
      <c r="G839" s="68">
        <v>11575.14584683767</v>
      </c>
      <c r="H839" s="69">
        <v>2</v>
      </c>
      <c r="I839" s="67" t="s">
        <v>977</v>
      </c>
      <c r="J839" s="70" t="s">
        <v>19</v>
      </c>
      <c r="K839" s="67" t="s">
        <v>7</v>
      </c>
      <c r="L839" s="63" t="s">
        <v>7</v>
      </c>
      <c r="M839" s="70" t="s">
        <v>1122</v>
      </c>
      <c r="N839" s="63" t="s">
        <v>12</v>
      </c>
      <c r="O839" s="70">
        <v>8</v>
      </c>
      <c r="P839" s="70">
        <v>8</v>
      </c>
      <c r="Q839" s="70">
        <v>3.5</v>
      </c>
      <c r="W839" s="84">
        <v>8</v>
      </c>
      <c r="X839" s="84">
        <v>8</v>
      </c>
    </row>
    <row r="840" spans="2:24" ht="15" customHeight="1" x14ac:dyDescent="0.25">
      <c r="B840" s="70" t="s">
        <v>2839</v>
      </c>
      <c r="C840" s="64">
        <v>41056.106504629628</v>
      </c>
      <c r="D840" s="65">
        <v>100000</v>
      </c>
      <c r="E840" s="66">
        <v>100000</v>
      </c>
      <c r="F840" s="67" t="s">
        <v>84</v>
      </c>
      <c r="G840" s="68">
        <v>98336.152303032693</v>
      </c>
      <c r="H840" s="69">
        <v>10</v>
      </c>
      <c r="I840" s="67" t="s">
        <v>978</v>
      </c>
      <c r="J840" s="70" t="s">
        <v>51</v>
      </c>
      <c r="K840" s="67" t="s">
        <v>86</v>
      </c>
      <c r="L840" s="63" t="s">
        <v>86</v>
      </c>
      <c r="M840" s="70" t="s">
        <v>4019</v>
      </c>
      <c r="N840" s="63" t="s">
        <v>17</v>
      </c>
      <c r="O840" s="70">
        <v>3</v>
      </c>
      <c r="P840" s="70">
        <v>2</v>
      </c>
      <c r="Q840" s="70">
        <v>10</v>
      </c>
      <c r="W840" s="84">
        <v>2</v>
      </c>
      <c r="X840" s="84">
        <v>3</v>
      </c>
    </row>
    <row r="841" spans="2:24" ht="15" customHeight="1" x14ac:dyDescent="0.25">
      <c r="B841" s="70" t="s">
        <v>2840</v>
      </c>
      <c r="C841" s="64">
        <v>41056.129189814812</v>
      </c>
      <c r="D841" s="65">
        <v>92500</v>
      </c>
      <c r="E841" s="66">
        <v>92500</v>
      </c>
      <c r="F841" s="67" t="s">
        <v>5</v>
      </c>
      <c r="G841" s="68">
        <v>92500</v>
      </c>
      <c r="H841" s="69">
        <v>10</v>
      </c>
      <c r="I841" s="67" t="s">
        <v>980</v>
      </c>
      <c r="J841" s="70" t="s">
        <v>19</v>
      </c>
      <c r="K841" s="67" t="s">
        <v>14</v>
      </c>
      <c r="L841" s="63" t="s">
        <v>14</v>
      </c>
      <c r="M841" s="70" t="s">
        <v>4019</v>
      </c>
      <c r="N841" s="63" t="s">
        <v>17</v>
      </c>
      <c r="O841" s="70">
        <v>3</v>
      </c>
      <c r="P841" s="70">
        <v>2</v>
      </c>
      <c r="Q841" s="70">
        <v>15</v>
      </c>
      <c r="W841" s="84">
        <v>2</v>
      </c>
      <c r="X841" s="84">
        <v>3</v>
      </c>
    </row>
    <row r="842" spans="2:24" ht="15" customHeight="1" x14ac:dyDescent="0.25">
      <c r="B842" s="70" t="s">
        <v>2841</v>
      </c>
      <c r="C842" s="64">
        <v>41056.13616898148</v>
      </c>
      <c r="D842" s="65" t="s">
        <v>981</v>
      </c>
      <c r="E842" s="66">
        <v>550000</v>
      </c>
      <c r="F842" s="67" t="s">
        <v>39</v>
      </c>
      <c r="G842" s="68">
        <v>9794.354178093412</v>
      </c>
      <c r="H842" s="69">
        <v>1</v>
      </c>
      <c r="I842" s="67" t="s">
        <v>19</v>
      </c>
      <c r="J842" s="70" t="s">
        <v>19</v>
      </c>
      <c r="K842" s="67" t="s">
        <v>7</v>
      </c>
      <c r="L842" s="63" t="s">
        <v>7</v>
      </c>
      <c r="M842" s="70" t="s">
        <v>1122</v>
      </c>
      <c r="N842" s="63" t="s">
        <v>8</v>
      </c>
      <c r="O842" s="70">
        <v>6</v>
      </c>
      <c r="P842" s="70">
        <v>6</v>
      </c>
      <c r="Q842" s="70">
        <v>1</v>
      </c>
      <c r="W842" s="84">
        <v>4</v>
      </c>
      <c r="X842" s="84">
        <v>6</v>
      </c>
    </row>
    <row r="843" spans="2:24" ht="15" customHeight="1" x14ac:dyDescent="0.25">
      <c r="B843" s="70" t="s">
        <v>2842</v>
      </c>
      <c r="C843" s="64">
        <v>41056.13853009259</v>
      </c>
      <c r="D843" s="65">
        <v>32000</v>
      </c>
      <c r="E843" s="66">
        <v>32000</v>
      </c>
      <c r="F843" s="67" t="s">
        <v>5</v>
      </c>
      <c r="G843" s="68">
        <v>32000</v>
      </c>
      <c r="H843" s="69">
        <v>4</v>
      </c>
      <c r="I843" s="67" t="s">
        <v>982</v>
      </c>
      <c r="J843" s="70" t="s">
        <v>51</v>
      </c>
      <c r="K843" s="67" t="s">
        <v>14</v>
      </c>
      <c r="L843" s="63" t="s">
        <v>14</v>
      </c>
      <c r="M843" s="70" t="s">
        <v>4019</v>
      </c>
      <c r="N843" s="63" t="s">
        <v>8</v>
      </c>
      <c r="O843" s="70">
        <v>6</v>
      </c>
      <c r="P843" s="70">
        <v>6</v>
      </c>
      <c r="Q843" s="70">
        <v>1</v>
      </c>
      <c r="W843" s="84">
        <v>4</v>
      </c>
      <c r="X843" s="84">
        <v>6</v>
      </c>
    </row>
    <row r="844" spans="2:24" ht="15" customHeight="1" x14ac:dyDescent="0.25">
      <c r="B844" s="70" t="s">
        <v>2843</v>
      </c>
      <c r="C844" s="64">
        <v>41056.142418981479</v>
      </c>
      <c r="D844" s="65">
        <v>55000</v>
      </c>
      <c r="E844" s="66">
        <v>55000</v>
      </c>
      <c r="F844" s="67" t="s">
        <v>5</v>
      </c>
      <c r="G844" s="68">
        <v>55000</v>
      </c>
      <c r="H844" s="69">
        <v>6</v>
      </c>
      <c r="I844" s="67" t="s">
        <v>19</v>
      </c>
      <c r="J844" s="70" t="s">
        <v>19</v>
      </c>
      <c r="K844" s="67" t="s">
        <v>14</v>
      </c>
      <c r="L844" s="63" t="s">
        <v>14</v>
      </c>
      <c r="M844" s="70" t="s">
        <v>4019</v>
      </c>
      <c r="N844" s="63" t="s">
        <v>8</v>
      </c>
      <c r="O844" s="70">
        <v>6</v>
      </c>
      <c r="P844" s="70">
        <v>6</v>
      </c>
      <c r="Q844" s="70">
        <v>10</v>
      </c>
      <c r="W844" s="84">
        <v>4</v>
      </c>
      <c r="X844" s="84">
        <v>6</v>
      </c>
    </row>
    <row r="845" spans="2:24" ht="15" customHeight="1" x14ac:dyDescent="0.25">
      <c r="B845" s="70" t="s">
        <v>2844</v>
      </c>
      <c r="C845" s="64">
        <v>41056.142974537041</v>
      </c>
      <c r="D845" s="65">
        <v>40000</v>
      </c>
      <c r="E845" s="66">
        <v>40000</v>
      </c>
      <c r="F845" s="67" t="s">
        <v>5</v>
      </c>
      <c r="G845" s="68">
        <v>40000</v>
      </c>
      <c r="H845" s="69">
        <v>5</v>
      </c>
      <c r="I845" s="67" t="s">
        <v>983</v>
      </c>
      <c r="J845" s="70" t="s">
        <v>19</v>
      </c>
      <c r="K845" s="67" t="s">
        <v>14</v>
      </c>
      <c r="L845" s="63" t="s">
        <v>14</v>
      </c>
      <c r="M845" s="70" t="s">
        <v>4019</v>
      </c>
      <c r="N845" s="63" t="s">
        <v>12</v>
      </c>
      <c r="O845" s="70">
        <v>8</v>
      </c>
      <c r="P845" s="70">
        <v>8</v>
      </c>
      <c r="Q845" s="70">
        <v>4</v>
      </c>
      <c r="W845" s="84">
        <v>8</v>
      </c>
      <c r="X845" s="84">
        <v>8</v>
      </c>
    </row>
    <row r="846" spans="2:24" ht="15" customHeight="1" x14ac:dyDescent="0.25">
      <c r="B846" s="70" t="s">
        <v>2845</v>
      </c>
      <c r="C846" s="64">
        <v>41056.151064814818</v>
      </c>
      <c r="D846" s="65" t="s">
        <v>795</v>
      </c>
      <c r="E846" s="66">
        <v>3000</v>
      </c>
      <c r="F846" s="67" t="s">
        <v>5</v>
      </c>
      <c r="G846" s="68">
        <v>3000</v>
      </c>
      <c r="H846" s="69">
        <v>1</v>
      </c>
      <c r="I846" s="67" t="s">
        <v>128</v>
      </c>
      <c r="J846" s="70" t="s">
        <v>19</v>
      </c>
      <c r="K846" s="67" t="s">
        <v>16</v>
      </c>
      <c r="L846" s="63" t="s">
        <v>16</v>
      </c>
      <c r="M846" s="70" t="s">
        <v>1122</v>
      </c>
      <c r="N846" s="63" t="s">
        <v>17</v>
      </c>
      <c r="O846" s="70">
        <v>3</v>
      </c>
      <c r="P846" s="70">
        <v>2</v>
      </c>
      <c r="Q846" s="70">
        <v>2</v>
      </c>
      <c r="W846" s="84">
        <v>2</v>
      </c>
      <c r="X846" s="84">
        <v>3</v>
      </c>
    </row>
    <row r="847" spans="2:24" ht="15" customHeight="1" x14ac:dyDescent="0.25">
      <c r="B847" s="70" t="s">
        <v>2846</v>
      </c>
      <c r="C847" s="64">
        <v>41056.15111111111</v>
      </c>
      <c r="D847" s="65">
        <v>43600</v>
      </c>
      <c r="E847" s="66">
        <v>43600</v>
      </c>
      <c r="F847" s="67" t="s">
        <v>5</v>
      </c>
      <c r="G847" s="68">
        <v>43600</v>
      </c>
      <c r="H847" s="69">
        <v>5</v>
      </c>
      <c r="I847" s="67" t="s">
        <v>151</v>
      </c>
      <c r="J847" s="70" t="s">
        <v>19</v>
      </c>
      <c r="K847" s="67" t="s">
        <v>14</v>
      </c>
      <c r="L847" s="63" t="s">
        <v>14</v>
      </c>
      <c r="M847" s="70" t="s">
        <v>4019</v>
      </c>
      <c r="N847" s="63" t="s">
        <v>8</v>
      </c>
      <c r="O847" s="70">
        <v>6</v>
      </c>
      <c r="P847" s="70">
        <v>6</v>
      </c>
      <c r="Q847" s="70">
        <v>5</v>
      </c>
      <c r="W847" s="84">
        <v>4</v>
      </c>
      <c r="X847" s="84">
        <v>6</v>
      </c>
    </row>
    <row r="848" spans="2:24" ht="15" customHeight="1" x14ac:dyDescent="0.25">
      <c r="B848" s="70" t="s">
        <v>2847</v>
      </c>
      <c r="C848" s="64">
        <v>41056.166828703703</v>
      </c>
      <c r="D848" s="65" t="s">
        <v>984</v>
      </c>
      <c r="E848" s="66">
        <v>540000</v>
      </c>
      <c r="F848" s="67" t="s">
        <v>39</v>
      </c>
      <c r="G848" s="68">
        <v>9616.275011218986</v>
      </c>
      <c r="H848" s="69">
        <v>1</v>
      </c>
      <c r="I848" s="67" t="s">
        <v>249</v>
      </c>
      <c r="J848" s="70" t="s">
        <v>19</v>
      </c>
      <c r="K848" s="67" t="s">
        <v>7</v>
      </c>
      <c r="L848" s="63" t="s">
        <v>7</v>
      </c>
      <c r="M848" s="70" t="s">
        <v>1122</v>
      </c>
      <c r="N848" s="63" t="s">
        <v>12</v>
      </c>
      <c r="O848" s="70">
        <v>8</v>
      </c>
      <c r="P848" s="70">
        <v>8</v>
      </c>
      <c r="Q848" s="70">
        <v>8</v>
      </c>
      <c r="W848" s="84">
        <v>8</v>
      </c>
      <c r="X848" s="84">
        <v>8</v>
      </c>
    </row>
    <row r="849" spans="2:24" ht="15" customHeight="1" x14ac:dyDescent="0.25">
      <c r="B849" s="70" t="s">
        <v>2848</v>
      </c>
      <c r="C849" s="64">
        <v>41056.17046296296</v>
      </c>
      <c r="D849" s="65">
        <v>35000</v>
      </c>
      <c r="E849" s="66">
        <v>35000</v>
      </c>
      <c r="F849" s="67" t="s">
        <v>5</v>
      </c>
      <c r="G849" s="68">
        <v>35000</v>
      </c>
      <c r="H849" s="69">
        <v>4</v>
      </c>
      <c r="I849" s="67" t="s">
        <v>705</v>
      </c>
      <c r="J849" s="70" t="s">
        <v>51</v>
      </c>
      <c r="K849" s="67" t="s">
        <v>985</v>
      </c>
      <c r="L849" s="63" t="s">
        <v>985</v>
      </c>
      <c r="M849" s="70" t="s">
        <v>4018</v>
      </c>
      <c r="N849" s="63" t="s">
        <v>12</v>
      </c>
      <c r="O849" s="70">
        <v>8</v>
      </c>
      <c r="P849" s="70">
        <v>8</v>
      </c>
      <c r="Q849" s="70">
        <v>10</v>
      </c>
      <c r="W849" s="84">
        <v>8</v>
      </c>
      <c r="X849" s="84">
        <v>8</v>
      </c>
    </row>
    <row r="850" spans="2:24" ht="15" customHeight="1" x14ac:dyDescent="0.25">
      <c r="B850" s="70" t="s">
        <v>2849</v>
      </c>
      <c r="C850" s="64">
        <v>41056.1716087963</v>
      </c>
      <c r="D850" s="65">
        <v>12000</v>
      </c>
      <c r="E850" s="66">
        <v>12000</v>
      </c>
      <c r="F850" s="67" t="s">
        <v>5</v>
      </c>
      <c r="G850" s="68">
        <v>12000</v>
      </c>
      <c r="H850" s="69">
        <v>2</v>
      </c>
      <c r="I850" s="67" t="s">
        <v>986</v>
      </c>
      <c r="J850" s="70" t="s">
        <v>354</v>
      </c>
      <c r="K850" s="67" t="s">
        <v>606</v>
      </c>
      <c r="L850" s="63" t="s">
        <v>606</v>
      </c>
      <c r="M850" s="70" t="s">
        <v>979</v>
      </c>
      <c r="N850" s="63" t="s">
        <v>17</v>
      </c>
      <c r="O850" s="70">
        <v>3</v>
      </c>
      <c r="P850" s="70">
        <v>2</v>
      </c>
      <c r="Q850" s="70">
        <v>15</v>
      </c>
      <c r="W850" s="84">
        <v>2</v>
      </c>
      <c r="X850" s="84">
        <v>3</v>
      </c>
    </row>
    <row r="851" spans="2:24" ht="15" customHeight="1" x14ac:dyDescent="0.25">
      <c r="B851" s="70" t="s">
        <v>2850</v>
      </c>
      <c r="C851" s="64">
        <v>41056.175046296295</v>
      </c>
      <c r="D851" s="65">
        <v>5000</v>
      </c>
      <c r="E851" s="66">
        <v>5000</v>
      </c>
      <c r="F851" s="67" t="s">
        <v>5</v>
      </c>
      <c r="G851" s="68">
        <v>5000</v>
      </c>
      <c r="H851" s="69">
        <v>1</v>
      </c>
      <c r="I851" s="67" t="s">
        <v>987</v>
      </c>
      <c r="J851" s="70" t="s">
        <v>354</v>
      </c>
      <c r="K851" s="67" t="s">
        <v>988</v>
      </c>
      <c r="L851" s="63" t="s">
        <v>988</v>
      </c>
      <c r="M851" s="70" t="s">
        <v>4018</v>
      </c>
      <c r="N851" s="63" t="s">
        <v>24</v>
      </c>
      <c r="O851" s="70">
        <v>2</v>
      </c>
      <c r="P851" s="70">
        <v>2</v>
      </c>
      <c r="Q851" s="70">
        <v>13</v>
      </c>
      <c r="W851" s="84">
        <v>1</v>
      </c>
      <c r="X851" s="84">
        <v>2</v>
      </c>
    </row>
    <row r="852" spans="2:24" ht="15" customHeight="1" x14ac:dyDescent="0.25">
      <c r="B852" s="70" t="s">
        <v>2851</v>
      </c>
      <c r="C852" s="64">
        <v>41056.188287037039</v>
      </c>
      <c r="D852" s="65" t="s">
        <v>989</v>
      </c>
      <c r="E852" s="66">
        <v>134000</v>
      </c>
      <c r="F852" s="67" t="s">
        <v>583</v>
      </c>
      <c r="G852" s="68">
        <v>16337.518501630093</v>
      </c>
      <c r="H852" s="69">
        <v>2</v>
      </c>
      <c r="I852" s="67" t="s">
        <v>151</v>
      </c>
      <c r="J852" s="70" t="s">
        <v>19</v>
      </c>
      <c r="K852" s="67" t="s">
        <v>47</v>
      </c>
      <c r="L852" s="63" t="s">
        <v>47</v>
      </c>
      <c r="M852" s="70" t="s">
        <v>4016</v>
      </c>
      <c r="N852" s="63" t="s">
        <v>8</v>
      </c>
      <c r="O852" s="70">
        <v>6</v>
      </c>
      <c r="P852" s="70">
        <v>6</v>
      </c>
      <c r="Q852" s="70">
        <v>2</v>
      </c>
      <c r="W852" s="84">
        <v>4</v>
      </c>
      <c r="X852" s="84">
        <v>6</v>
      </c>
    </row>
    <row r="853" spans="2:24" ht="15" customHeight="1" x14ac:dyDescent="0.25">
      <c r="B853" s="70" t="s">
        <v>2852</v>
      </c>
      <c r="C853" s="64">
        <v>41056.194826388892</v>
      </c>
      <c r="D853" s="65">
        <v>65000</v>
      </c>
      <c r="E853" s="66">
        <v>65000</v>
      </c>
      <c r="F853" s="67" t="s">
        <v>5</v>
      </c>
      <c r="G853" s="68">
        <v>65000</v>
      </c>
      <c r="H853" s="69">
        <v>7</v>
      </c>
      <c r="I853" s="67" t="s">
        <v>990</v>
      </c>
      <c r="J853" s="70" t="s">
        <v>19</v>
      </c>
      <c r="K853" s="67" t="s">
        <v>14</v>
      </c>
      <c r="L853" s="63" t="s">
        <v>14</v>
      </c>
      <c r="M853" s="70" t="s">
        <v>4019</v>
      </c>
      <c r="N853" s="63" t="s">
        <v>24</v>
      </c>
      <c r="O853" s="70">
        <v>2</v>
      </c>
      <c r="P853" s="70">
        <v>2</v>
      </c>
      <c r="Q853" s="70">
        <v>8</v>
      </c>
      <c r="W853" s="84">
        <v>1</v>
      </c>
      <c r="X853" s="84">
        <v>2</v>
      </c>
    </row>
    <row r="854" spans="2:24" ht="15" customHeight="1" x14ac:dyDescent="0.25">
      <c r="B854" s="70" t="s">
        <v>2853</v>
      </c>
      <c r="C854" s="64">
        <v>41056.262280092589</v>
      </c>
      <c r="D854" s="65">
        <v>40000</v>
      </c>
      <c r="E854" s="66">
        <v>40000</v>
      </c>
      <c r="F854" s="67" t="s">
        <v>5</v>
      </c>
      <c r="G854" s="68">
        <v>40000</v>
      </c>
      <c r="H854" s="69">
        <v>5</v>
      </c>
      <c r="I854" s="67" t="s">
        <v>991</v>
      </c>
      <c r="J854" s="70" t="s">
        <v>19</v>
      </c>
      <c r="K854" s="67" t="s">
        <v>14</v>
      </c>
      <c r="L854" s="63" t="s">
        <v>14</v>
      </c>
      <c r="M854" s="70" t="s">
        <v>4019</v>
      </c>
      <c r="N854" s="63" t="s">
        <v>12</v>
      </c>
      <c r="O854" s="70">
        <v>8</v>
      </c>
      <c r="P854" s="70">
        <v>8</v>
      </c>
      <c r="Q854" s="70">
        <v>2</v>
      </c>
      <c r="W854" s="84">
        <v>8</v>
      </c>
      <c r="X854" s="84">
        <v>8</v>
      </c>
    </row>
    <row r="855" spans="2:24" ht="15" customHeight="1" x14ac:dyDescent="0.25">
      <c r="B855" s="70" t="s">
        <v>2854</v>
      </c>
      <c r="C855" s="64">
        <v>41056.27584490741</v>
      </c>
      <c r="D855" s="65">
        <v>98000</v>
      </c>
      <c r="E855" s="66">
        <v>98000</v>
      </c>
      <c r="F855" s="67" t="s">
        <v>5</v>
      </c>
      <c r="G855" s="68">
        <v>98000</v>
      </c>
      <c r="H855" s="69">
        <v>10</v>
      </c>
      <c r="I855" s="67" t="s">
        <v>992</v>
      </c>
      <c r="J855" s="70" t="s">
        <v>51</v>
      </c>
      <c r="K855" s="67" t="s">
        <v>993</v>
      </c>
      <c r="L855" s="63" t="s">
        <v>724</v>
      </c>
      <c r="M855" s="70" t="s">
        <v>1122</v>
      </c>
      <c r="N855" s="63" t="s">
        <v>17</v>
      </c>
      <c r="O855" s="70">
        <v>3</v>
      </c>
      <c r="P855" s="70">
        <v>2</v>
      </c>
      <c r="Q855" s="70">
        <v>14</v>
      </c>
      <c r="W855" s="84">
        <v>2</v>
      </c>
      <c r="X855" s="84">
        <v>3</v>
      </c>
    </row>
    <row r="856" spans="2:24" ht="15" customHeight="1" x14ac:dyDescent="0.25">
      <c r="B856" s="70" t="s">
        <v>2855</v>
      </c>
      <c r="C856" s="64">
        <v>41056.275868055556</v>
      </c>
      <c r="D856" s="65">
        <v>50000</v>
      </c>
      <c r="E856" s="66">
        <v>50000</v>
      </c>
      <c r="F856" s="67" t="s">
        <v>5</v>
      </c>
      <c r="G856" s="68">
        <v>50000</v>
      </c>
      <c r="H856" s="69">
        <v>6</v>
      </c>
      <c r="I856" s="67" t="s">
        <v>994</v>
      </c>
      <c r="J856" s="70" t="s">
        <v>3947</v>
      </c>
      <c r="K856" s="67" t="s">
        <v>14</v>
      </c>
      <c r="L856" s="63" t="s">
        <v>14</v>
      </c>
      <c r="M856" s="70" t="s">
        <v>4019</v>
      </c>
      <c r="N856" s="63" t="s">
        <v>12</v>
      </c>
      <c r="O856" s="70">
        <v>8</v>
      </c>
      <c r="P856" s="70">
        <v>8</v>
      </c>
      <c r="Q856" s="70">
        <v>15</v>
      </c>
      <c r="W856" s="84">
        <v>8</v>
      </c>
      <c r="X856" s="84">
        <v>8</v>
      </c>
    </row>
    <row r="857" spans="2:24" ht="15" customHeight="1" x14ac:dyDescent="0.25">
      <c r="B857" s="70" t="s">
        <v>2856</v>
      </c>
      <c r="C857" s="64">
        <v>41056.305023148147</v>
      </c>
      <c r="D857" s="65">
        <v>135000</v>
      </c>
      <c r="E857" s="66">
        <v>135000</v>
      </c>
      <c r="F857" s="67" t="s">
        <v>5</v>
      </c>
      <c r="G857" s="68">
        <v>135000</v>
      </c>
      <c r="H857" s="69">
        <v>11</v>
      </c>
      <c r="I857" s="67" t="s">
        <v>995</v>
      </c>
      <c r="J857" s="70" t="s">
        <v>3947</v>
      </c>
      <c r="K857" s="67" t="s">
        <v>14</v>
      </c>
      <c r="L857" s="63" t="s">
        <v>14</v>
      </c>
      <c r="M857" s="70" t="s">
        <v>4019</v>
      </c>
      <c r="N857" s="63" t="s">
        <v>8</v>
      </c>
      <c r="O857" s="70">
        <v>6</v>
      </c>
      <c r="P857" s="70">
        <v>6</v>
      </c>
      <c r="Q857" s="70">
        <v>25</v>
      </c>
      <c r="W857" s="84">
        <v>4</v>
      </c>
      <c r="X857" s="84">
        <v>6</v>
      </c>
    </row>
    <row r="858" spans="2:24" ht="15" customHeight="1" x14ac:dyDescent="0.25">
      <c r="B858" s="70" t="s">
        <v>2857</v>
      </c>
      <c r="C858" s="64">
        <v>41056.33865740741</v>
      </c>
      <c r="D858" s="65" t="s">
        <v>996</v>
      </c>
      <c r="E858" s="66">
        <v>125000</v>
      </c>
      <c r="F858" s="67" t="s">
        <v>5</v>
      </c>
      <c r="G858" s="68">
        <v>125000</v>
      </c>
      <c r="H858" s="69">
        <v>11</v>
      </c>
      <c r="I858" s="67" t="s">
        <v>997</v>
      </c>
      <c r="J858" s="70" t="s">
        <v>51</v>
      </c>
      <c r="K858" s="67" t="s">
        <v>581</v>
      </c>
      <c r="L858" s="63" t="s">
        <v>581</v>
      </c>
      <c r="M858" s="70" t="s">
        <v>979</v>
      </c>
      <c r="N858" s="63" t="s">
        <v>8</v>
      </c>
      <c r="O858" s="70">
        <v>6</v>
      </c>
      <c r="P858" s="70">
        <v>6</v>
      </c>
      <c r="Q858" s="70">
        <v>6</v>
      </c>
      <c r="W858" s="84">
        <v>4</v>
      </c>
      <c r="X858" s="84">
        <v>6</v>
      </c>
    </row>
    <row r="859" spans="2:24" ht="15" customHeight="1" x14ac:dyDescent="0.25">
      <c r="B859" s="70" t="s">
        <v>2858</v>
      </c>
      <c r="C859" s="64">
        <v>41056.371157407404</v>
      </c>
      <c r="D859" s="65">
        <v>4500</v>
      </c>
      <c r="E859" s="66">
        <v>4500</v>
      </c>
      <c r="F859" s="67" t="s">
        <v>5</v>
      </c>
      <c r="G859" s="68">
        <v>4500</v>
      </c>
      <c r="H859" s="69">
        <v>1</v>
      </c>
      <c r="I859" s="67" t="s">
        <v>998</v>
      </c>
      <c r="J859" s="70" t="s">
        <v>19</v>
      </c>
      <c r="K859" s="67" t="s">
        <v>993</v>
      </c>
      <c r="L859" s="63" t="s">
        <v>724</v>
      </c>
      <c r="M859" s="70" t="s">
        <v>1122</v>
      </c>
      <c r="N859" s="63" t="s">
        <v>17</v>
      </c>
      <c r="O859" s="70">
        <v>3</v>
      </c>
      <c r="P859" s="70">
        <v>2</v>
      </c>
      <c r="Q859" s="70">
        <v>4</v>
      </c>
      <c r="W859" s="84">
        <v>2</v>
      </c>
      <c r="X859" s="84">
        <v>3</v>
      </c>
    </row>
    <row r="860" spans="2:24" ht="15" customHeight="1" x14ac:dyDescent="0.25">
      <c r="B860" s="70" t="s">
        <v>2859</v>
      </c>
      <c r="C860" s="64">
        <v>41056.371944444443</v>
      </c>
      <c r="D860" s="65">
        <v>115000</v>
      </c>
      <c r="E860" s="66">
        <v>115000</v>
      </c>
      <c r="F860" s="67" t="s">
        <v>5</v>
      </c>
      <c r="G860" s="68">
        <v>115000</v>
      </c>
      <c r="H860" s="69">
        <v>11</v>
      </c>
      <c r="I860" s="67" t="s">
        <v>999</v>
      </c>
      <c r="J860" s="70" t="s">
        <v>19</v>
      </c>
      <c r="K860" s="67" t="s">
        <v>14</v>
      </c>
      <c r="L860" s="63" t="s">
        <v>14</v>
      </c>
      <c r="M860" s="70" t="s">
        <v>4019</v>
      </c>
      <c r="N860" s="63" t="s">
        <v>8</v>
      </c>
      <c r="O860" s="70">
        <v>6</v>
      </c>
      <c r="P860" s="70">
        <v>6</v>
      </c>
      <c r="Q860" s="70">
        <v>10</v>
      </c>
      <c r="W860" s="84">
        <v>4</v>
      </c>
      <c r="X860" s="84">
        <v>6</v>
      </c>
    </row>
    <row r="861" spans="2:24" ht="15" customHeight="1" x14ac:dyDescent="0.25">
      <c r="B861" s="70" t="s">
        <v>2860</v>
      </c>
      <c r="C861" s="64">
        <v>41056.387349537035</v>
      </c>
      <c r="D861" s="65">
        <v>70000</v>
      </c>
      <c r="E861" s="66">
        <v>70000</v>
      </c>
      <c r="F861" s="67" t="s">
        <v>5</v>
      </c>
      <c r="G861" s="68">
        <v>70000</v>
      </c>
      <c r="H861" s="69">
        <v>8</v>
      </c>
      <c r="I861" s="67" t="s">
        <v>13</v>
      </c>
      <c r="J861" s="70" t="s">
        <v>19</v>
      </c>
      <c r="K861" s="67" t="s">
        <v>14</v>
      </c>
      <c r="L861" s="63" t="s">
        <v>14</v>
      </c>
      <c r="M861" s="70" t="s">
        <v>4019</v>
      </c>
      <c r="N861" s="63" t="s">
        <v>12</v>
      </c>
      <c r="O861" s="70">
        <v>8</v>
      </c>
      <c r="P861" s="70">
        <v>8</v>
      </c>
      <c r="Q861" s="70">
        <v>15</v>
      </c>
      <c r="W861" s="84">
        <v>8</v>
      </c>
      <c r="X861" s="84">
        <v>8</v>
      </c>
    </row>
    <row r="862" spans="2:24" ht="15" customHeight="1" x14ac:dyDescent="0.25">
      <c r="B862" s="70" t="s">
        <v>2861</v>
      </c>
      <c r="C862" s="64">
        <v>41056.409375000003</v>
      </c>
      <c r="D862" s="65">
        <v>5000</v>
      </c>
      <c r="E862" s="66">
        <v>60000</v>
      </c>
      <c r="F862" s="67" t="s">
        <v>5</v>
      </c>
      <c r="G862" s="68">
        <v>60000</v>
      </c>
      <c r="H862" s="69">
        <v>7</v>
      </c>
      <c r="I862" s="67" t="s">
        <v>1000</v>
      </c>
      <c r="J862" s="70" t="s">
        <v>19</v>
      </c>
      <c r="K862" s="67" t="s">
        <v>14</v>
      </c>
      <c r="L862" s="63" t="s">
        <v>14</v>
      </c>
      <c r="M862" s="70" t="s">
        <v>4019</v>
      </c>
      <c r="N862" s="63" t="s">
        <v>17</v>
      </c>
      <c r="O862" s="70">
        <v>3</v>
      </c>
      <c r="P862" s="70">
        <v>2</v>
      </c>
      <c r="Q862" s="70">
        <v>8</v>
      </c>
      <c r="W862" s="84">
        <v>2</v>
      </c>
      <c r="X862" s="84">
        <v>3</v>
      </c>
    </row>
    <row r="863" spans="2:24" ht="15" customHeight="1" x14ac:dyDescent="0.25">
      <c r="B863" s="70" t="s">
        <v>2862</v>
      </c>
      <c r="C863" s="64">
        <v>41056.426006944443</v>
      </c>
      <c r="D863" s="65">
        <v>87456</v>
      </c>
      <c r="E863" s="66">
        <v>87456</v>
      </c>
      <c r="F863" s="67" t="s">
        <v>5</v>
      </c>
      <c r="G863" s="68">
        <v>87456</v>
      </c>
      <c r="H863" s="69">
        <v>9</v>
      </c>
      <c r="I863" s="67" t="s">
        <v>1001</v>
      </c>
      <c r="J863" s="70" t="s">
        <v>51</v>
      </c>
      <c r="K863" s="67" t="s">
        <v>14</v>
      </c>
      <c r="L863" s="63" t="s">
        <v>14</v>
      </c>
      <c r="M863" s="70" t="s">
        <v>4019</v>
      </c>
      <c r="N863" s="63" t="s">
        <v>17</v>
      </c>
      <c r="O863" s="70">
        <v>3</v>
      </c>
      <c r="P863" s="70">
        <v>2</v>
      </c>
      <c r="Q863" s="70">
        <v>12</v>
      </c>
      <c r="W863" s="84">
        <v>2</v>
      </c>
      <c r="X863" s="84">
        <v>3</v>
      </c>
    </row>
    <row r="864" spans="2:24" ht="15" customHeight="1" x14ac:dyDescent="0.25">
      <c r="B864" s="70" t="s">
        <v>2863</v>
      </c>
      <c r="C864" s="64">
        <v>41056.480752314812</v>
      </c>
      <c r="D864" s="65">
        <v>26400</v>
      </c>
      <c r="E864" s="66">
        <v>26400</v>
      </c>
      <c r="F864" s="67" t="s">
        <v>5</v>
      </c>
      <c r="G864" s="68">
        <v>26400</v>
      </c>
      <c r="H864" s="69">
        <v>3</v>
      </c>
      <c r="I864" s="67" t="s">
        <v>1002</v>
      </c>
      <c r="J864" s="70" t="s">
        <v>19</v>
      </c>
      <c r="K864" s="67" t="s">
        <v>4047</v>
      </c>
      <c r="L864" s="63" t="s">
        <v>124</v>
      </c>
      <c r="M864" s="70" t="s">
        <v>1122</v>
      </c>
      <c r="N864" s="63" t="s">
        <v>12</v>
      </c>
      <c r="O864" s="70">
        <v>8</v>
      </c>
      <c r="P864" s="70">
        <v>8</v>
      </c>
      <c r="Q864" s="70">
        <v>6</v>
      </c>
      <c r="W864" s="84">
        <v>8</v>
      </c>
      <c r="X864" s="84">
        <v>8</v>
      </c>
    </row>
    <row r="865" spans="2:24" ht="15" customHeight="1" x14ac:dyDescent="0.25">
      <c r="B865" s="70" t="s">
        <v>2864</v>
      </c>
      <c r="C865" s="64">
        <v>41056.49324074074</v>
      </c>
      <c r="D865" s="65">
        <v>1000</v>
      </c>
      <c r="E865" s="66">
        <v>12000</v>
      </c>
      <c r="F865" s="67" t="s">
        <v>5</v>
      </c>
      <c r="G865" s="68">
        <v>12000</v>
      </c>
      <c r="H865" s="69">
        <v>2</v>
      </c>
      <c r="I865" s="67" t="s">
        <v>1003</v>
      </c>
      <c r="J865" s="70" t="s">
        <v>51</v>
      </c>
      <c r="K865" s="67" t="s">
        <v>4047</v>
      </c>
      <c r="L865" s="63" t="s">
        <v>124</v>
      </c>
      <c r="M865" s="70" t="s">
        <v>1122</v>
      </c>
      <c r="N865" s="63" t="s">
        <v>12</v>
      </c>
      <c r="O865" s="70">
        <v>8</v>
      </c>
      <c r="P865" s="70">
        <v>8</v>
      </c>
      <c r="Q865" s="70">
        <v>18</v>
      </c>
      <c r="W865" s="84">
        <v>8</v>
      </c>
      <c r="X865" s="84">
        <v>8</v>
      </c>
    </row>
    <row r="866" spans="2:24" ht="15" customHeight="1" x14ac:dyDescent="0.25">
      <c r="B866" s="70" t="s">
        <v>2865</v>
      </c>
      <c r="C866" s="64">
        <v>41056.50267361111</v>
      </c>
      <c r="D866" s="65">
        <v>144000</v>
      </c>
      <c r="E866" s="66">
        <v>144000</v>
      </c>
      <c r="F866" s="67" t="s">
        <v>39</v>
      </c>
      <c r="G866" s="68">
        <v>2564.3400029917298</v>
      </c>
      <c r="H866" s="69">
        <v>1</v>
      </c>
      <c r="I866" s="67" t="s">
        <v>1004</v>
      </c>
      <c r="J866" s="70" t="s">
        <v>19</v>
      </c>
      <c r="K866" s="67" t="s">
        <v>7</v>
      </c>
      <c r="L866" s="63" t="s">
        <v>7</v>
      </c>
      <c r="M866" s="70" t="s">
        <v>1122</v>
      </c>
      <c r="N866" s="63" t="s">
        <v>8</v>
      </c>
      <c r="O866" s="70">
        <v>6</v>
      </c>
      <c r="P866" s="70">
        <v>6</v>
      </c>
      <c r="Q866" s="70">
        <v>1</v>
      </c>
      <c r="W866" s="84">
        <v>4</v>
      </c>
      <c r="X866" s="84">
        <v>6</v>
      </c>
    </row>
    <row r="867" spans="2:24" ht="15" customHeight="1" x14ac:dyDescent="0.25">
      <c r="B867" s="70" t="s">
        <v>2866</v>
      </c>
      <c r="C867" s="64">
        <v>41056.522743055553</v>
      </c>
      <c r="D867" s="65" t="s">
        <v>1005</v>
      </c>
      <c r="E867" s="66">
        <v>62000</v>
      </c>
      <c r="F867" s="67" t="s">
        <v>5</v>
      </c>
      <c r="G867" s="68">
        <v>62000</v>
      </c>
      <c r="H867" s="69">
        <v>7</v>
      </c>
      <c r="I867" s="67" t="s">
        <v>1006</v>
      </c>
      <c r="J867" s="70" t="s">
        <v>51</v>
      </c>
      <c r="K867" s="67" t="s">
        <v>1007</v>
      </c>
      <c r="L867" s="63" t="s">
        <v>1007</v>
      </c>
      <c r="M867" s="70" t="s">
        <v>1122</v>
      </c>
      <c r="N867" s="63" t="s">
        <v>12</v>
      </c>
      <c r="O867" s="70">
        <v>8</v>
      </c>
      <c r="P867" s="70">
        <v>8</v>
      </c>
      <c r="Q867" s="70">
        <v>11</v>
      </c>
      <c r="W867" s="84">
        <v>8</v>
      </c>
      <c r="X867" s="84">
        <v>8</v>
      </c>
    </row>
    <row r="868" spans="2:24" ht="15" customHeight="1" x14ac:dyDescent="0.25">
      <c r="B868" s="70" t="s">
        <v>2867</v>
      </c>
      <c r="C868" s="64">
        <v>41056.52447916667</v>
      </c>
      <c r="D868" s="65" t="s">
        <v>1008</v>
      </c>
      <c r="E868" s="66">
        <v>300000</v>
      </c>
      <c r="F868" s="67" t="s">
        <v>39</v>
      </c>
      <c r="G868" s="68">
        <v>5342.3750062327708</v>
      </c>
      <c r="H868" s="69">
        <v>1</v>
      </c>
      <c r="I868" s="67" t="s">
        <v>1009</v>
      </c>
      <c r="J868" s="70" t="s">
        <v>19</v>
      </c>
      <c r="K868" s="67" t="s">
        <v>7</v>
      </c>
      <c r="L868" s="63" t="s">
        <v>7</v>
      </c>
      <c r="M868" s="70" t="s">
        <v>1122</v>
      </c>
      <c r="N868" s="63" t="s">
        <v>24</v>
      </c>
      <c r="O868" s="70">
        <v>2</v>
      </c>
      <c r="P868" s="70">
        <v>2</v>
      </c>
      <c r="Q868" s="70">
        <v>10</v>
      </c>
      <c r="W868" s="84">
        <v>1</v>
      </c>
      <c r="X868" s="84">
        <v>2</v>
      </c>
    </row>
    <row r="869" spans="2:24" ht="15" customHeight="1" x14ac:dyDescent="0.25">
      <c r="B869" s="70" t="s">
        <v>2868</v>
      </c>
      <c r="C869" s="64">
        <v>41056.525717592594</v>
      </c>
      <c r="D869" s="65">
        <v>40000</v>
      </c>
      <c r="E869" s="66">
        <v>40000</v>
      </c>
      <c r="F869" s="67" t="s">
        <v>21</v>
      </c>
      <c r="G869" s="68">
        <v>50815.977559664309</v>
      </c>
      <c r="H869" s="69">
        <v>6</v>
      </c>
      <c r="I869" s="67" t="s">
        <v>1010</v>
      </c>
      <c r="J869" s="70" t="s">
        <v>19</v>
      </c>
      <c r="K869" s="67" t="s">
        <v>626</v>
      </c>
      <c r="L869" s="63" t="s">
        <v>626</v>
      </c>
      <c r="M869" s="70" t="s">
        <v>979</v>
      </c>
      <c r="N869" s="63" t="s">
        <v>8</v>
      </c>
      <c r="O869" s="70">
        <v>6</v>
      </c>
      <c r="P869" s="70">
        <v>6</v>
      </c>
      <c r="Q869" s="70">
        <v>4</v>
      </c>
      <c r="W869" s="84">
        <v>4</v>
      </c>
      <c r="X869" s="84">
        <v>6</v>
      </c>
    </row>
    <row r="870" spans="2:24" ht="15" customHeight="1" x14ac:dyDescent="0.25">
      <c r="B870" s="70" t="s">
        <v>2869</v>
      </c>
      <c r="C870" s="64">
        <v>41056.528807870367</v>
      </c>
      <c r="D870" s="65" t="s">
        <v>1011</v>
      </c>
      <c r="E870" s="66">
        <v>25560</v>
      </c>
      <c r="F870" s="67" t="s">
        <v>5</v>
      </c>
      <c r="G870" s="68">
        <v>25560</v>
      </c>
      <c r="H870" s="69">
        <v>3</v>
      </c>
      <c r="I870" s="67" t="s">
        <v>1012</v>
      </c>
      <c r="J870" s="70" t="s">
        <v>51</v>
      </c>
      <c r="K870" s="67" t="s">
        <v>1013</v>
      </c>
      <c r="L870" s="63" t="s">
        <v>131</v>
      </c>
      <c r="M870" s="70" t="s">
        <v>1122</v>
      </c>
      <c r="N870" s="63" t="s">
        <v>8</v>
      </c>
      <c r="O870" s="70">
        <v>6</v>
      </c>
      <c r="P870" s="70">
        <v>6</v>
      </c>
      <c r="Q870" s="70">
        <v>3</v>
      </c>
      <c r="W870" s="84">
        <v>4</v>
      </c>
      <c r="X870" s="84">
        <v>6</v>
      </c>
    </row>
    <row r="871" spans="2:24" ht="15" customHeight="1" x14ac:dyDescent="0.25">
      <c r="B871" s="70" t="s">
        <v>2870</v>
      </c>
      <c r="C871" s="64">
        <v>41056.540173611109</v>
      </c>
      <c r="D871" s="65" t="s">
        <v>1014</v>
      </c>
      <c r="E871" s="66">
        <v>720000</v>
      </c>
      <c r="F871" s="67" t="s">
        <v>39</v>
      </c>
      <c r="G871" s="68">
        <v>12821.700014958649</v>
      </c>
      <c r="H871" s="69">
        <v>2</v>
      </c>
      <c r="I871" s="67" t="s">
        <v>1015</v>
      </c>
      <c r="J871" s="70" t="s">
        <v>308</v>
      </c>
      <c r="K871" s="67" t="s">
        <v>7</v>
      </c>
      <c r="L871" s="63" t="s">
        <v>7</v>
      </c>
      <c r="M871" s="70" t="s">
        <v>1122</v>
      </c>
      <c r="N871" s="63" t="s">
        <v>8</v>
      </c>
      <c r="O871" s="70">
        <v>6</v>
      </c>
      <c r="P871" s="70">
        <v>6</v>
      </c>
      <c r="Q871" s="70">
        <v>3</v>
      </c>
      <c r="W871" s="84">
        <v>4</v>
      </c>
      <c r="X871" s="84">
        <v>6</v>
      </c>
    </row>
    <row r="872" spans="2:24" ht="15" customHeight="1" x14ac:dyDescent="0.25">
      <c r="B872" s="70" t="s">
        <v>2871</v>
      </c>
      <c r="C872" s="64">
        <v>41056.546412037038</v>
      </c>
      <c r="D872" s="65">
        <v>600000</v>
      </c>
      <c r="E872" s="66">
        <v>600000</v>
      </c>
      <c r="F872" s="67" t="s">
        <v>39</v>
      </c>
      <c r="G872" s="68">
        <v>10684.750012465542</v>
      </c>
      <c r="H872" s="69">
        <v>2</v>
      </c>
      <c r="I872" s="67" t="s">
        <v>1016</v>
      </c>
      <c r="J872" s="70" t="s">
        <v>51</v>
      </c>
      <c r="K872" s="67" t="s">
        <v>7</v>
      </c>
      <c r="L872" s="63" t="s">
        <v>7</v>
      </c>
      <c r="M872" s="70" t="s">
        <v>1122</v>
      </c>
      <c r="N872" s="63" t="s">
        <v>12</v>
      </c>
      <c r="O872" s="70">
        <v>8</v>
      </c>
      <c r="P872" s="70">
        <v>8</v>
      </c>
      <c r="Q872" s="70">
        <v>5</v>
      </c>
      <c r="W872" s="84">
        <v>8</v>
      </c>
      <c r="X872" s="84">
        <v>8</v>
      </c>
    </row>
    <row r="873" spans="2:24" ht="15" customHeight="1" x14ac:dyDescent="0.25">
      <c r="B873" s="70" t="s">
        <v>2872</v>
      </c>
      <c r="C873" s="64">
        <v>41056.560636574075</v>
      </c>
      <c r="D873" s="65" t="s">
        <v>1017</v>
      </c>
      <c r="E873" s="66">
        <v>420000</v>
      </c>
      <c r="F873" s="67" t="s">
        <v>31</v>
      </c>
      <c r="G873" s="68">
        <v>4457.9172610556352</v>
      </c>
      <c r="H873" s="69">
        <v>1</v>
      </c>
      <c r="I873" s="67" t="s">
        <v>1018</v>
      </c>
      <c r="J873" s="70" t="s">
        <v>51</v>
      </c>
      <c r="K873" s="67" t="s">
        <v>16</v>
      </c>
      <c r="L873" s="63" t="s">
        <v>16</v>
      </c>
      <c r="M873" s="70" t="s">
        <v>1122</v>
      </c>
      <c r="N873" s="63" t="s">
        <v>12</v>
      </c>
      <c r="O873" s="70">
        <v>8</v>
      </c>
      <c r="P873" s="70">
        <v>8</v>
      </c>
      <c r="Q873" s="70">
        <v>4</v>
      </c>
      <c r="W873" s="84">
        <v>8</v>
      </c>
      <c r="X873" s="84">
        <v>8</v>
      </c>
    </row>
    <row r="874" spans="2:24" ht="15" customHeight="1" x14ac:dyDescent="0.25">
      <c r="B874" s="70" t="s">
        <v>2873</v>
      </c>
      <c r="C874" s="64">
        <v>41056.562407407408</v>
      </c>
      <c r="D874" s="65" t="s">
        <v>1019</v>
      </c>
      <c r="E874" s="66">
        <v>125000</v>
      </c>
      <c r="F874" s="67" t="s">
        <v>5</v>
      </c>
      <c r="G874" s="68">
        <v>125000</v>
      </c>
      <c r="H874" s="69">
        <v>11</v>
      </c>
      <c r="I874" s="67" t="s">
        <v>1020</v>
      </c>
      <c r="J874" s="70" t="s">
        <v>3947</v>
      </c>
      <c r="K874" s="67" t="s">
        <v>47</v>
      </c>
      <c r="L874" s="63" t="s">
        <v>47</v>
      </c>
      <c r="M874" s="70" t="s">
        <v>4016</v>
      </c>
      <c r="N874" s="63" t="s">
        <v>8</v>
      </c>
      <c r="O874" s="70">
        <v>6</v>
      </c>
      <c r="P874" s="70">
        <v>6</v>
      </c>
      <c r="Q874" s="70">
        <v>20</v>
      </c>
      <c r="W874" s="84">
        <v>4</v>
      </c>
      <c r="X874" s="84">
        <v>6</v>
      </c>
    </row>
    <row r="875" spans="2:24" ht="15" customHeight="1" x14ac:dyDescent="0.25">
      <c r="B875" s="70" t="s">
        <v>2874</v>
      </c>
      <c r="C875" s="64">
        <v>41056.565416666665</v>
      </c>
      <c r="D875" s="65">
        <v>43000</v>
      </c>
      <c r="E875" s="66">
        <v>43000</v>
      </c>
      <c r="F875" s="67" t="s">
        <v>5</v>
      </c>
      <c r="G875" s="68">
        <v>43000</v>
      </c>
      <c r="H875" s="69">
        <v>5</v>
      </c>
      <c r="I875" s="67" t="s">
        <v>13</v>
      </c>
      <c r="J875" s="70" t="s">
        <v>19</v>
      </c>
      <c r="K875" s="67" t="s">
        <v>14</v>
      </c>
      <c r="L875" s="63" t="s">
        <v>14</v>
      </c>
      <c r="M875" s="70" t="s">
        <v>4019</v>
      </c>
      <c r="N875" s="63" t="s">
        <v>8</v>
      </c>
      <c r="O875" s="70">
        <v>6</v>
      </c>
      <c r="P875" s="70">
        <v>6</v>
      </c>
      <c r="Q875" s="70">
        <v>1</v>
      </c>
      <c r="W875" s="84">
        <v>4</v>
      </c>
      <c r="X875" s="84">
        <v>6</v>
      </c>
    </row>
    <row r="876" spans="2:24" ht="15" customHeight="1" x14ac:dyDescent="0.25">
      <c r="B876" s="70" t="s">
        <v>2875</v>
      </c>
      <c r="C876" s="64">
        <v>41056.570185185185</v>
      </c>
      <c r="D876" s="65" t="s">
        <v>1021</v>
      </c>
      <c r="E876" s="66">
        <v>400000</v>
      </c>
      <c r="F876" s="67" t="s">
        <v>39</v>
      </c>
      <c r="G876" s="68">
        <v>7123.1666749770275</v>
      </c>
      <c r="H876" s="69">
        <v>1</v>
      </c>
      <c r="I876" s="67" t="s">
        <v>520</v>
      </c>
      <c r="J876" s="70" t="s">
        <v>277</v>
      </c>
      <c r="K876" s="67" t="s">
        <v>7</v>
      </c>
      <c r="L876" s="63" t="s">
        <v>7</v>
      </c>
      <c r="M876" s="70" t="s">
        <v>1122</v>
      </c>
      <c r="N876" s="63" t="s">
        <v>17</v>
      </c>
      <c r="O876" s="70">
        <v>3</v>
      </c>
      <c r="P876" s="70">
        <v>2</v>
      </c>
      <c r="Q876" s="70">
        <v>6</v>
      </c>
      <c r="W876" s="84">
        <v>2</v>
      </c>
      <c r="X876" s="84">
        <v>3</v>
      </c>
    </row>
    <row r="877" spans="2:24" ht="15" customHeight="1" x14ac:dyDescent="0.25">
      <c r="B877" s="70" t="s">
        <v>2876</v>
      </c>
      <c r="C877" s="64">
        <v>41056.570196759261</v>
      </c>
      <c r="D877" s="65">
        <v>10000</v>
      </c>
      <c r="E877" s="66">
        <v>10000</v>
      </c>
      <c r="F877" s="67" t="s">
        <v>5</v>
      </c>
      <c r="G877" s="68">
        <v>10000</v>
      </c>
      <c r="H877" s="69">
        <v>2</v>
      </c>
      <c r="I877" s="67" t="s">
        <v>1022</v>
      </c>
      <c r="J877" s="70" t="s">
        <v>308</v>
      </c>
      <c r="K877" s="67" t="s">
        <v>1672</v>
      </c>
      <c r="L877" s="63" t="s">
        <v>1672</v>
      </c>
      <c r="M877" s="70" t="s">
        <v>1122</v>
      </c>
      <c r="N877" s="63" t="s">
        <v>8</v>
      </c>
      <c r="O877" s="70">
        <v>6</v>
      </c>
      <c r="P877" s="70">
        <v>6</v>
      </c>
      <c r="Q877" s="70">
        <v>4</v>
      </c>
      <c r="W877" s="84">
        <v>4</v>
      </c>
      <c r="X877" s="84">
        <v>6</v>
      </c>
    </row>
    <row r="878" spans="2:24" ht="15" customHeight="1" x14ac:dyDescent="0.25">
      <c r="B878" s="70" t="s">
        <v>2877</v>
      </c>
      <c r="C878" s="64">
        <v>41056.571006944447</v>
      </c>
      <c r="D878" s="65" t="s">
        <v>1024</v>
      </c>
      <c r="E878" s="66">
        <v>500000</v>
      </c>
      <c r="F878" s="67" t="s">
        <v>39</v>
      </c>
      <c r="G878" s="68">
        <v>8903.9583437212841</v>
      </c>
      <c r="H878" s="69">
        <v>1</v>
      </c>
      <c r="I878" s="67" t="s">
        <v>1025</v>
      </c>
      <c r="J878" s="70" t="s">
        <v>51</v>
      </c>
      <c r="K878" s="67" t="s">
        <v>7</v>
      </c>
      <c r="L878" s="63" t="s">
        <v>7</v>
      </c>
      <c r="M878" s="70" t="s">
        <v>1122</v>
      </c>
      <c r="N878" s="63" t="s">
        <v>24</v>
      </c>
      <c r="O878" s="70">
        <v>2</v>
      </c>
      <c r="P878" s="70">
        <v>2</v>
      </c>
      <c r="Q878" s="70">
        <v>5</v>
      </c>
      <c r="W878" s="84">
        <v>1</v>
      </c>
      <c r="X878" s="84">
        <v>2</v>
      </c>
    </row>
    <row r="879" spans="2:24" ht="15" customHeight="1" x14ac:dyDescent="0.25">
      <c r="B879" s="70" t="s">
        <v>2878</v>
      </c>
      <c r="C879" s="64">
        <v>41056.573460648149</v>
      </c>
      <c r="D879" s="65">
        <v>36500</v>
      </c>
      <c r="E879" s="66">
        <v>36500</v>
      </c>
      <c r="F879" s="67" t="s">
        <v>5</v>
      </c>
      <c r="G879" s="68">
        <v>36500</v>
      </c>
      <c r="H879" s="69">
        <v>4</v>
      </c>
      <c r="I879" s="67" t="s">
        <v>308</v>
      </c>
      <c r="J879" s="70" t="s">
        <v>308</v>
      </c>
      <c r="K879" s="67" t="s">
        <v>131</v>
      </c>
      <c r="L879" s="63" t="s">
        <v>131</v>
      </c>
      <c r="M879" s="70" t="s">
        <v>1122</v>
      </c>
      <c r="N879" s="63" t="s">
        <v>8</v>
      </c>
      <c r="O879" s="70">
        <v>6</v>
      </c>
      <c r="P879" s="70">
        <v>6</v>
      </c>
      <c r="Q879" s="70">
        <v>15</v>
      </c>
      <c r="W879" s="84">
        <v>4</v>
      </c>
      <c r="X879" s="84">
        <v>6</v>
      </c>
    </row>
    <row r="880" spans="2:24" ht="15" customHeight="1" x14ac:dyDescent="0.25">
      <c r="B880" s="70" t="s">
        <v>2879</v>
      </c>
      <c r="C880" s="64">
        <v>41056.5783912037</v>
      </c>
      <c r="D880" s="65" t="s">
        <v>1026</v>
      </c>
      <c r="E880" s="66">
        <v>100000</v>
      </c>
      <c r="F880" s="67" t="s">
        <v>5</v>
      </c>
      <c r="G880" s="68">
        <v>100000</v>
      </c>
      <c r="H880" s="69">
        <v>11</v>
      </c>
      <c r="I880" s="67" t="s">
        <v>137</v>
      </c>
      <c r="J880" s="70" t="s">
        <v>3947</v>
      </c>
      <c r="K880" s="67" t="s">
        <v>1027</v>
      </c>
      <c r="L880" s="63" t="s">
        <v>164</v>
      </c>
      <c r="M880" s="70" t="s">
        <v>4019</v>
      </c>
      <c r="N880" s="63" t="s">
        <v>12</v>
      </c>
      <c r="O880" s="70">
        <v>8</v>
      </c>
      <c r="P880" s="70">
        <v>8</v>
      </c>
      <c r="Q880" s="70">
        <v>10</v>
      </c>
      <c r="W880" s="84">
        <v>8</v>
      </c>
      <c r="X880" s="84">
        <v>8</v>
      </c>
    </row>
    <row r="881" spans="2:24" ht="15" customHeight="1" x14ac:dyDescent="0.25">
      <c r="B881" s="70" t="s">
        <v>2880</v>
      </c>
      <c r="C881" s="64">
        <v>41056.586469907408</v>
      </c>
      <c r="D881" s="65" t="s">
        <v>78</v>
      </c>
      <c r="E881" s="66">
        <v>400000</v>
      </c>
      <c r="F881" s="67" t="s">
        <v>39</v>
      </c>
      <c r="G881" s="68">
        <v>7123.1666749770275</v>
      </c>
      <c r="H881" s="69">
        <v>1</v>
      </c>
      <c r="I881" s="67" t="s">
        <v>1028</v>
      </c>
      <c r="J881" s="70" t="s">
        <v>308</v>
      </c>
      <c r="K881" s="67" t="s">
        <v>7</v>
      </c>
      <c r="L881" s="63" t="s">
        <v>7</v>
      </c>
      <c r="M881" s="70" t="s">
        <v>1122</v>
      </c>
      <c r="N881" s="63" t="s">
        <v>17</v>
      </c>
      <c r="O881" s="70">
        <v>3</v>
      </c>
      <c r="P881" s="70">
        <v>2</v>
      </c>
      <c r="Q881" s="70">
        <v>8</v>
      </c>
      <c r="W881" s="84">
        <v>2</v>
      </c>
      <c r="X881" s="84">
        <v>3</v>
      </c>
    </row>
    <row r="882" spans="2:24" ht="15" customHeight="1" x14ac:dyDescent="0.25">
      <c r="B882" s="70" t="s">
        <v>2881</v>
      </c>
      <c r="C882" s="64">
        <v>41056.598738425928</v>
      </c>
      <c r="D882" s="65" t="s">
        <v>1029</v>
      </c>
      <c r="E882" s="66">
        <v>2300000</v>
      </c>
      <c r="F882" s="67" t="s">
        <v>39</v>
      </c>
      <c r="G882" s="68">
        <v>40958.208381117904</v>
      </c>
      <c r="H882" s="69">
        <v>5</v>
      </c>
      <c r="I882" s="67" t="s">
        <v>1030</v>
      </c>
      <c r="J882" s="70" t="s">
        <v>51</v>
      </c>
      <c r="K882" s="67" t="s">
        <v>7</v>
      </c>
      <c r="L882" s="63" t="s">
        <v>7</v>
      </c>
      <c r="M882" s="70" t="s">
        <v>1122</v>
      </c>
      <c r="N882" s="63" t="s">
        <v>17</v>
      </c>
      <c r="O882" s="70">
        <v>3</v>
      </c>
      <c r="P882" s="70">
        <v>2</v>
      </c>
      <c r="Q882" s="70">
        <v>8</v>
      </c>
      <c r="W882" s="84">
        <v>2</v>
      </c>
      <c r="X882" s="84">
        <v>3</v>
      </c>
    </row>
    <row r="883" spans="2:24" ht="15" customHeight="1" x14ac:dyDescent="0.25">
      <c r="B883" s="70" t="s">
        <v>2882</v>
      </c>
      <c r="C883" s="64">
        <v>41056.602465277778</v>
      </c>
      <c r="D883" s="65" t="s">
        <v>1031</v>
      </c>
      <c r="E883" s="66">
        <v>1200000</v>
      </c>
      <c r="F883" s="67" t="s">
        <v>39</v>
      </c>
      <c r="G883" s="68">
        <v>21369.500024931083</v>
      </c>
      <c r="H883" s="69">
        <v>3</v>
      </c>
      <c r="I883" s="67" t="s">
        <v>1032</v>
      </c>
      <c r="J883" s="70" t="s">
        <v>3947</v>
      </c>
      <c r="K883" s="67" t="s">
        <v>7</v>
      </c>
      <c r="L883" s="63" t="s">
        <v>7</v>
      </c>
      <c r="M883" s="70" t="s">
        <v>1122</v>
      </c>
      <c r="N883" s="63" t="s">
        <v>8</v>
      </c>
      <c r="O883" s="70">
        <v>6</v>
      </c>
      <c r="P883" s="70">
        <v>6</v>
      </c>
      <c r="Q883" s="70">
        <v>17</v>
      </c>
      <c r="W883" s="84">
        <v>4</v>
      </c>
      <c r="X883" s="84">
        <v>6</v>
      </c>
    </row>
    <row r="884" spans="2:24" ht="15" customHeight="1" x14ac:dyDescent="0.25">
      <c r="B884" s="70" t="s">
        <v>2883</v>
      </c>
      <c r="C884" s="64">
        <v>41056.616215277776</v>
      </c>
      <c r="D884" s="65">
        <v>120000</v>
      </c>
      <c r="E884" s="66">
        <v>120000</v>
      </c>
      <c r="F884" s="67" t="s">
        <v>39</v>
      </c>
      <c r="G884" s="68">
        <v>2136.9500024931081</v>
      </c>
      <c r="H884" s="69">
        <v>1</v>
      </c>
      <c r="I884" s="67" t="s">
        <v>1033</v>
      </c>
      <c r="J884" s="70" t="s">
        <v>51</v>
      </c>
      <c r="K884" s="67" t="s">
        <v>7</v>
      </c>
      <c r="L884" s="63" t="s">
        <v>7</v>
      </c>
      <c r="M884" s="70" t="s">
        <v>1122</v>
      </c>
      <c r="N884" s="63" t="s">
        <v>8</v>
      </c>
      <c r="O884" s="70">
        <v>6</v>
      </c>
      <c r="P884" s="70">
        <v>6</v>
      </c>
      <c r="Q884" s="70">
        <v>5</v>
      </c>
      <c r="W884" s="84">
        <v>4</v>
      </c>
      <c r="X884" s="84">
        <v>6</v>
      </c>
    </row>
    <row r="885" spans="2:24" ht="15" customHeight="1" x14ac:dyDescent="0.25">
      <c r="B885" s="70" t="s">
        <v>2884</v>
      </c>
      <c r="C885" s="64">
        <v>41056.6175</v>
      </c>
      <c r="D885" s="65" t="s">
        <v>1034</v>
      </c>
      <c r="E885" s="66">
        <v>500000</v>
      </c>
      <c r="F885" s="67" t="s">
        <v>39</v>
      </c>
      <c r="G885" s="68">
        <v>8903.9583437212841</v>
      </c>
      <c r="H885" s="69">
        <v>1</v>
      </c>
      <c r="I885" s="67" t="s">
        <v>735</v>
      </c>
      <c r="J885" s="70" t="s">
        <v>277</v>
      </c>
      <c r="K885" s="67" t="s">
        <v>7</v>
      </c>
      <c r="L885" s="63" t="s">
        <v>7</v>
      </c>
      <c r="M885" s="70" t="s">
        <v>1122</v>
      </c>
      <c r="N885" s="63" t="s">
        <v>17</v>
      </c>
      <c r="O885" s="70">
        <v>3</v>
      </c>
      <c r="P885" s="70">
        <v>2</v>
      </c>
      <c r="Q885" s="70">
        <v>3</v>
      </c>
      <c r="W885" s="84">
        <v>2</v>
      </c>
      <c r="X885" s="84">
        <v>3</v>
      </c>
    </row>
    <row r="886" spans="2:24" ht="15" customHeight="1" x14ac:dyDescent="0.25">
      <c r="B886" s="70" t="s">
        <v>2885</v>
      </c>
      <c r="C886" s="64">
        <v>41056.618703703702</v>
      </c>
      <c r="D886" s="65">
        <v>1000000</v>
      </c>
      <c r="E886" s="66">
        <v>1000000</v>
      </c>
      <c r="F886" s="67" t="s">
        <v>39</v>
      </c>
      <c r="G886" s="68">
        <v>17807.916687442568</v>
      </c>
      <c r="H886" s="69">
        <v>2</v>
      </c>
      <c r="I886" s="67" t="s">
        <v>1035</v>
      </c>
      <c r="J886" s="70" t="s">
        <v>51</v>
      </c>
      <c r="K886" s="67" t="s">
        <v>7</v>
      </c>
      <c r="L886" s="63" t="s">
        <v>7</v>
      </c>
      <c r="M886" s="70" t="s">
        <v>1122</v>
      </c>
      <c r="N886" s="63" t="s">
        <v>8</v>
      </c>
      <c r="O886" s="70">
        <v>6</v>
      </c>
      <c r="P886" s="70">
        <v>6</v>
      </c>
      <c r="Q886" s="70">
        <v>5</v>
      </c>
      <c r="W886" s="84">
        <v>4</v>
      </c>
      <c r="X886" s="84">
        <v>6</v>
      </c>
    </row>
    <row r="887" spans="2:24" ht="15" customHeight="1" x14ac:dyDescent="0.25">
      <c r="B887" s="70" t="s">
        <v>2886</v>
      </c>
      <c r="C887" s="64">
        <v>41056.621874999997</v>
      </c>
      <c r="D887" s="65" t="s">
        <v>715</v>
      </c>
      <c r="E887" s="66">
        <v>850000</v>
      </c>
      <c r="F887" s="67" t="s">
        <v>39</v>
      </c>
      <c r="G887" s="68">
        <v>15136.729184326183</v>
      </c>
      <c r="H887" s="69">
        <v>2</v>
      </c>
      <c r="I887" s="67" t="s">
        <v>1018</v>
      </c>
      <c r="J887" s="70" t="s">
        <v>51</v>
      </c>
      <c r="K887" s="67" t="s">
        <v>7</v>
      </c>
      <c r="L887" s="63" t="s">
        <v>7</v>
      </c>
      <c r="M887" s="70" t="s">
        <v>1122</v>
      </c>
      <c r="N887" s="63" t="s">
        <v>17</v>
      </c>
      <c r="O887" s="70">
        <v>3</v>
      </c>
      <c r="P887" s="70">
        <v>2</v>
      </c>
      <c r="Q887" s="70">
        <v>3</v>
      </c>
      <c r="W887" s="84">
        <v>2</v>
      </c>
      <c r="X887" s="84">
        <v>3</v>
      </c>
    </row>
    <row r="888" spans="2:24" ht="15" customHeight="1" x14ac:dyDescent="0.25">
      <c r="B888" s="70" t="s">
        <v>2887</v>
      </c>
      <c r="C888" s="64">
        <v>41056.625717592593</v>
      </c>
      <c r="D888" s="65" t="s">
        <v>1036</v>
      </c>
      <c r="E888" s="66">
        <v>168000</v>
      </c>
      <c r="F888" s="67" t="s">
        <v>3912</v>
      </c>
      <c r="G888" s="68">
        <v>3982.448779308334</v>
      </c>
      <c r="H888" s="69">
        <v>1</v>
      </c>
      <c r="I888" s="67" t="s">
        <v>1037</v>
      </c>
      <c r="J888" s="70" t="s">
        <v>19</v>
      </c>
      <c r="K888" s="67" t="s">
        <v>345</v>
      </c>
      <c r="L888" s="63" t="s">
        <v>345</v>
      </c>
      <c r="M888" s="70" t="s">
        <v>1122</v>
      </c>
      <c r="N888" s="63" t="s">
        <v>8</v>
      </c>
      <c r="O888" s="70">
        <v>6</v>
      </c>
      <c r="P888" s="70">
        <v>6</v>
      </c>
      <c r="Q888" s="70">
        <v>10</v>
      </c>
      <c r="W888" s="84">
        <v>4</v>
      </c>
      <c r="X888" s="84">
        <v>6</v>
      </c>
    </row>
    <row r="889" spans="2:24" ht="15" customHeight="1" x14ac:dyDescent="0.25">
      <c r="B889" s="70" t="s">
        <v>2888</v>
      </c>
      <c r="C889" s="64">
        <v>41056.642824074072</v>
      </c>
      <c r="D889" s="65">
        <v>1300</v>
      </c>
      <c r="E889" s="66">
        <v>15600</v>
      </c>
      <c r="F889" s="67" t="s">
        <v>5</v>
      </c>
      <c r="G889" s="68">
        <v>15600</v>
      </c>
      <c r="H889" s="69">
        <v>2</v>
      </c>
      <c r="I889" s="67" t="s">
        <v>1038</v>
      </c>
      <c r="J889" s="70" t="s">
        <v>486</v>
      </c>
      <c r="K889" s="67" t="s">
        <v>1039</v>
      </c>
      <c r="L889" s="63" t="s">
        <v>1172</v>
      </c>
      <c r="M889" s="70" t="s">
        <v>1122</v>
      </c>
      <c r="N889" s="63" t="s">
        <v>8</v>
      </c>
      <c r="O889" s="70">
        <v>6</v>
      </c>
      <c r="P889" s="70">
        <v>6</v>
      </c>
      <c r="Q889" s="70">
        <v>13</v>
      </c>
      <c r="W889" s="84">
        <v>4</v>
      </c>
      <c r="X889" s="84">
        <v>6</v>
      </c>
    </row>
    <row r="890" spans="2:24" ht="15" customHeight="1" x14ac:dyDescent="0.25">
      <c r="B890" s="70" t="s">
        <v>2889</v>
      </c>
      <c r="C890" s="64">
        <v>41056.643449074072</v>
      </c>
      <c r="D890" s="65" t="s">
        <v>1040</v>
      </c>
      <c r="E890" s="66">
        <v>180000</v>
      </c>
      <c r="F890" s="67" t="s">
        <v>39</v>
      </c>
      <c r="G890" s="68">
        <v>3205.4250037396623</v>
      </c>
      <c r="H890" s="69">
        <v>1</v>
      </c>
      <c r="I890" s="67" t="s">
        <v>747</v>
      </c>
      <c r="J890" s="70" t="s">
        <v>19</v>
      </c>
      <c r="K890" s="67" t="s">
        <v>7</v>
      </c>
      <c r="L890" s="63" t="s">
        <v>7</v>
      </c>
      <c r="M890" s="70" t="s">
        <v>1122</v>
      </c>
      <c r="N890" s="63" t="s">
        <v>17</v>
      </c>
      <c r="O890" s="70">
        <v>3</v>
      </c>
      <c r="P890" s="70">
        <v>2</v>
      </c>
      <c r="Q890" s="70">
        <v>3.5</v>
      </c>
      <c r="W890" s="84">
        <v>2</v>
      </c>
      <c r="X890" s="84">
        <v>3</v>
      </c>
    </row>
    <row r="891" spans="2:24" ht="15" customHeight="1" x14ac:dyDescent="0.25">
      <c r="B891" s="70" t="s">
        <v>2890</v>
      </c>
      <c r="C891" s="64">
        <v>41056.647337962961</v>
      </c>
      <c r="D891" s="65">
        <v>10000</v>
      </c>
      <c r="E891" s="66">
        <v>10000</v>
      </c>
      <c r="F891" s="67" t="s">
        <v>5</v>
      </c>
      <c r="G891" s="68">
        <v>10000</v>
      </c>
      <c r="H891" s="69">
        <v>2</v>
      </c>
      <c r="I891" s="67" t="s">
        <v>521</v>
      </c>
      <c r="J891" s="70" t="s">
        <v>51</v>
      </c>
      <c r="K891" s="67" t="s">
        <v>7</v>
      </c>
      <c r="L891" s="63" t="s">
        <v>7</v>
      </c>
      <c r="M891" s="70" t="s">
        <v>1122</v>
      </c>
      <c r="N891" s="63" t="s">
        <v>8</v>
      </c>
      <c r="O891" s="70">
        <v>6</v>
      </c>
      <c r="P891" s="70">
        <v>6</v>
      </c>
      <c r="Q891" s="70">
        <v>6</v>
      </c>
      <c r="W891" s="84">
        <v>4</v>
      </c>
      <c r="X891" s="84">
        <v>6</v>
      </c>
    </row>
    <row r="892" spans="2:24" ht="15" customHeight="1" x14ac:dyDescent="0.25">
      <c r="B892" s="70" t="s">
        <v>2891</v>
      </c>
      <c r="C892" s="64">
        <v>41056.655636574076</v>
      </c>
      <c r="D892" s="65">
        <v>75010</v>
      </c>
      <c r="E892" s="66">
        <v>75010</v>
      </c>
      <c r="F892" s="67" t="s">
        <v>5</v>
      </c>
      <c r="G892" s="68">
        <v>75010</v>
      </c>
      <c r="H892" s="69">
        <v>8</v>
      </c>
      <c r="I892" s="67" t="s">
        <v>457</v>
      </c>
      <c r="J892" s="70" t="s">
        <v>19</v>
      </c>
      <c r="K892" s="67" t="s">
        <v>14</v>
      </c>
      <c r="L892" s="63" t="s">
        <v>14</v>
      </c>
      <c r="M892" s="70" t="s">
        <v>4019</v>
      </c>
      <c r="N892" s="63" t="s">
        <v>17</v>
      </c>
      <c r="O892" s="70">
        <v>3</v>
      </c>
      <c r="P892" s="70">
        <v>2</v>
      </c>
      <c r="Q892" s="70">
        <v>6</v>
      </c>
      <c r="W892" s="84">
        <v>2</v>
      </c>
      <c r="X892" s="84">
        <v>3</v>
      </c>
    </row>
    <row r="893" spans="2:24" ht="15" customHeight="1" x14ac:dyDescent="0.25">
      <c r="B893" s="70" t="s">
        <v>2892</v>
      </c>
      <c r="C893" s="64">
        <v>41056.656157407408</v>
      </c>
      <c r="D893" s="65" t="s">
        <v>1041</v>
      </c>
      <c r="E893" s="66">
        <v>600000</v>
      </c>
      <c r="F893" s="67" t="s">
        <v>39</v>
      </c>
      <c r="G893" s="68">
        <v>10684.750012465542</v>
      </c>
      <c r="H893" s="69">
        <v>2</v>
      </c>
      <c r="I893" s="67" t="s">
        <v>51</v>
      </c>
      <c r="J893" s="70" t="s">
        <v>51</v>
      </c>
      <c r="K893" s="67" t="s">
        <v>7</v>
      </c>
      <c r="L893" s="63" t="s">
        <v>7</v>
      </c>
      <c r="M893" s="70" t="s">
        <v>1122</v>
      </c>
      <c r="N893" s="63" t="s">
        <v>12</v>
      </c>
      <c r="O893" s="70">
        <v>8</v>
      </c>
      <c r="P893" s="70">
        <v>8</v>
      </c>
      <c r="Q893" s="70">
        <v>9</v>
      </c>
      <c r="W893" s="84">
        <v>8</v>
      </c>
      <c r="X893" s="84">
        <v>8</v>
      </c>
    </row>
    <row r="894" spans="2:24" ht="15" customHeight="1" x14ac:dyDescent="0.25">
      <c r="B894" s="70" t="s">
        <v>2893</v>
      </c>
      <c r="C894" s="64">
        <v>41056.658368055556</v>
      </c>
      <c r="D894" s="65">
        <v>16350</v>
      </c>
      <c r="E894" s="66">
        <v>16350</v>
      </c>
      <c r="F894" s="67" t="s">
        <v>5</v>
      </c>
      <c r="G894" s="68">
        <v>16350</v>
      </c>
      <c r="H894" s="69">
        <v>2</v>
      </c>
      <c r="I894" s="67" t="s">
        <v>843</v>
      </c>
      <c r="J894" s="70" t="s">
        <v>51</v>
      </c>
      <c r="K894" s="67" t="s">
        <v>7</v>
      </c>
      <c r="L894" s="63" t="s">
        <v>7</v>
      </c>
      <c r="M894" s="70" t="s">
        <v>1122</v>
      </c>
      <c r="N894" s="63" t="s">
        <v>8</v>
      </c>
      <c r="O894" s="70">
        <v>6</v>
      </c>
      <c r="P894" s="70">
        <v>6</v>
      </c>
      <c r="Q894" s="70">
        <v>5</v>
      </c>
      <c r="W894" s="84">
        <v>4</v>
      </c>
      <c r="X894" s="84">
        <v>6</v>
      </c>
    </row>
    <row r="895" spans="2:24" ht="15" customHeight="1" x14ac:dyDescent="0.25">
      <c r="B895" s="70" t="s">
        <v>2894</v>
      </c>
      <c r="C895" s="64">
        <v>41056.673657407409</v>
      </c>
      <c r="D895" s="65">
        <v>80000</v>
      </c>
      <c r="E895" s="66">
        <v>80000</v>
      </c>
      <c r="F895" s="67" t="s">
        <v>67</v>
      </c>
      <c r="G895" s="68">
        <v>126094.26176538273</v>
      </c>
      <c r="H895" s="69">
        <v>11</v>
      </c>
      <c r="I895" s="67" t="s">
        <v>1042</v>
      </c>
      <c r="J895" s="70" t="s">
        <v>308</v>
      </c>
      <c r="K895" s="67" t="s">
        <v>69</v>
      </c>
      <c r="L895" s="63" t="s">
        <v>69</v>
      </c>
      <c r="M895" s="70" t="s">
        <v>979</v>
      </c>
      <c r="N895" s="63" t="s">
        <v>8</v>
      </c>
      <c r="O895" s="70">
        <v>6</v>
      </c>
      <c r="P895" s="70">
        <v>6</v>
      </c>
      <c r="Q895" s="70">
        <v>10</v>
      </c>
      <c r="W895" s="84">
        <v>4</v>
      </c>
      <c r="X895" s="84">
        <v>6</v>
      </c>
    </row>
    <row r="896" spans="2:24" ht="15" customHeight="1" x14ac:dyDescent="0.25">
      <c r="B896" s="70" t="s">
        <v>2895</v>
      </c>
      <c r="C896" s="64">
        <v>41056.67392361111</v>
      </c>
      <c r="D896" s="65">
        <v>60000</v>
      </c>
      <c r="E896" s="66">
        <v>60000</v>
      </c>
      <c r="F896" s="67" t="s">
        <v>5</v>
      </c>
      <c r="G896" s="68">
        <v>60000</v>
      </c>
      <c r="H896" s="69">
        <v>7</v>
      </c>
      <c r="I896" s="67" t="s">
        <v>1043</v>
      </c>
      <c r="J896" s="70" t="s">
        <v>308</v>
      </c>
      <c r="K896" s="67" t="s">
        <v>169</v>
      </c>
      <c r="L896" s="63" t="s">
        <v>169</v>
      </c>
      <c r="M896" s="70" t="s">
        <v>1122</v>
      </c>
      <c r="N896" s="63" t="s">
        <v>12</v>
      </c>
      <c r="O896" s="70">
        <v>8</v>
      </c>
      <c r="P896" s="70">
        <v>8</v>
      </c>
      <c r="Q896" s="70">
        <v>10</v>
      </c>
      <c r="W896" s="84">
        <v>8</v>
      </c>
      <c r="X896" s="84">
        <v>8</v>
      </c>
    </row>
    <row r="897" spans="2:24" ht="15" customHeight="1" x14ac:dyDescent="0.25">
      <c r="B897" s="70" t="s">
        <v>2896</v>
      </c>
      <c r="C897" s="64">
        <v>41056.683912037035</v>
      </c>
      <c r="D897" s="65">
        <v>1300000</v>
      </c>
      <c r="E897" s="66">
        <v>1300000</v>
      </c>
      <c r="F897" s="67" t="s">
        <v>39</v>
      </c>
      <c r="G897" s="68">
        <v>23150.291693675339</v>
      </c>
      <c r="H897" s="69">
        <v>3</v>
      </c>
      <c r="I897" s="67" t="s">
        <v>1044</v>
      </c>
      <c r="J897" s="70" t="s">
        <v>51</v>
      </c>
      <c r="K897" s="67" t="s">
        <v>7</v>
      </c>
      <c r="L897" s="63" t="s">
        <v>7</v>
      </c>
      <c r="M897" s="70" t="s">
        <v>1122</v>
      </c>
      <c r="N897" s="63" t="s">
        <v>24</v>
      </c>
      <c r="O897" s="70">
        <v>2</v>
      </c>
      <c r="P897" s="70">
        <v>2</v>
      </c>
      <c r="Q897" s="70">
        <v>3</v>
      </c>
      <c r="W897" s="84">
        <v>1</v>
      </c>
      <c r="X897" s="84">
        <v>2</v>
      </c>
    </row>
    <row r="898" spans="2:24" ht="15" customHeight="1" x14ac:dyDescent="0.25">
      <c r="B898" s="70" t="s">
        <v>2897</v>
      </c>
      <c r="C898" s="64">
        <v>41056.688125000001</v>
      </c>
      <c r="D898" s="65">
        <v>775000</v>
      </c>
      <c r="E898" s="66">
        <v>775000</v>
      </c>
      <c r="F898" s="67" t="s">
        <v>39</v>
      </c>
      <c r="G898" s="68">
        <v>13801.135432767991</v>
      </c>
      <c r="H898" s="69">
        <v>2</v>
      </c>
      <c r="I898" s="67" t="s">
        <v>19</v>
      </c>
      <c r="J898" s="70" t="s">
        <v>19</v>
      </c>
      <c r="K898" s="67" t="s">
        <v>7</v>
      </c>
      <c r="L898" s="63" t="s">
        <v>7</v>
      </c>
      <c r="M898" s="70" t="s">
        <v>1122</v>
      </c>
      <c r="N898" s="63" t="s">
        <v>8</v>
      </c>
      <c r="O898" s="70">
        <v>6</v>
      </c>
      <c r="P898" s="70">
        <v>6</v>
      </c>
      <c r="Q898" s="70">
        <v>2</v>
      </c>
      <c r="W898" s="84">
        <v>4</v>
      </c>
      <c r="X898" s="84">
        <v>6</v>
      </c>
    </row>
    <row r="899" spans="2:24" ht="15" customHeight="1" x14ac:dyDescent="0.25">
      <c r="B899" s="70" t="s">
        <v>2898</v>
      </c>
      <c r="C899" s="64">
        <v>41056.701967592591</v>
      </c>
      <c r="D899" s="65" t="s">
        <v>1045</v>
      </c>
      <c r="E899" s="66">
        <v>1050000</v>
      </c>
      <c r="F899" s="67" t="s">
        <v>39</v>
      </c>
      <c r="G899" s="68">
        <v>18698.312521814696</v>
      </c>
      <c r="H899" s="69">
        <v>2</v>
      </c>
      <c r="I899" s="67" t="s">
        <v>1046</v>
      </c>
      <c r="J899" s="70" t="s">
        <v>51</v>
      </c>
      <c r="K899" s="67" t="s">
        <v>7</v>
      </c>
      <c r="L899" s="63" t="s">
        <v>7</v>
      </c>
      <c r="M899" s="70" t="s">
        <v>1122</v>
      </c>
      <c r="N899" s="63" t="s">
        <v>12</v>
      </c>
      <c r="O899" s="70">
        <v>8</v>
      </c>
      <c r="P899" s="70">
        <v>8</v>
      </c>
      <c r="Q899" s="70">
        <v>5</v>
      </c>
      <c r="W899" s="84">
        <v>8</v>
      </c>
      <c r="X899" s="84">
        <v>8</v>
      </c>
    </row>
    <row r="900" spans="2:24" ht="15" customHeight="1" x14ac:dyDescent="0.25">
      <c r="B900" s="70" t="s">
        <v>2899</v>
      </c>
      <c r="C900" s="64">
        <v>41056.715694444443</v>
      </c>
      <c r="D900" s="65">
        <v>36000</v>
      </c>
      <c r="E900" s="66">
        <v>36000</v>
      </c>
      <c r="F900" s="67" t="s">
        <v>5</v>
      </c>
      <c r="G900" s="68">
        <v>36000</v>
      </c>
      <c r="H900" s="69">
        <v>4</v>
      </c>
      <c r="I900" s="67" t="s">
        <v>1047</v>
      </c>
      <c r="J900" s="70" t="s">
        <v>486</v>
      </c>
      <c r="K900" s="67" t="s">
        <v>1048</v>
      </c>
      <c r="L900" s="63" t="s">
        <v>1048</v>
      </c>
      <c r="M900" s="70" t="s">
        <v>979</v>
      </c>
      <c r="N900" s="63" t="s">
        <v>17</v>
      </c>
      <c r="O900" s="70">
        <v>3</v>
      </c>
      <c r="P900" s="70">
        <v>2</v>
      </c>
      <c r="Q900" s="70">
        <v>9</v>
      </c>
      <c r="W900" s="84">
        <v>2</v>
      </c>
      <c r="X900" s="84">
        <v>3</v>
      </c>
    </row>
    <row r="901" spans="2:24" ht="15" customHeight="1" x14ac:dyDescent="0.25">
      <c r="B901" s="70" t="s">
        <v>2900</v>
      </c>
      <c r="C901" s="64">
        <v>41056.720081018517</v>
      </c>
      <c r="D901" s="65" t="s">
        <v>1049</v>
      </c>
      <c r="E901" s="66">
        <v>486000</v>
      </c>
      <c r="F901" s="67" t="s">
        <v>39</v>
      </c>
      <c r="G901" s="68">
        <v>8654.6475100970874</v>
      </c>
      <c r="H901" s="69">
        <v>1</v>
      </c>
      <c r="I901" s="67" t="s">
        <v>1050</v>
      </c>
      <c r="J901" s="70" t="s">
        <v>51</v>
      </c>
      <c r="K901" s="67" t="s">
        <v>7</v>
      </c>
      <c r="L901" s="63" t="s">
        <v>7</v>
      </c>
      <c r="M901" s="70" t="s">
        <v>1122</v>
      </c>
      <c r="N901" s="63" t="s">
        <v>12</v>
      </c>
      <c r="O901" s="70">
        <v>8</v>
      </c>
      <c r="P901" s="70">
        <v>8</v>
      </c>
      <c r="Q901" s="70">
        <v>6</v>
      </c>
      <c r="W901" s="84">
        <v>8</v>
      </c>
      <c r="X901" s="84">
        <v>8</v>
      </c>
    </row>
    <row r="902" spans="2:24" ht="15" customHeight="1" x14ac:dyDescent="0.25">
      <c r="B902" s="70" t="s">
        <v>2901</v>
      </c>
      <c r="C902" s="64">
        <v>41056.720416666663</v>
      </c>
      <c r="D902" s="65" t="s">
        <v>522</v>
      </c>
      <c r="E902" s="66">
        <v>65000</v>
      </c>
      <c r="F902" s="67" t="s">
        <v>67</v>
      </c>
      <c r="G902" s="68">
        <v>102451.58768437347</v>
      </c>
      <c r="H902" s="69">
        <v>11</v>
      </c>
      <c r="I902" s="67" t="s">
        <v>51</v>
      </c>
      <c r="J902" s="70" t="s">
        <v>51</v>
      </c>
      <c r="K902" s="67" t="s">
        <v>69</v>
      </c>
      <c r="L902" s="63" t="s">
        <v>69</v>
      </c>
      <c r="M902" s="70" t="s">
        <v>979</v>
      </c>
      <c r="N902" s="63" t="s">
        <v>24</v>
      </c>
      <c r="O902" s="70">
        <v>2</v>
      </c>
      <c r="P902" s="70">
        <v>2</v>
      </c>
      <c r="Q902" s="70">
        <v>15</v>
      </c>
      <c r="W902" s="84">
        <v>1</v>
      </c>
      <c r="X902" s="84">
        <v>2</v>
      </c>
    </row>
    <row r="903" spans="2:24" ht="15" customHeight="1" x14ac:dyDescent="0.25">
      <c r="B903" s="70" t="s">
        <v>2902</v>
      </c>
      <c r="C903" s="64">
        <v>41056.725104166668</v>
      </c>
      <c r="D903" s="65">
        <v>36400</v>
      </c>
      <c r="E903" s="66">
        <v>36400</v>
      </c>
      <c r="F903" s="67" t="s">
        <v>5</v>
      </c>
      <c r="G903" s="68">
        <v>36400</v>
      </c>
      <c r="H903" s="69">
        <v>4</v>
      </c>
      <c r="I903" s="67" t="s">
        <v>19</v>
      </c>
      <c r="J903" s="70" t="s">
        <v>19</v>
      </c>
      <c r="K903" s="67" t="s">
        <v>1051</v>
      </c>
      <c r="L903" s="63" t="s">
        <v>1051</v>
      </c>
      <c r="M903" s="70" t="s">
        <v>4016</v>
      </c>
      <c r="N903" s="63" t="s">
        <v>8</v>
      </c>
      <c r="O903" s="70">
        <v>6</v>
      </c>
      <c r="P903" s="70">
        <v>6</v>
      </c>
      <c r="Q903" s="70">
        <v>20</v>
      </c>
      <c r="W903" s="84">
        <v>4</v>
      </c>
      <c r="X903" s="84">
        <v>6</v>
      </c>
    </row>
    <row r="904" spans="2:24" ht="15" customHeight="1" x14ac:dyDescent="0.25">
      <c r="B904" s="70" t="s">
        <v>2903</v>
      </c>
      <c r="C904" s="64">
        <v>41056.763553240744</v>
      </c>
      <c r="D904" s="65">
        <v>64210.1</v>
      </c>
      <c r="E904" s="66">
        <v>64210</v>
      </c>
      <c r="F904" s="67" t="s">
        <v>67</v>
      </c>
      <c r="G904" s="68">
        <v>101206.40684944032</v>
      </c>
      <c r="H904" s="69">
        <v>11</v>
      </c>
      <c r="I904" s="67" t="s">
        <v>1052</v>
      </c>
      <c r="J904" s="70" t="s">
        <v>354</v>
      </c>
      <c r="K904" s="67" t="s">
        <v>69</v>
      </c>
      <c r="L904" s="63" t="s">
        <v>69</v>
      </c>
      <c r="M904" s="70" t="s">
        <v>979</v>
      </c>
      <c r="N904" s="63" t="s">
        <v>8</v>
      </c>
      <c r="O904" s="70">
        <v>6</v>
      </c>
      <c r="P904" s="70">
        <v>6</v>
      </c>
      <c r="Q904" s="70">
        <v>16</v>
      </c>
      <c r="W904" s="84">
        <v>4</v>
      </c>
      <c r="X904" s="84">
        <v>6</v>
      </c>
    </row>
    <row r="905" spans="2:24" ht="15" customHeight="1" x14ac:dyDescent="0.25">
      <c r="B905" s="70" t="s">
        <v>2904</v>
      </c>
      <c r="C905" s="64">
        <v>41056.773506944446</v>
      </c>
      <c r="D905" s="65" t="s">
        <v>1053</v>
      </c>
      <c r="E905" s="66">
        <v>300000</v>
      </c>
      <c r="F905" s="67" t="s">
        <v>39</v>
      </c>
      <c r="G905" s="68">
        <v>5342.3750062327708</v>
      </c>
      <c r="H905" s="69">
        <v>1</v>
      </c>
      <c r="I905" s="67" t="s">
        <v>1054</v>
      </c>
      <c r="J905" s="70" t="s">
        <v>19</v>
      </c>
      <c r="K905" s="67" t="s">
        <v>7</v>
      </c>
      <c r="L905" s="63" t="s">
        <v>7</v>
      </c>
      <c r="M905" s="70" t="s">
        <v>1122</v>
      </c>
      <c r="N905" s="63" t="s">
        <v>8</v>
      </c>
      <c r="O905" s="70">
        <v>6</v>
      </c>
      <c r="P905" s="70">
        <v>6</v>
      </c>
      <c r="Q905" s="70">
        <v>0.5</v>
      </c>
      <c r="W905" s="84">
        <v>4</v>
      </c>
      <c r="X905" s="84">
        <v>6</v>
      </c>
    </row>
    <row r="906" spans="2:24" ht="15" customHeight="1" x14ac:dyDescent="0.25">
      <c r="B906" s="70" t="s">
        <v>2905</v>
      </c>
      <c r="C906" s="64">
        <v>41056.819050925929</v>
      </c>
      <c r="D906" s="65">
        <v>104000</v>
      </c>
      <c r="E906" s="66">
        <v>104000</v>
      </c>
      <c r="F906" s="67" t="s">
        <v>356</v>
      </c>
      <c r="G906" s="68">
        <v>28310.79811950968</v>
      </c>
      <c r="H906" s="69">
        <v>3</v>
      </c>
      <c r="I906" s="67" t="s">
        <v>13</v>
      </c>
      <c r="J906" s="70" t="s">
        <v>19</v>
      </c>
      <c r="K906" s="67" t="s">
        <v>4047</v>
      </c>
      <c r="L906" s="63" t="s">
        <v>124</v>
      </c>
      <c r="M906" s="70" t="s">
        <v>1122</v>
      </c>
      <c r="N906" s="63" t="s">
        <v>8</v>
      </c>
      <c r="O906" s="70">
        <v>6</v>
      </c>
      <c r="P906" s="70">
        <v>6</v>
      </c>
      <c r="Q906" s="70">
        <v>11</v>
      </c>
      <c r="W906" s="84">
        <v>4</v>
      </c>
      <c r="X906" s="84">
        <v>6</v>
      </c>
    </row>
    <row r="907" spans="2:24" ht="15" customHeight="1" x14ac:dyDescent="0.25">
      <c r="B907" s="70" t="s">
        <v>2906</v>
      </c>
      <c r="C907" s="64">
        <v>41056.820775462962</v>
      </c>
      <c r="D907" s="65">
        <v>20500</v>
      </c>
      <c r="E907" s="66">
        <v>20500</v>
      </c>
      <c r="F907" s="67" t="s">
        <v>21</v>
      </c>
      <c r="G907" s="68">
        <v>26043.18849932796</v>
      </c>
      <c r="H907" s="69">
        <v>3</v>
      </c>
      <c r="I907" s="67" t="s">
        <v>1055</v>
      </c>
      <c r="J907" s="70" t="s">
        <v>51</v>
      </c>
      <c r="K907" s="67" t="s">
        <v>73</v>
      </c>
      <c r="L907" s="63" t="s">
        <v>73</v>
      </c>
      <c r="M907" s="70" t="s">
        <v>979</v>
      </c>
      <c r="N907" s="63" t="s">
        <v>8</v>
      </c>
      <c r="O907" s="70">
        <v>6</v>
      </c>
      <c r="P907" s="70">
        <v>6</v>
      </c>
      <c r="Q907" s="70">
        <v>8</v>
      </c>
      <c r="W907" s="84">
        <v>4</v>
      </c>
      <c r="X907" s="84">
        <v>6</v>
      </c>
    </row>
    <row r="908" spans="2:24" ht="15" customHeight="1" x14ac:dyDescent="0.25">
      <c r="B908" s="70" t="s">
        <v>2907</v>
      </c>
      <c r="C908" s="64">
        <v>41056.846412037034</v>
      </c>
      <c r="D908" s="65" t="s">
        <v>880</v>
      </c>
      <c r="E908" s="66">
        <v>95000</v>
      </c>
      <c r="F908" s="67" t="s">
        <v>80</v>
      </c>
      <c r="G908" s="68">
        <v>96891.417358250401</v>
      </c>
      <c r="H908" s="69">
        <v>10</v>
      </c>
      <c r="I908" s="67" t="s">
        <v>1056</v>
      </c>
      <c r="J908" s="70" t="s">
        <v>19</v>
      </c>
      <c r="K908" s="67" t="s">
        <v>82</v>
      </c>
      <c r="L908" s="63" t="s">
        <v>82</v>
      </c>
      <c r="M908" s="70" t="s">
        <v>4083</v>
      </c>
      <c r="N908" s="63" t="s">
        <v>24</v>
      </c>
      <c r="O908" s="70">
        <v>2</v>
      </c>
      <c r="P908" s="70">
        <v>2</v>
      </c>
      <c r="Q908" s="70">
        <v>7</v>
      </c>
      <c r="W908" s="84">
        <v>1</v>
      </c>
      <c r="X908" s="84">
        <v>2</v>
      </c>
    </row>
    <row r="909" spans="2:24" ht="15" customHeight="1" x14ac:dyDescent="0.25">
      <c r="B909" s="70" t="s">
        <v>2908</v>
      </c>
      <c r="C909" s="64">
        <v>41056.863344907404</v>
      </c>
      <c r="D909" s="65" t="s">
        <v>783</v>
      </c>
      <c r="E909" s="66">
        <v>144000</v>
      </c>
      <c r="F909" s="67" t="s">
        <v>39</v>
      </c>
      <c r="G909" s="68">
        <v>2564.3400029917298</v>
      </c>
      <c r="H909" s="69">
        <v>1</v>
      </c>
      <c r="I909" s="67" t="s">
        <v>1057</v>
      </c>
      <c r="J909" s="70" t="s">
        <v>486</v>
      </c>
      <c r="K909" s="67" t="s">
        <v>7</v>
      </c>
      <c r="L909" s="63" t="s">
        <v>7</v>
      </c>
      <c r="M909" s="70" t="s">
        <v>1122</v>
      </c>
      <c r="N909" s="63" t="s">
        <v>8</v>
      </c>
      <c r="O909" s="70">
        <v>6</v>
      </c>
      <c r="P909" s="70">
        <v>6</v>
      </c>
      <c r="Q909" s="70">
        <v>4</v>
      </c>
      <c r="W909" s="84">
        <v>4</v>
      </c>
      <c r="X909" s="84">
        <v>6</v>
      </c>
    </row>
    <row r="910" spans="2:24" ht="15" customHeight="1" x14ac:dyDescent="0.25">
      <c r="B910" s="70" t="s">
        <v>2909</v>
      </c>
      <c r="C910" s="64">
        <v>41056.869386574072</v>
      </c>
      <c r="D910" s="65">
        <v>180000</v>
      </c>
      <c r="E910" s="66">
        <v>180000</v>
      </c>
      <c r="F910" s="67" t="s">
        <v>39</v>
      </c>
      <c r="G910" s="68">
        <v>3205.4250037396623</v>
      </c>
      <c r="H910" s="69">
        <v>1</v>
      </c>
      <c r="I910" s="67" t="s">
        <v>1058</v>
      </c>
      <c r="J910" s="70" t="s">
        <v>3945</v>
      </c>
      <c r="K910" s="67" t="s">
        <v>7</v>
      </c>
      <c r="L910" s="63" t="s">
        <v>7</v>
      </c>
      <c r="M910" s="70" t="s">
        <v>1122</v>
      </c>
      <c r="N910" s="63" t="s">
        <v>12</v>
      </c>
      <c r="O910" s="70">
        <v>8</v>
      </c>
      <c r="P910" s="70">
        <v>8</v>
      </c>
      <c r="Q910" s="70">
        <v>8</v>
      </c>
      <c r="W910" s="84">
        <v>8</v>
      </c>
      <c r="X910" s="84">
        <v>8</v>
      </c>
    </row>
    <row r="911" spans="2:24" ht="15" customHeight="1" x14ac:dyDescent="0.25">
      <c r="B911" s="70" t="s">
        <v>2910</v>
      </c>
      <c r="C911" s="64">
        <v>41056.877858796295</v>
      </c>
      <c r="D911" s="65">
        <v>600000</v>
      </c>
      <c r="E911" s="66">
        <v>600000</v>
      </c>
      <c r="F911" s="67" t="s">
        <v>39</v>
      </c>
      <c r="G911" s="68">
        <v>10684.750012465542</v>
      </c>
      <c r="H911" s="69">
        <v>2</v>
      </c>
      <c r="I911" s="67" t="s">
        <v>106</v>
      </c>
      <c r="J911" s="70" t="s">
        <v>19</v>
      </c>
      <c r="K911" s="67" t="s">
        <v>7</v>
      </c>
      <c r="L911" s="63" t="s">
        <v>7</v>
      </c>
      <c r="M911" s="70" t="s">
        <v>1122</v>
      </c>
      <c r="N911" s="63" t="s">
        <v>12</v>
      </c>
      <c r="O911" s="70">
        <v>8</v>
      </c>
      <c r="P911" s="70">
        <v>8</v>
      </c>
      <c r="Q911" s="70">
        <v>8</v>
      </c>
      <c r="W911" s="84">
        <v>8</v>
      </c>
      <c r="X911" s="84">
        <v>8</v>
      </c>
    </row>
    <row r="912" spans="2:24" ht="15" customHeight="1" x14ac:dyDescent="0.25">
      <c r="B912" s="70" t="s">
        <v>2911</v>
      </c>
      <c r="C912" s="64">
        <v>41056.890057870369</v>
      </c>
      <c r="D912" s="65">
        <v>150000</v>
      </c>
      <c r="E912" s="66">
        <v>150000</v>
      </c>
      <c r="F912" s="67" t="s">
        <v>5</v>
      </c>
      <c r="G912" s="68">
        <v>150000</v>
      </c>
      <c r="H912" s="69">
        <v>11</v>
      </c>
      <c r="I912" s="67" t="s">
        <v>486</v>
      </c>
      <c r="J912" s="70" t="s">
        <v>486</v>
      </c>
      <c r="K912" s="67" t="s">
        <v>14</v>
      </c>
      <c r="L912" s="63" t="s">
        <v>14</v>
      </c>
      <c r="M912" s="70" t="s">
        <v>4019</v>
      </c>
      <c r="N912" s="63" t="s">
        <v>8</v>
      </c>
      <c r="O912" s="70">
        <v>6</v>
      </c>
      <c r="P912" s="70">
        <v>6</v>
      </c>
      <c r="Q912" s="70">
        <v>25</v>
      </c>
      <c r="W912" s="84">
        <v>4</v>
      </c>
      <c r="X912" s="84">
        <v>6</v>
      </c>
    </row>
    <row r="913" spans="2:24" ht="15" customHeight="1" x14ac:dyDescent="0.25">
      <c r="B913" s="70" t="s">
        <v>2912</v>
      </c>
      <c r="C913" s="64">
        <v>41056.892152777778</v>
      </c>
      <c r="D913" s="65" t="s">
        <v>1059</v>
      </c>
      <c r="E913" s="66">
        <v>700000</v>
      </c>
      <c r="F913" s="67" t="s">
        <v>39</v>
      </c>
      <c r="G913" s="68">
        <v>12465.541681209797</v>
      </c>
      <c r="H913" s="69">
        <v>2</v>
      </c>
      <c r="I913" s="67" t="s">
        <v>1060</v>
      </c>
      <c r="J913" s="70" t="s">
        <v>51</v>
      </c>
      <c r="K913" s="67" t="s">
        <v>7</v>
      </c>
      <c r="L913" s="63" t="s">
        <v>7</v>
      </c>
      <c r="M913" s="70" t="s">
        <v>1122</v>
      </c>
      <c r="N913" s="63" t="s">
        <v>8</v>
      </c>
      <c r="O913" s="70">
        <v>6</v>
      </c>
      <c r="P913" s="70">
        <v>6</v>
      </c>
      <c r="Q913" s="70">
        <v>3</v>
      </c>
      <c r="W913" s="84">
        <v>4</v>
      </c>
      <c r="X913" s="84">
        <v>6</v>
      </c>
    </row>
    <row r="914" spans="2:24" ht="15" customHeight="1" x14ac:dyDescent="0.25">
      <c r="B914" s="70" t="s">
        <v>2913</v>
      </c>
      <c r="C914" s="64">
        <v>41056.906006944446</v>
      </c>
      <c r="D914" s="65" t="s">
        <v>604</v>
      </c>
      <c r="E914" s="66">
        <v>15000</v>
      </c>
      <c r="F914" s="67" t="s">
        <v>21</v>
      </c>
      <c r="G914" s="68">
        <v>19055.991584874118</v>
      </c>
      <c r="H914" s="69">
        <v>2</v>
      </c>
      <c r="I914" s="67" t="s">
        <v>1061</v>
      </c>
      <c r="J914" s="70" t="s">
        <v>19</v>
      </c>
      <c r="K914" s="67" t="s">
        <v>1062</v>
      </c>
      <c r="L914" s="63" t="s">
        <v>1062</v>
      </c>
      <c r="M914" s="70" t="s">
        <v>979</v>
      </c>
      <c r="N914" s="63" t="s">
        <v>8</v>
      </c>
      <c r="O914" s="70">
        <v>6</v>
      </c>
      <c r="P914" s="70">
        <v>6</v>
      </c>
      <c r="Q914" s="70">
        <v>4</v>
      </c>
      <c r="W914" s="84">
        <v>4</v>
      </c>
      <c r="X914" s="84">
        <v>6</v>
      </c>
    </row>
    <row r="915" spans="2:24" ht="15" customHeight="1" x14ac:dyDescent="0.25">
      <c r="B915" s="70" t="s">
        <v>2914</v>
      </c>
      <c r="C915" s="64">
        <v>41056.90966435185</v>
      </c>
      <c r="D915" s="65">
        <v>105000</v>
      </c>
      <c r="E915" s="66">
        <v>105000</v>
      </c>
      <c r="F915" s="67" t="s">
        <v>5</v>
      </c>
      <c r="G915" s="68">
        <v>105000</v>
      </c>
      <c r="H915" s="69">
        <v>11</v>
      </c>
      <c r="I915" s="67" t="s">
        <v>41</v>
      </c>
      <c r="J915" s="70" t="s">
        <v>19</v>
      </c>
      <c r="K915" s="67" t="s">
        <v>14</v>
      </c>
      <c r="L915" s="63" t="s">
        <v>14</v>
      </c>
      <c r="M915" s="70" t="s">
        <v>4019</v>
      </c>
      <c r="N915" s="63" t="s">
        <v>8</v>
      </c>
      <c r="O915" s="70">
        <v>6</v>
      </c>
      <c r="P915" s="70">
        <v>6</v>
      </c>
      <c r="Q915" s="70">
        <v>20</v>
      </c>
      <c r="W915" s="84">
        <v>4</v>
      </c>
      <c r="X915" s="84">
        <v>6</v>
      </c>
    </row>
    <row r="916" spans="2:24" ht="15" customHeight="1" x14ac:dyDescent="0.25">
      <c r="B916" s="70" t="s">
        <v>2915</v>
      </c>
      <c r="C916" s="64">
        <v>41056.920312499999</v>
      </c>
      <c r="D916" s="65">
        <v>24000</v>
      </c>
      <c r="E916" s="66">
        <v>24000</v>
      </c>
      <c r="F916" s="67" t="s">
        <v>5</v>
      </c>
      <c r="G916" s="68">
        <v>24000</v>
      </c>
      <c r="H916" s="69">
        <v>3</v>
      </c>
      <c r="I916" s="67" t="s">
        <v>41</v>
      </c>
      <c r="J916" s="70" t="s">
        <v>19</v>
      </c>
      <c r="K916" s="67" t="s">
        <v>7</v>
      </c>
      <c r="L916" s="63" t="s">
        <v>7</v>
      </c>
      <c r="M916" s="70" t="s">
        <v>1122</v>
      </c>
      <c r="N916" s="63" t="s">
        <v>8</v>
      </c>
      <c r="O916" s="70">
        <v>6</v>
      </c>
      <c r="P916" s="70">
        <v>6</v>
      </c>
      <c r="Q916" s="70">
        <v>3</v>
      </c>
      <c r="W916" s="84">
        <v>4</v>
      </c>
      <c r="X916" s="84">
        <v>6</v>
      </c>
    </row>
    <row r="917" spans="2:24" ht="15" customHeight="1" x14ac:dyDescent="0.25">
      <c r="B917" s="70" t="s">
        <v>2916</v>
      </c>
      <c r="C917" s="64">
        <v>41056.931956018518</v>
      </c>
      <c r="D917" s="65" t="s">
        <v>1063</v>
      </c>
      <c r="E917" s="66">
        <v>50000</v>
      </c>
      <c r="F917" s="67" t="s">
        <v>67</v>
      </c>
      <c r="G917" s="68">
        <v>78808.913603364199</v>
      </c>
      <c r="H917" s="69">
        <v>8</v>
      </c>
      <c r="I917" s="67" t="s">
        <v>1064</v>
      </c>
      <c r="J917" s="70" t="s">
        <v>19</v>
      </c>
      <c r="K917" s="67" t="s">
        <v>69</v>
      </c>
      <c r="L917" s="63" t="s">
        <v>69</v>
      </c>
      <c r="M917" s="70" t="s">
        <v>979</v>
      </c>
      <c r="N917" s="63" t="s">
        <v>12</v>
      </c>
      <c r="O917" s="70">
        <v>8</v>
      </c>
      <c r="P917" s="70">
        <v>8</v>
      </c>
      <c r="Q917" s="70">
        <v>10</v>
      </c>
      <c r="W917" s="84">
        <v>8</v>
      </c>
      <c r="X917" s="84">
        <v>8</v>
      </c>
    </row>
    <row r="918" spans="2:24" ht="15" customHeight="1" x14ac:dyDescent="0.25">
      <c r="B918" s="70" t="s">
        <v>2917</v>
      </c>
      <c r="C918" s="64">
        <v>41056.94122685185</v>
      </c>
      <c r="D918" s="65">
        <v>42000</v>
      </c>
      <c r="E918" s="66">
        <v>42000</v>
      </c>
      <c r="F918" s="67" t="s">
        <v>5</v>
      </c>
      <c r="G918" s="68">
        <v>42000</v>
      </c>
      <c r="H918" s="69">
        <v>5</v>
      </c>
      <c r="I918" s="67" t="s">
        <v>1065</v>
      </c>
      <c r="J918" s="70" t="s">
        <v>486</v>
      </c>
      <c r="K918" s="67" t="s">
        <v>131</v>
      </c>
      <c r="L918" s="63" t="s">
        <v>131</v>
      </c>
      <c r="M918" s="70" t="s">
        <v>1122</v>
      </c>
      <c r="N918" s="63" t="s">
        <v>12</v>
      </c>
      <c r="O918" s="70">
        <v>8</v>
      </c>
      <c r="P918" s="70">
        <v>8</v>
      </c>
      <c r="Q918" s="70">
        <v>15</v>
      </c>
      <c r="W918" s="84">
        <v>8</v>
      </c>
      <c r="X918" s="84">
        <v>8</v>
      </c>
    </row>
    <row r="919" spans="2:24" ht="15" customHeight="1" x14ac:dyDescent="0.25">
      <c r="B919" s="70" t="s">
        <v>2918</v>
      </c>
      <c r="C919" s="64">
        <v>41056.944884259261</v>
      </c>
      <c r="D919" s="65" t="s">
        <v>1066</v>
      </c>
      <c r="E919" s="66">
        <v>19200</v>
      </c>
      <c r="F919" s="67" t="s">
        <v>3892</v>
      </c>
      <c r="G919" s="68">
        <v>9490.1984044603923</v>
      </c>
      <c r="H919" s="69">
        <v>1</v>
      </c>
      <c r="I919" s="67" t="s">
        <v>1067</v>
      </c>
      <c r="J919" s="70" t="s">
        <v>19</v>
      </c>
      <c r="K919" s="67" t="s">
        <v>141</v>
      </c>
      <c r="L919" s="63" t="s">
        <v>141</v>
      </c>
      <c r="M919" s="70" t="s">
        <v>4018</v>
      </c>
      <c r="N919" s="63" t="s">
        <v>12</v>
      </c>
      <c r="O919" s="70">
        <v>8</v>
      </c>
      <c r="P919" s="70">
        <v>8</v>
      </c>
      <c r="Q919" s="70">
        <v>8</v>
      </c>
      <c r="W919" s="84">
        <v>8</v>
      </c>
      <c r="X919" s="84">
        <v>8</v>
      </c>
    </row>
    <row r="920" spans="2:24" ht="15" customHeight="1" x14ac:dyDescent="0.25">
      <c r="B920" s="70" t="s">
        <v>2919</v>
      </c>
      <c r="C920" s="64">
        <v>41056.957395833335</v>
      </c>
      <c r="D920" s="65">
        <v>60000</v>
      </c>
      <c r="E920" s="66">
        <v>60000</v>
      </c>
      <c r="F920" s="67" t="s">
        <v>5</v>
      </c>
      <c r="G920" s="68">
        <v>60000</v>
      </c>
      <c r="H920" s="69">
        <v>7</v>
      </c>
      <c r="I920" s="67" t="s">
        <v>354</v>
      </c>
      <c r="J920" s="70" t="s">
        <v>354</v>
      </c>
      <c r="K920" s="67" t="s">
        <v>169</v>
      </c>
      <c r="L920" s="63" t="s">
        <v>169</v>
      </c>
      <c r="M920" s="70" t="s">
        <v>1122</v>
      </c>
      <c r="N920" s="63" t="s">
        <v>8</v>
      </c>
      <c r="O920" s="70">
        <v>6</v>
      </c>
      <c r="P920" s="70">
        <v>6</v>
      </c>
      <c r="Q920" s="70">
        <v>5</v>
      </c>
      <c r="W920" s="84">
        <v>4</v>
      </c>
      <c r="X920" s="84">
        <v>6</v>
      </c>
    </row>
    <row r="921" spans="2:24" ht="15" customHeight="1" x14ac:dyDescent="0.25">
      <c r="B921" s="70" t="s">
        <v>2920</v>
      </c>
      <c r="C921" s="64">
        <v>41056.960659722223</v>
      </c>
      <c r="D921" s="65">
        <v>1000000</v>
      </c>
      <c r="E921" s="66">
        <v>1000000</v>
      </c>
      <c r="F921" s="67" t="s">
        <v>39</v>
      </c>
      <c r="G921" s="68">
        <v>17807.916687442568</v>
      </c>
      <c r="H921" s="69">
        <v>2</v>
      </c>
      <c r="I921" s="67" t="s">
        <v>1068</v>
      </c>
      <c r="J921" s="70" t="s">
        <v>51</v>
      </c>
      <c r="K921" s="67" t="s">
        <v>7</v>
      </c>
      <c r="L921" s="63" t="s">
        <v>7</v>
      </c>
      <c r="M921" s="70" t="s">
        <v>1122</v>
      </c>
      <c r="N921" s="63" t="s">
        <v>12</v>
      </c>
      <c r="O921" s="70">
        <v>8</v>
      </c>
      <c r="P921" s="70">
        <v>8</v>
      </c>
      <c r="Q921" s="70">
        <v>8</v>
      </c>
      <c r="W921" s="84">
        <v>8</v>
      </c>
      <c r="X921" s="84">
        <v>8</v>
      </c>
    </row>
    <row r="922" spans="2:24" ht="15" customHeight="1" x14ac:dyDescent="0.25">
      <c r="B922" s="70" t="s">
        <v>2921</v>
      </c>
      <c r="C922" s="64">
        <v>41056.965289351851</v>
      </c>
      <c r="D922" s="65" t="s">
        <v>1069</v>
      </c>
      <c r="E922" s="66">
        <v>700000</v>
      </c>
      <c r="F922" s="67" t="s">
        <v>39</v>
      </c>
      <c r="G922" s="68">
        <v>12465.541681209797</v>
      </c>
      <c r="H922" s="69">
        <v>2</v>
      </c>
      <c r="I922" s="67" t="s">
        <v>205</v>
      </c>
      <c r="J922" s="70" t="s">
        <v>19</v>
      </c>
      <c r="K922" s="67" t="s">
        <v>7</v>
      </c>
      <c r="L922" s="63" t="s">
        <v>7</v>
      </c>
      <c r="M922" s="70" t="s">
        <v>1122</v>
      </c>
      <c r="N922" s="63" t="s">
        <v>12</v>
      </c>
      <c r="O922" s="70">
        <v>8</v>
      </c>
      <c r="P922" s="70">
        <v>8</v>
      </c>
      <c r="Q922" s="70">
        <v>1</v>
      </c>
      <c r="W922" s="84">
        <v>8</v>
      </c>
      <c r="X922" s="84">
        <v>8</v>
      </c>
    </row>
    <row r="923" spans="2:24" ht="15" customHeight="1" x14ac:dyDescent="0.25">
      <c r="B923" s="70" t="s">
        <v>2922</v>
      </c>
      <c r="C923" s="64">
        <v>41056.980902777781</v>
      </c>
      <c r="D923" s="65">
        <v>20571</v>
      </c>
      <c r="E923" s="66">
        <v>20571</v>
      </c>
      <c r="F923" s="67" t="s">
        <v>5</v>
      </c>
      <c r="G923" s="68">
        <v>20571</v>
      </c>
      <c r="H923" s="69">
        <v>3</v>
      </c>
      <c r="I923" s="67" t="s">
        <v>28</v>
      </c>
      <c r="J923" s="70" t="s">
        <v>3947</v>
      </c>
      <c r="K923" s="67" t="s">
        <v>1070</v>
      </c>
      <c r="L923" s="63" t="s">
        <v>1070</v>
      </c>
      <c r="M923" s="70" t="s">
        <v>979</v>
      </c>
      <c r="N923" s="63" t="s">
        <v>8</v>
      </c>
      <c r="O923" s="70">
        <v>6</v>
      </c>
      <c r="P923" s="70">
        <v>6</v>
      </c>
      <c r="Q923" s="70">
        <v>8</v>
      </c>
      <c r="W923" s="84">
        <v>4</v>
      </c>
      <c r="X923" s="84">
        <v>6</v>
      </c>
    </row>
    <row r="924" spans="2:24" ht="15" customHeight="1" x14ac:dyDescent="0.25">
      <c r="B924" s="70" t="s">
        <v>2923</v>
      </c>
      <c r="C924" s="64">
        <v>41056.988437499997</v>
      </c>
      <c r="D924" s="65">
        <v>290</v>
      </c>
      <c r="E924" s="66">
        <v>3480</v>
      </c>
      <c r="F924" s="67" t="s">
        <v>5</v>
      </c>
      <c r="G924" s="68">
        <v>3480</v>
      </c>
      <c r="H924" s="69">
        <v>1</v>
      </c>
      <c r="I924" s="67" t="s">
        <v>1071</v>
      </c>
      <c r="J924" s="70" t="s">
        <v>51</v>
      </c>
      <c r="K924" s="67" t="s">
        <v>16</v>
      </c>
      <c r="L924" s="63" t="s">
        <v>16</v>
      </c>
      <c r="M924" s="70" t="s">
        <v>1122</v>
      </c>
      <c r="N924" s="63" t="s">
        <v>12</v>
      </c>
      <c r="O924" s="70">
        <v>8</v>
      </c>
      <c r="P924" s="70">
        <v>8</v>
      </c>
      <c r="Q924" s="70">
        <v>6</v>
      </c>
      <c r="W924" s="84">
        <v>8</v>
      </c>
      <c r="X924" s="84">
        <v>8</v>
      </c>
    </row>
    <row r="925" spans="2:24" ht="15" customHeight="1" x14ac:dyDescent="0.25">
      <c r="B925" s="70" t="s">
        <v>2924</v>
      </c>
      <c r="C925" s="64">
        <v>41056.990312499998</v>
      </c>
      <c r="D925" s="65">
        <v>18060</v>
      </c>
      <c r="E925" s="66">
        <v>18060</v>
      </c>
      <c r="F925" s="67" t="s">
        <v>5</v>
      </c>
      <c r="G925" s="68">
        <v>18060</v>
      </c>
      <c r="H925" s="69">
        <v>2</v>
      </c>
      <c r="I925" s="67" t="s">
        <v>1072</v>
      </c>
      <c r="J925" s="70" t="s">
        <v>3945</v>
      </c>
      <c r="K925" s="67" t="s">
        <v>345</v>
      </c>
      <c r="L925" s="63" t="s">
        <v>345</v>
      </c>
      <c r="M925" s="70" t="s">
        <v>1122</v>
      </c>
      <c r="N925" s="63" t="s">
        <v>8</v>
      </c>
      <c r="O925" s="70">
        <v>6</v>
      </c>
      <c r="P925" s="70">
        <v>6</v>
      </c>
      <c r="Q925" s="70">
        <v>12</v>
      </c>
      <c r="W925" s="84">
        <v>4</v>
      </c>
      <c r="X925" s="84">
        <v>6</v>
      </c>
    </row>
    <row r="926" spans="2:24" ht="15" customHeight="1" x14ac:dyDescent="0.25">
      <c r="B926" s="70" t="s">
        <v>2925</v>
      </c>
      <c r="C926" s="64">
        <v>41056.991261574076</v>
      </c>
      <c r="D926" s="65" t="s">
        <v>518</v>
      </c>
      <c r="E926" s="66">
        <v>30000</v>
      </c>
      <c r="F926" s="67" t="s">
        <v>5</v>
      </c>
      <c r="G926" s="68">
        <v>30000</v>
      </c>
      <c r="H926" s="69">
        <v>4</v>
      </c>
      <c r="I926" s="67" t="s">
        <v>1073</v>
      </c>
      <c r="J926" s="70" t="s">
        <v>308</v>
      </c>
      <c r="K926" s="67" t="s">
        <v>1074</v>
      </c>
      <c r="L926" s="63" t="s">
        <v>1074</v>
      </c>
      <c r="M926" s="70" t="s">
        <v>1122</v>
      </c>
      <c r="N926" s="63" t="s">
        <v>17</v>
      </c>
      <c r="O926" s="70">
        <v>3</v>
      </c>
      <c r="P926" s="70">
        <v>2</v>
      </c>
      <c r="Q926" s="70">
        <v>30</v>
      </c>
      <c r="W926" s="84">
        <v>2</v>
      </c>
      <c r="X926" s="84">
        <v>3</v>
      </c>
    </row>
    <row r="927" spans="2:24" ht="15" customHeight="1" x14ac:dyDescent="0.25">
      <c r="B927" s="70" t="s">
        <v>2926</v>
      </c>
      <c r="C927" s="64">
        <v>41056.995000000003</v>
      </c>
      <c r="D927" s="65" t="s">
        <v>1075</v>
      </c>
      <c r="E927" s="66">
        <v>24000</v>
      </c>
      <c r="F927" s="67" t="s">
        <v>5</v>
      </c>
      <c r="G927" s="68">
        <v>24000</v>
      </c>
      <c r="H927" s="69">
        <v>3</v>
      </c>
      <c r="I927" s="67" t="s">
        <v>1076</v>
      </c>
      <c r="J927" s="70" t="s">
        <v>51</v>
      </c>
      <c r="K927" s="67" t="s">
        <v>7</v>
      </c>
      <c r="L927" s="63" t="s">
        <v>7</v>
      </c>
      <c r="M927" s="70" t="s">
        <v>1122</v>
      </c>
      <c r="N927" s="63" t="s">
        <v>8</v>
      </c>
      <c r="O927" s="70">
        <v>6</v>
      </c>
      <c r="P927" s="70">
        <v>6</v>
      </c>
      <c r="Q927" s="70">
        <v>10</v>
      </c>
      <c r="W927" s="84">
        <v>4</v>
      </c>
      <c r="X927" s="84">
        <v>6</v>
      </c>
    </row>
    <row r="928" spans="2:24" ht="15" customHeight="1" x14ac:dyDescent="0.25">
      <c r="B928" s="70" t="s">
        <v>2927</v>
      </c>
      <c r="C928" s="64">
        <v>41057.00744212963</v>
      </c>
      <c r="D928" s="65">
        <v>63200</v>
      </c>
      <c r="E928" s="66">
        <v>63200</v>
      </c>
      <c r="F928" s="67" t="s">
        <v>21</v>
      </c>
      <c r="G928" s="68">
        <v>80289.244544269619</v>
      </c>
      <c r="H928" s="69">
        <v>9</v>
      </c>
      <c r="I928" s="67" t="s">
        <v>354</v>
      </c>
      <c r="J928" s="70" t="s">
        <v>354</v>
      </c>
      <c r="K928" s="67" t="s">
        <v>104</v>
      </c>
      <c r="L928" s="63" t="s">
        <v>104</v>
      </c>
      <c r="M928" s="70" t="s">
        <v>979</v>
      </c>
      <c r="N928" s="63" t="s">
        <v>8</v>
      </c>
      <c r="O928" s="70">
        <v>6</v>
      </c>
      <c r="P928" s="70">
        <v>6</v>
      </c>
      <c r="Q928" s="70">
        <v>3</v>
      </c>
      <c r="W928" s="84">
        <v>4</v>
      </c>
      <c r="X928" s="84">
        <v>6</v>
      </c>
    </row>
    <row r="929" spans="2:24" ht="15" customHeight="1" x14ac:dyDescent="0.25">
      <c r="B929" s="70" t="s">
        <v>2928</v>
      </c>
      <c r="C929" s="64">
        <v>41057.012106481481</v>
      </c>
      <c r="D929" s="65">
        <v>70000</v>
      </c>
      <c r="E929" s="66">
        <v>70000</v>
      </c>
      <c r="F929" s="67" t="s">
        <v>5</v>
      </c>
      <c r="G929" s="68">
        <v>70000</v>
      </c>
      <c r="H929" s="69">
        <v>8</v>
      </c>
      <c r="I929" s="67" t="s">
        <v>1077</v>
      </c>
      <c r="J929" s="70" t="s">
        <v>51</v>
      </c>
      <c r="K929" s="67" t="s">
        <v>14</v>
      </c>
      <c r="L929" s="63" t="s">
        <v>14</v>
      </c>
      <c r="M929" s="70" t="s">
        <v>4019</v>
      </c>
      <c r="N929" s="63" t="s">
        <v>8</v>
      </c>
      <c r="O929" s="70">
        <v>6</v>
      </c>
      <c r="P929" s="70">
        <v>6</v>
      </c>
      <c r="Q929" s="70">
        <v>4</v>
      </c>
      <c r="W929" s="84">
        <v>4</v>
      </c>
      <c r="X929" s="84">
        <v>6</v>
      </c>
    </row>
    <row r="930" spans="2:24" ht="15" customHeight="1" x14ac:dyDescent="0.25">
      <c r="B930" s="70" t="s">
        <v>2929</v>
      </c>
      <c r="C930" s="64">
        <v>41057.020092592589</v>
      </c>
      <c r="D930" s="65" t="s">
        <v>892</v>
      </c>
      <c r="E930" s="66">
        <v>480000</v>
      </c>
      <c r="F930" s="67" t="s">
        <v>39</v>
      </c>
      <c r="G930" s="68">
        <v>8547.8000099724322</v>
      </c>
      <c r="H930" s="69">
        <v>1</v>
      </c>
      <c r="I930" s="67" t="s">
        <v>51</v>
      </c>
      <c r="J930" s="70" t="s">
        <v>51</v>
      </c>
      <c r="K930" s="67" t="s">
        <v>7</v>
      </c>
      <c r="L930" s="63" t="s">
        <v>7</v>
      </c>
      <c r="M930" s="70" t="s">
        <v>1122</v>
      </c>
      <c r="N930" s="63" t="s">
        <v>17</v>
      </c>
      <c r="O930" s="70">
        <v>3</v>
      </c>
      <c r="P930" s="70">
        <v>2</v>
      </c>
      <c r="Q930" s="70">
        <v>2</v>
      </c>
      <c r="W930" s="84">
        <v>2</v>
      </c>
      <c r="X930" s="84">
        <v>3</v>
      </c>
    </row>
    <row r="931" spans="2:24" ht="15" customHeight="1" x14ac:dyDescent="0.25">
      <c r="B931" s="70" t="s">
        <v>2930</v>
      </c>
      <c r="C931" s="64">
        <v>41057.025231481479</v>
      </c>
      <c r="D931" s="65" t="s">
        <v>1079</v>
      </c>
      <c r="E931" s="66">
        <v>600000</v>
      </c>
      <c r="F931" s="67" t="s">
        <v>39</v>
      </c>
      <c r="G931" s="68">
        <v>10684.750012465542</v>
      </c>
      <c r="H931" s="69">
        <v>2</v>
      </c>
      <c r="I931" s="67" t="s">
        <v>1080</v>
      </c>
      <c r="J931" s="70" t="s">
        <v>19</v>
      </c>
      <c r="K931" s="67" t="s">
        <v>7</v>
      </c>
      <c r="L931" s="63" t="s">
        <v>7</v>
      </c>
      <c r="M931" s="70" t="s">
        <v>1122</v>
      </c>
      <c r="N931" s="63" t="s">
        <v>8</v>
      </c>
      <c r="O931" s="70">
        <v>6</v>
      </c>
      <c r="P931" s="70">
        <v>6</v>
      </c>
      <c r="Q931" s="70">
        <v>11</v>
      </c>
      <c r="W931" s="84">
        <v>4</v>
      </c>
      <c r="X931" s="84">
        <v>6</v>
      </c>
    </row>
    <row r="932" spans="2:24" ht="15" customHeight="1" x14ac:dyDescent="0.25">
      <c r="B932" s="70" t="s">
        <v>2931</v>
      </c>
      <c r="C932" s="64">
        <v>41057.030324074076</v>
      </c>
      <c r="D932" s="65" t="s">
        <v>1081</v>
      </c>
      <c r="E932" s="66">
        <v>600000</v>
      </c>
      <c r="F932" s="67" t="s">
        <v>39</v>
      </c>
      <c r="G932" s="68">
        <v>10684.750012465542</v>
      </c>
      <c r="H932" s="69">
        <v>2</v>
      </c>
      <c r="I932" s="67" t="s">
        <v>747</v>
      </c>
      <c r="J932" s="70" t="s">
        <v>19</v>
      </c>
      <c r="K932" s="67" t="s">
        <v>7</v>
      </c>
      <c r="L932" s="63" t="s">
        <v>7</v>
      </c>
      <c r="M932" s="70" t="s">
        <v>1122</v>
      </c>
      <c r="N932" s="63" t="s">
        <v>17</v>
      </c>
      <c r="O932" s="70">
        <v>3</v>
      </c>
      <c r="P932" s="70">
        <v>2</v>
      </c>
      <c r="Q932" s="70">
        <v>4</v>
      </c>
      <c r="W932" s="84">
        <v>2</v>
      </c>
      <c r="X932" s="84">
        <v>3</v>
      </c>
    </row>
    <row r="933" spans="2:24" ht="15" customHeight="1" x14ac:dyDescent="0.25">
      <c r="B933" s="70" t="s">
        <v>2932</v>
      </c>
      <c r="C933" s="64">
        <v>41057.033599537041</v>
      </c>
      <c r="D933" s="65">
        <v>20000</v>
      </c>
      <c r="E933" s="66">
        <v>20000</v>
      </c>
      <c r="F933" s="67" t="s">
        <v>5</v>
      </c>
      <c r="G933" s="68">
        <v>20000</v>
      </c>
      <c r="H933" s="69">
        <v>3</v>
      </c>
      <c r="I933" s="67" t="s">
        <v>1042</v>
      </c>
      <c r="J933" s="70" t="s">
        <v>308</v>
      </c>
      <c r="K933" s="67" t="s">
        <v>1082</v>
      </c>
      <c r="L933" s="63" t="s">
        <v>1082</v>
      </c>
      <c r="M933" s="70" t="s">
        <v>4016</v>
      </c>
      <c r="N933" s="63" t="s">
        <v>12</v>
      </c>
      <c r="O933" s="70">
        <v>8</v>
      </c>
      <c r="P933" s="70">
        <v>8</v>
      </c>
      <c r="Q933" s="70">
        <v>2</v>
      </c>
      <c r="W933" s="84">
        <v>8</v>
      </c>
      <c r="X933" s="84">
        <v>8</v>
      </c>
    </row>
    <row r="934" spans="2:24" ht="15" customHeight="1" x14ac:dyDescent="0.25">
      <c r="B934" s="70" t="s">
        <v>2933</v>
      </c>
      <c r="C934" s="64">
        <v>41057.053668981483</v>
      </c>
      <c r="D934" s="65" t="s">
        <v>1083</v>
      </c>
      <c r="E934" s="66">
        <v>42000</v>
      </c>
      <c r="F934" s="67" t="s">
        <v>21</v>
      </c>
      <c r="G934" s="68">
        <v>53356.776437647524</v>
      </c>
      <c r="H934" s="69">
        <v>6</v>
      </c>
      <c r="I934" s="67" t="s">
        <v>354</v>
      </c>
      <c r="J934" s="70" t="s">
        <v>354</v>
      </c>
      <c r="K934" s="67" t="s">
        <v>23</v>
      </c>
      <c r="L934" s="63" t="s">
        <v>23</v>
      </c>
      <c r="M934" s="70" t="s">
        <v>979</v>
      </c>
      <c r="N934" s="63" t="s">
        <v>17</v>
      </c>
      <c r="O934" s="70">
        <v>3</v>
      </c>
      <c r="P934" s="70">
        <v>2</v>
      </c>
      <c r="Q934" s="70">
        <v>3</v>
      </c>
      <c r="W934" s="84">
        <v>2</v>
      </c>
      <c r="X934" s="84">
        <v>3</v>
      </c>
    </row>
    <row r="935" spans="2:24" ht="15" customHeight="1" x14ac:dyDescent="0.25">
      <c r="B935" s="70" t="s">
        <v>2934</v>
      </c>
      <c r="C935" s="64">
        <v>41057.062025462961</v>
      </c>
      <c r="D935" s="65">
        <v>3000</v>
      </c>
      <c r="E935" s="66">
        <v>36000</v>
      </c>
      <c r="F935" s="67" t="s">
        <v>5</v>
      </c>
      <c r="G935" s="68">
        <v>36000</v>
      </c>
      <c r="H935" s="69">
        <v>4</v>
      </c>
      <c r="I935" s="67" t="s">
        <v>308</v>
      </c>
      <c r="J935" s="70" t="s">
        <v>308</v>
      </c>
      <c r="K935" s="67" t="s">
        <v>4047</v>
      </c>
      <c r="L935" s="63" t="s">
        <v>124</v>
      </c>
      <c r="M935" s="70" t="s">
        <v>1122</v>
      </c>
      <c r="N935" s="63" t="s">
        <v>8</v>
      </c>
      <c r="O935" s="70">
        <v>6</v>
      </c>
      <c r="P935" s="70">
        <v>6</v>
      </c>
      <c r="Q935" s="70">
        <v>4.5</v>
      </c>
      <c r="W935" s="84">
        <v>4</v>
      </c>
      <c r="X935" s="84">
        <v>6</v>
      </c>
    </row>
    <row r="936" spans="2:24" ht="15" customHeight="1" x14ac:dyDescent="0.25">
      <c r="B936" s="70" t="s">
        <v>2935</v>
      </c>
      <c r="C936" s="64">
        <v>41057.062835648147</v>
      </c>
      <c r="D936" s="65">
        <v>57000</v>
      </c>
      <c r="E936" s="66">
        <v>57000</v>
      </c>
      <c r="F936" s="67" t="s">
        <v>5</v>
      </c>
      <c r="G936" s="68">
        <v>57000</v>
      </c>
      <c r="H936" s="69">
        <v>6</v>
      </c>
      <c r="I936" s="67" t="s">
        <v>1084</v>
      </c>
      <c r="J936" s="70" t="s">
        <v>277</v>
      </c>
      <c r="K936" s="67" t="s">
        <v>14</v>
      </c>
      <c r="L936" s="63" t="s">
        <v>14</v>
      </c>
      <c r="M936" s="70" t="s">
        <v>4019</v>
      </c>
      <c r="N936" s="63" t="s">
        <v>17</v>
      </c>
      <c r="O936" s="70">
        <v>3</v>
      </c>
      <c r="P936" s="70">
        <v>2</v>
      </c>
      <c r="Q936" s="70">
        <v>4</v>
      </c>
      <c r="W936" s="84">
        <v>2</v>
      </c>
      <c r="X936" s="84">
        <v>3</v>
      </c>
    </row>
    <row r="937" spans="2:24" ht="15" customHeight="1" x14ac:dyDescent="0.25">
      <c r="B937" s="70" t="s">
        <v>2936</v>
      </c>
      <c r="C937" s="64">
        <v>41057.074641203704</v>
      </c>
      <c r="D937" s="65">
        <v>135000</v>
      </c>
      <c r="E937" s="66">
        <v>135000</v>
      </c>
      <c r="F937" s="67" t="s">
        <v>5</v>
      </c>
      <c r="G937" s="68">
        <v>135000</v>
      </c>
      <c r="H937" s="69">
        <v>11</v>
      </c>
      <c r="I937" s="67" t="s">
        <v>1085</v>
      </c>
      <c r="J937" s="70" t="s">
        <v>51</v>
      </c>
      <c r="K937" s="67" t="s">
        <v>14</v>
      </c>
      <c r="L937" s="63" t="s">
        <v>14</v>
      </c>
      <c r="M937" s="70" t="s">
        <v>4019</v>
      </c>
      <c r="N937" s="63" t="s">
        <v>12</v>
      </c>
      <c r="O937" s="70">
        <v>8</v>
      </c>
      <c r="P937" s="70">
        <v>8</v>
      </c>
      <c r="Q937" s="70">
        <v>15</v>
      </c>
      <c r="W937" s="84">
        <v>8</v>
      </c>
      <c r="X937" s="84">
        <v>8</v>
      </c>
    </row>
    <row r="938" spans="2:24" ht="15" customHeight="1" x14ac:dyDescent="0.25">
      <c r="B938" s="70" t="s">
        <v>2937</v>
      </c>
      <c r="C938" s="64">
        <v>41057.100844907407</v>
      </c>
      <c r="D938" s="65">
        <v>75000</v>
      </c>
      <c r="E938" s="66">
        <v>75000</v>
      </c>
      <c r="F938" s="67" t="s">
        <v>21</v>
      </c>
      <c r="G938" s="68">
        <v>95279.957924370581</v>
      </c>
      <c r="H938" s="69">
        <v>10</v>
      </c>
      <c r="I938" s="67" t="s">
        <v>1086</v>
      </c>
      <c r="J938" s="70" t="s">
        <v>19</v>
      </c>
      <c r="K938" s="67" t="s">
        <v>626</v>
      </c>
      <c r="L938" s="63" t="s">
        <v>626</v>
      </c>
      <c r="M938" s="70" t="s">
        <v>979</v>
      </c>
      <c r="N938" s="63" t="s">
        <v>8</v>
      </c>
      <c r="O938" s="70">
        <v>6</v>
      </c>
      <c r="P938" s="70">
        <v>6</v>
      </c>
      <c r="Q938" s="70">
        <v>4</v>
      </c>
      <c r="W938" s="84">
        <v>4</v>
      </c>
      <c r="X938" s="84">
        <v>6</v>
      </c>
    </row>
    <row r="939" spans="2:24" ht="15" customHeight="1" x14ac:dyDescent="0.25">
      <c r="B939" s="70" t="s">
        <v>2938</v>
      </c>
      <c r="C939" s="64">
        <v>41057.148773148147</v>
      </c>
      <c r="D939" s="65">
        <v>45000</v>
      </c>
      <c r="E939" s="66">
        <v>45000</v>
      </c>
      <c r="F939" s="67" t="s">
        <v>21</v>
      </c>
      <c r="G939" s="68">
        <v>57167.974754622352</v>
      </c>
      <c r="H939" s="69">
        <v>6</v>
      </c>
      <c r="I939" s="67" t="s">
        <v>1087</v>
      </c>
      <c r="J939" s="70" t="s">
        <v>19</v>
      </c>
      <c r="K939" s="67" t="s">
        <v>1088</v>
      </c>
      <c r="L939" s="63" t="s">
        <v>626</v>
      </c>
      <c r="M939" s="70" t="s">
        <v>979</v>
      </c>
      <c r="N939" s="63" t="s">
        <v>17</v>
      </c>
      <c r="O939" s="70">
        <v>3</v>
      </c>
      <c r="P939" s="70">
        <v>2</v>
      </c>
      <c r="Q939" s="70">
        <v>10</v>
      </c>
      <c r="W939" s="84">
        <v>2</v>
      </c>
      <c r="X939" s="84">
        <v>3</v>
      </c>
    </row>
    <row r="940" spans="2:24" ht="15" customHeight="1" x14ac:dyDescent="0.25">
      <c r="B940" s="70" t="s">
        <v>2939</v>
      </c>
      <c r="C940" s="64">
        <v>41057.155555555553</v>
      </c>
      <c r="D940" s="65" t="s">
        <v>1089</v>
      </c>
      <c r="E940" s="66">
        <v>2000000</v>
      </c>
      <c r="F940" s="67" t="s">
        <v>3930</v>
      </c>
      <c r="G940" s="68">
        <v>12326.656394453004</v>
      </c>
      <c r="H940" s="69">
        <v>2</v>
      </c>
      <c r="I940" s="67" t="s">
        <v>1090</v>
      </c>
      <c r="J940" s="70" t="s">
        <v>51</v>
      </c>
      <c r="K940" s="67" t="s">
        <v>867</v>
      </c>
      <c r="L940" s="63" t="s">
        <v>867</v>
      </c>
      <c r="M940" s="70" t="s">
        <v>4016</v>
      </c>
      <c r="N940" s="63" t="s">
        <v>8</v>
      </c>
      <c r="O940" s="70">
        <v>6</v>
      </c>
      <c r="P940" s="70">
        <v>6</v>
      </c>
      <c r="Q940" s="70">
        <v>5</v>
      </c>
      <c r="W940" s="84">
        <v>4</v>
      </c>
      <c r="X940" s="84">
        <v>6</v>
      </c>
    </row>
    <row r="941" spans="2:24" ht="15" customHeight="1" x14ac:dyDescent="0.25">
      <c r="B941" s="70" t="s">
        <v>2940</v>
      </c>
      <c r="C941" s="64">
        <v>41057.170300925929</v>
      </c>
      <c r="D941" s="65">
        <v>8000</v>
      </c>
      <c r="E941" s="66">
        <v>8000</v>
      </c>
      <c r="F941" s="67" t="s">
        <v>5</v>
      </c>
      <c r="G941" s="68">
        <v>8000</v>
      </c>
      <c r="H941" s="69">
        <v>1</v>
      </c>
      <c r="I941" s="67" t="s">
        <v>165</v>
      </c>
      <c r="J941" s="70" t="s">
        <v>19</v>
      </c>
      <c r="K941" s="67" t="s">
        <v>7</v>
      </c>
      <c r="L941" s="63" t="s">
        <v>7</v>
      </c>
      <c r="M941" s="70" t="s">
        <v>1122</v>
      </c>
      <c r="N941" s="63" t="s">
        <v>24</v>
      </c>
      <c r="O941" s="70">
        <v>2</v>
      </c>
      <c r="P941" s="70">
        <v>2</v>
      </c>
      <c r="Q941" s="70">
        <v>5</v>
      </c>
      <c r="W941" s="84">
        <v>1</v>
      </c>
      <c r="X941" s="84">
        <v>2</v>
      </c>
    </row>
    <row r="942" spans="2:24" ht="15" customHeight="1" x14ac:dyDescent="0.25">
      <c r="B942" s="70" t="s">
        <v>2941</v>
      </c>
      <c r="C942" s="64">
        <v>41057.194918981484</v>
      </c>
      <c r="D942" s="65" t="s">
        <v>1091</v>
      </c>
      <c r="E942" s="66">
        <v>48000</v>
      </c>
      <c r="F942" s="67" t="s">
        <v>5</v>
      </c>
      <c r="G942" s="68">
        <v>48000</v>
      </c>
      <c r="H942" s="69">
        <v>5</v>
      </c>
      <c r="I942" s="67" t="s">
        <v>1092</v>
      </c>
      <c r="J942" s="70" t="s">
        <v>51</v>
      </c>
      <c r="K942" s="67" t="s">
        <v>104</v>
      </c>
      <c r="L942" s="63" t="s">
        <v>104</v>
      </c>
      <c r="M942" s="70" t="s">
        <v>979</v>
      </c>
      <c r="N942" s="63" t="s">
        <v>8</v>
      </c>
      <c r="O942" s="70">
        <v>6</v>
      </c>
      <c r="P942" s="70">
        <v>6</v>
      </c>
      <c r="Q942" s="70">
        <v>5</v>
      </c>
      <c r="W942" s="84">
        <v>4</v>
      </c>
      <c r="X942" s="84">
        <v>6</v>
      </c>
    </row>
    <row r="943" spans="2:24" ht="15" customHeight="1" x14ac:dyDescent="0.25">
      <c r="B943" s="70" t="s">
        <v>2942</v>
      </c>
      <c r="C943" s="64">
        <v>41057.213703703703</v>
      </c>
      <c r="D943" s="65">
        <v>40000</v>
      </c>
      <c r="E943" s="66">
        <v>40000</v>
      </c>
      <c r="F943" s="67" t="s">
        <v>5</v>
      </c>
      <c r="G943" s="68">
        <v>40000</v>
      </c>
      <c r="H943" s="69">
        <v>5</v>
      </c>
      <c r="I943" s="67" t="s">
        <v>254</v>
      </c>
      <c r="J943" s="70" t="s">
        <v>19</v>
      </c>
      <c r="K943" s="67" t="s">
        <v>1093</v>
      </c>
      <c r="L943" s="63" t="s">
        <v>670</v>
      </c>
      <c r="M943" s="70" t="s">
        <v>4083</v>
      </c>
      <c r="N943" s="63" t="s">
        <v>8</v>
      </c>
      <c r="O943" s="70">
        <v>6</v>
      </c>
      <c r="P943" s="70">
        <v>6</v>
      </c>
      <c r="Q943" s="70">
        <v>5</v>
      </c>
      <c r="W943" s="84">
        <v>4</v>
      </c>
      <c r="X943" s="84">
        <v>6</v>
      </c>
    </row>
    <row r="944" spans="2:24" ht="15" customHeight="1" x14ac:dyDescent="0.25">
      <c r="B944" s="70" t="s">
        <v>2943</v>
      </c>
      <c r="C944" s="64">
        <v>41057.214722222219</v>
      </c>
      <c r="D944" s="65" t="s">
        <v>1094</v>
      </c>
      <c r="E944" s="66">
        <v>75000</v>
      </c>
      <c r="F944" s="67" t="s">
        <v>668</v>
      </c>
      <c r="G944" s="68">
        <v>59819.107020370408</v>
      </c>
      <c r="H944" s="69">
        <v>6</v>
      </c>
      <c r="I944" s="67" t="s">
        <v>390</v>
      </c>
      <c r="J944" s="70" t="s">
        <v>19</v>
      </c>
      <c r="K944" s="67" t="s">
        <v>1095</v>
      </c>
      <c r="L944" s="63" t="s">
        <v>670</v>
      </c>
      <c r="M944" s="70" t="s">
        <v>4083</v>
      </c>
      <c r="N944" s="63" t="s">
        <v>8</v>
      </c>
      <c r="O944" s="70">
        <v>6</v>
      </c>
      <c r="P944" s="70">
        <v>6</v>
      </c>
      <c r="Q944" s="70">
        <v>10</v>
      </c>
      <c r="W944" s="84">
        <v>4</v>
      </c>
      <c r="X944" s="84">
        <v>6</v>
      </c>
    </row>
    <row r="945" spans="2:24" ht="15" customHeight="1" x14ac:dyDescent="0.25">
      <c r="B945" s="70" t="s">
        <v>2944</v>
      </c>
      <c r="C945" s="64">
        <v>41057.217106481483</v>
      </c>
      <c r="D945" s="65">
        <v>150000</v>
      </c>
      <c r="E945" s="66">
        <v>150000</v>
      </c>
      <c r="F945" s="67" t="s">
        <v>5</v>
      </c>
      <c r="G945" s="68">
        <v>150000</v>
      </c>
      <c r="H945" s="69">
        <v>11</v>
      </c>
      <c r="I945" s="67" t="s">
        <v>1096</v>
      </c>
      <c r="J945" s="70" t="s">
        <v>19</v>
      </c>
      <c r="K945" s="67" t="s">
        <v>45</v>
      </c>
      <c r="L945" s="63" t="s">
        <v>45</v>
      </c>
      <c r="M945" s="70" t="s">
        <v>979</v>
      </c>
      <c r="N945" s="63" t="s">
        <v>24</v>
      </c>
      <c r="O945" s="70">
        <v>2</v>
      </c>
      <c r="P945" s="70">
        <v>2</v>
      </c>
      <c r="Q945" s="70">
        <v>20</v>
      </c>
      <c r="W945" s="84">
        <v>1</v>
      </c>
      <c r="X945" s="84">
        <v>2</v>
      </c>
    </row>
    <row r="946" spans="2:24" ht="15" customHeight="1" x14ac:dyDescent="0.25">
      <c r="B946" s="70" t="s">
        <v>2945</v>
      </c>
      <c r="C946" s="64">
        <v>41057.222696759258</v>
      </c>
      <c r="D946" s="65">
        <v>80000</v>
      </c>
      <c r="E946" s="66">
        <v>80000</v>
      </c>
      <c r="F946" s="67" t="s">
        <v>80</v>
      </c>
      <c r="G946" s="68">
        <v>81592.772512210868</v>
      </c>
      <c r="H946" s="69">
        <v>9</v>
      </c>
      <c r="I946" s="67" t="s">
        <v>1097</v>
      </c>
      <c r="J946" s="70" t="s">
        <v>51</v>
      </c>
      <c r="K946" s="67" t="s">
        <v>82</v>
      </c>
      <c r="L946" s="63" t="s">
        <v>82</v>
      </c>
      <c r="M946" s="70" t="s">
        <v>4083</v>
      </c>
      <c r="N946" s="63" t="s">
        <v>8</v>
      </c>
      <c r="O946" s="70">
        <v>6</v>
      </c>
      <c r="P946" s="70">
        <v>6</v>
      </c>
      <c r="Q946" s="70">
        <v>25</v>
      </c>
      <c r="W946" s="84">
        <v>4</v>
      </c>
      <c r="X946" s="84">
        <v>6</v>
      </c>
    </row>
    <row r="947" spans="2:24" ht="15" customHeight="1" x14ac:dyDescent="0.25">
      <c r="B947" s="70" t="s">
        <v>2946</v>
      </c>
      <c r="C947" s="64">
        <v>41057.242314814815</v>
      </c>
      <c r="D947" s="65">
        <v>95000</v>
      </c>
      <c r="E947" s="66">
        <v>95000</v>
      </c>
      <c r="F947" s="67" t="s">
        <v>80</v>
      </c>
      <c r="G947" s="68">
        <v>96891.417358250401</v>
      </c>
      <c r="H947" s="69">
        <v>10</v>
      </c>
      <c r="I947" s="67" t="s">
        <v>158</v>
      </c>
      <c r="J947" s="70" t="s">
        <v>19</v>
      </c>
      <c r="K947" s="67" t="s">
        <v>82</v>
      </c>
      <c r="L947" s="63" t="s">
        <v>82</v>
      </c>
      <c r="M947" s="70" t="s">
        <v>4083</v>
      </c>
      <c r="N947" s="63" t="s">
        <v>17</v>
      </c>
      <c r="O947" s="70">
        <v>3</v>
      </c>
      <c r="P947" s="70">
        <v>2</v>
      </c>
      <c r="Q947" s="70">
        <v>20</v>
      </c>
      <c r="W947" s="84">
        <v>2</v>
      </c>
      <c r="X947" s="84">
        <v>3</v>
      </c>
    </row>
    <row r="948" spans="2:24" ht="15" customHeight="1" x14ac:dyDescent="0.25">
      <c r="B948" s="70" t="s">
        <v>2947</v>
      </c>
      <c r="C948" s="64">
        <v>41057.24386574074</v>
      </c>
      <c r="D948" s="65" t="s">
        <v>1098</v>
      </c>
      <c r="E948" s="66">
        <v>90000</v>
      </c>
      <c r="F948" s="67" t="s">
        <v>80</v>
      </c>
      <c r="G948" s="68">
        <v>91791.869076237213</v>
      </c>
      <c r="H948" s="69">
        <v>10</v>
      </c>
      <c r="I948" s="67" t="s">
        <v>922</v>
      </c>
      <c r="J948" s="70" t="s">
        <v>19</v>
      </c>
      <c r="K948" s="67" t="s">
        <v>82</v>
      </c>
      <c r="L948" s="63" t="s">
        <v>82</v>
      </c>
      <c r="M948" s="70" t="s">
        <v>4083</v>
      </c>
      <c r="N948" s="63" t="s">
        <v>8</v>
      </c>
      <c r="O948" s="70">
        <v>6</v>
      </c>
      <c r="P948" s="70">
        <v>6</v>
      </c>
      <c r="Q948" s="70">
        <v>13</v>
      </c>
      <c r="W948" s="84">
        <v>4</v>
      </c>
      <c r="X948" s="84">
        <v>6</v>
      </c>
    </row>
    <row r="949" spans="2:24" ht="15" customHeight="1" x14ac:dyDescent="0.25">
      <c r="B949" s="70" t="s">
        <v>2948</v>
      </c>
      <c r="C949" s="64">
        <v>41057.243981481479</v>
      </c>
      <c r="D949" s="65">
        <v>15000</v>
      </c>
      <c r="E949" s="66">
        <v>15000</v>
      </c>
      <c r="F949" s="67" t="s">
        <v>5</v>
      </c>
      <c r="G949" s="68">
        <v>15000</v>
      </c>
      <c r="H949" s="69">
        <v>2</v>
      </c>
      <c r="I949" s="67" t="s">
        <v>1099</v>
      </c>
      <c r="J949" s="70" t="s">
        <v>19</v>
      </c>
      <c r="K949" s="67" t="s">
        <v>7</v>
      </c>
      <c r="L949" s="63" t="s">
        <v>7</v>
      </c>
      <c r="M949" s="70" t="s">
        <v>1122</v>
      </c>
      <c r="N949" s="63" t="s">
        <v>17</v>
      </c>
      <c r="O949" s="70">
        <v>3</v>
      </c>
      <c r="P949" s="70">
        <v>2</v>
      </c>
      <c r="Q949" s="70">
        <v>2</v>
      </c>
      <c r="W949" s="84">
        <v>2</v>
      </c>
      <c r="X949" s="84">
        <v>3</v>
      </c>
    </row>
    <row r="950" spans="2:24" ht="15" customHeight="1" x14ac:dyDescent="0.25">
      <c r="B950" s="70" t="s">
        <v>2949</v>
      </c>
      <c r="C950" s="64">
        <v>41057.267777777779</v>
      </c>
      <c r="D950" s="65" t="s">
        <v>1100</v>
      </c>
      <c r="E950" s="66">
        <v>65000</v>
      </c>
      <c r="F950" s="67" t="s">
        <v>80</v>
      </c>
      <c r="G950" s="68">
        <v>66294.12766617132</v>
      </c>
      <c r="H950" s="69">
        <v>7</v>
      </c>
      <c r="I950" s="67" t="s">
        <v>1101</v>
      </c>
      <c r="J950" s="70" t="s">
        <v>51</v>
      </c>
      <c r="K950" s="67" t="s">
        <v>82</v>
      </c>
      <c r="L950" s="63" t="s">
        <v>82</v>
      </c>
      <c r="M950" s="70" t="s">
        <v>4083</v>
      </c>
      <c r="N950" s="63" t="s">
        <v>17</v>
      </c>
      <c r="O950" s="70">
        <v>3</v>
      </c>
      <c r="P950" s="70">
        <v>2</v>
      </c>
      <c r="Q950" s="70">
        <v>5</v>
      </c>
      <c r="W950" s="84">
        <v>2</v>
      </c>
      <c r="X950" s="84">
        <v>3</v>
      </c>
    </row>
    <row r="951" spans="2:24" ht="15" customHeight="1" x14ac:dyDescent="0.25">
      <c r="B951" s="70" t="s">
        <v>2950</v>
      </c>
      <c r="C951" s="64">
        <v>41057.274884259263</v>
      </c>
      <c r="D951" s="65">
        <v>100000</v>
      </c>
      <c r="E951" s="66">
        <v>100000</v>
      </c>
      <c r="F951" s="67" t="s">
        <v>80</v>
      </c>
      <c r="G951" s="68">
        <v>101990.96564026357</v>
      </c>
      <c r="H951" s="69">
        <v>11</v>
      </c>
      <c r="I951" s="67" t="s">
        <v>74</v>
      </c>
      <c r="J951" s="70" t="s">
        <v>354</v>
      </c>
      <c r="K951" s="67" t="s">
        <v>82</v>
      </c>
      <c r="L951" s="63" t="s">
        <v>82</v>
      </c>
      <c r="M951" s="70" t="s">
        <v>4083</v>
      </c>
      <c r="N951" s="63" t="s">
        <v>12</v>
      </c>
      <c r="O951" s="70">
        <v>8</v>
      </c>
      <c r="P951" s="70">
        <v>8</v>
      </c>
      <c r="Q951" s="70">
        <v>6</v>
      </c>
      <c r="W951" s="84">
        <v>8</v>
      </c>
      <c r="X951" s="84">
        <v>8</v>
      </c>
    </row>
    <row r="952" spans="2:24" ht="15" customHeight="1" x14ac:dyDescent="0.25">
      <c r="B952" s="70" t="s">
        <v>2951</v>
      </c>
      <c r="C952" s="64">
        <v>41057.286041666666</v>
      </c>
      <c r="D952" s="65">
        <v>60000</v>
      </c>
      <c r="E952" s="66">
        <v>60000</v>
      </c>
      <c r="F952" s="67" t="s">
        <v>5</v>
      </c>
      <c r="G952" s="68">
        <v>60000</v>
      </c>
      <c r="H952" s="69">
        <v>7</v>
      </c>
      <c r="I952" s="67" t="s">
        <v>1102</v>
      </c>
      <c r="J952" s="70" t="s">
        <v>51</v>
      </c>
      <c r="K952" s="67" t="s">
        <v>14</v>
      </c>
      <c r="L952" s="63" t="s">
        <v>14</v>
      </c>
      <c r="M952" s="70" t="s">
        <v>4019</v>
      </c>
      <c r="N952" s="63" t="s">
        <v>17</v>
      </c>
      <c r="O952" s="70">
        <v>3</v>
      </c>
      <c r="P952" s="70">
        <v>2</v>
      </c>
      <c r="Q952" s="70">
        <v>3</v>
      </c>
      <c r="W952" s="84">
        <v>2</v>
      </c>
      <c r="X952" s="84">
        <v>3</v>
      </c>
    </row>
    <row r="953" spans="2:24" ht="15" customHeight="1" x14ac:dyDescent="0.25">
      <c r="B953" s="70" t="s">
        <v>2952</v>
      </c>
      <c r="C953" s="64">
        <v>41057.286168981482</v>
      </c>
      <c r="D953" s="65">
        <v>43000</v>
      </c>
      <c r="E953" s="66">
        <v>43000</v>
      </c>
      <c r="F953" s="67" t="s">
        <v>80</v>
      </c>
      <c r="G953" s="68">
        <v>43856.11522531334</v>
      </c>
      <c r="H953" s="69">
        <v>5</v>
      </c>
      <c r="I953" s="67" t="s">
        <v>1103</v>
      </c>
      <c r="J953" s="70" t="s">
        <v>51</v>
      </c>
      <c r="K953" s="67" t="s">
        <v>82</v>
      </c>
      <c r="L953" s="63" t="s">
        <v>82</v>
      </c>
      <c r="M953" s="70" t="s">
        <v>4083</v>
      </c>
      <c r="N953" s="63" t="s">
        <v>12</v>
      </c>
      <c r="O953" s="70">
        <v>8</v>
      </c>
      <c r="P953" s="70">
        <v>8</v>
      </c>
      <c r="Q953" s="70">
        <v>1</v>
      </c>
      <c r="W953" s="84">
        <v>8</v>
      </c>
      <c r="X953" s="84">
        <v>8</v>
      </c>
    </row>
    <row r="954" spans="2:24" ht="15" customHeight="1" x14ac:dyDescent="0.25">
      <c r="B954" s="70" t="s">
        <v>2953</v>
      </c>
      <c r="C954" s="64">
        <v>41057.286168981482</v>
      </c>
      <c r="D954" s="65">
        <v>45616</v>
      </c>
      <c r="E954" s="66">
        <v>45616</v>
      </c>
      <c r="F954" s="67" t="s">
        <v>5</v>
      </c>
      <c r="G954" s="68">
        <v>45616</v>
      </c>
      <c r="H954" s="69">
        <v>5</v>
      </c>
      <c r="I954" s="67" t="s">
        <v>1104</v>
      </c>
      <c r="J954" s="70" t="s">
        <v>19</v>
      </c>
      <c r="K954" s="67" t="s">
        <v>82</v>
      </c>
      <c r="L954" s="63" t="s">
        <v>82</v>
      </c>
      <c r="M954" s="70" t="s">
        <v>4083</v>
      </c>
      <c r="N954" s="63" t="s">
        <v>8</v>
      </c>
      <c r="O954" s="70">
        <v>6</v>
      </c>
      <c r="P954" s="70">
        <v>6</v>
      </c>
      <c r="Q954" s="70">
        <v>1.5</v>
      </c>
      <c r="W954" s="84">
        <v>4</v>
      </c>
      <c r="X954" s="84">
        <v>6</v>
      </c>
    </row>
    <row r="955" spans="2:24" ht="15" customHeight="1" x14ac:dyDescent="0.25">
      <c r="B955" s="70" t="s">
        <v>2954</v>
      </c>
      <c r="C955" s="64">
        <v>41057.291956018518</v>
      </c>
      <c r="D955" s="65">
        <v>95000</v>
      </c>
      <c r="E955" s="66">
        <v>95000</v>
      </c>
      <c r="F955" s="67" t="s">
        <v>668</v>
      </c>
      <c r="G955" s="68">
        <v>75770.868892469181</v>
      </c>
      <c r="H955" s="69">
        <v>8</v>
      </c>
      <c r="I955" s="67" t="s">
        <v>806</v>
      </c>
      <c r="J955" s="70" t="s">
        <v>308</v>
      </c>
      <c r="K955" s="67" t="s">
        <v>670</v>
      </c>
      <c r="L955" s="63" t="s">
        <v>670</v>
      </c>
      <c r="M955" s="70" t="s">
        <v>4083</v>
      </c>
      <c r="N955" s="63" t="s">
        <v>8</v>
      </c>
      <c r="O955" s="70">
        <v>6</v>
      </c>
      <c r="P955" s="70">
        <v>6</v>
      </c>
      <c r="Q955" s="70">
        <v>20</v>
      </c>
      <c r="W955" s="84">
        <v>4</v>
      </c>
      <c r="X955" s="84">
        <v>6</v>
      </c>
    </row>
    <row r="956" spans="2:24" ht="15" customHeight="1" x14ac:dyDescent="0.25">
      <c r="B956" s="70" t="s">
        <v>2955</v>
      </c>
      <c r="C956" s="64">
        <v>41057.306388888886</v>
      </c>
      <c r="D956" s="65">
        <v>56600</v>
      </c>
      <c r="E956" s="66">
        <v>56600</v>
      </c>
      <c r="F956" s="67" t="s">
        <v>80</v>
      </c>
      <c r="G956" s="68">
        <v>57726.886552389187</v>
      </c>
      <c r="H956" s="69">
        <v>6</v>
      </c>
      <c r="I956" s="67" t="s">
        <v>1105</v>
      </c>
      <c r="J956" s="70" t="s">
        <v>51</v>
      </c>
      <c r="K956" s="67" t="s">
        <v>82</v>
      </c>
      <c r="L956" s="63" t="s">
        <v>82</v>
      </c>
      <c r="M956" s="70" t="s">
        <v>4083</v>
      </c>
      <c r="N956" s="63" t="s">
        <v>17</v>
      </c>
      <c r="O956" s="70">
        <v>3</v>
      </c>
      <c r="P956" s="70">
        <v>2</v>
      </c>
      <c r="Q956" s="70">
        <v>2</v>
      </c>
      <c r="W956" s="84">
        <v>2</v>
      </c>
      <c r="X956" s="84">
        <v>3</v>
      </c>
    </row>
    <row r="957" spans="2:24" ht="15" customHeight="1" x14ac:dyDescent="0.25">
      <c r="B957" s="70" t="s">
        <v>2956</v>
      </c>
      <c r="C957" s="64">
        <v>41057.307719907411</v>
      </c>
      <c r="D957" s="65">
        <v>20000</v>
      </c>
      <c r="E957" s="66">
        <v>20000</v>
      </c>
      <c r="F957" s="67" t="s">
        <v>5</v>
      </c>
      <c r="G957" s="68">
        <v>20000</v>
      </c>
      <c r="H957" s="69">
        <v>3</v>
      </c>
      <c r="I957" s="67" t="s">
        <v>212</v>
      </c>
      <c r="J957" s="70" t="s">
        <v>19</v>
      </c>
      <c r="K957" s="67" t="s">
        <v>82</v>
      </c>
      <c r="L957" s="63" t="s">
        <v>82</v>
      </c>
      <c r="M957" s="70" t="s">
        <v>4083</v>
      </c>
      <c r="N957" s="63" t="s">
        <v>17</v>
      </c>
      <c r="O957" s="70">
        <v>3</v>
      </c>
      <c r="P957" s="70">
        <v>2</v>
      </c>
      <c r="Q957" s="70">
        <v>2</v>
      </c>
      <c r="W957" s="84">
        <v>2</v>
      </c>
      <c r="X957" s="84">
        <v>3</v>
      </c>
    </row>
    <row r="958" spans="2:24" ht="15" customHeight="1" x14ac:dyDescent="0.25">
      <c r="B958" s="70" t="s">
        <v>2957</v>
      </c>
      <c r="C958" s="64">
        <v>41057.311192129629</v>
      </c>
      <c r="D958" s="65" t="s">
        <v>1106</v>
      </c>
      <c r="E958" s="66">
        <v>200000</v>
      </c>
      <c r="F958" s="67" t="s">
        <v>80</v>
      </c>
      <c r="G958" s="68">
        <v>203981.93128052715</v>
      </c>
      <c r="H958" s="69">
        <v>12</v>
      </c>
      <c r="I958" s="67" t="s">
        <v>853</v>
      </c>
      <c r="J958" s="70" t="s">
        <v>51</v>
      </c>
      <c r="K958" s="67" t="s">
        <v>82</v>
      </c>
      <c r="L958" s="63" t="s">
        <v>82</v>
      </c>
      <c r="M958" s="70" t="s">
        <v>4083</v>
      </c>
      <c r="N958" s="63" t="s">
        <v>8</v>
      </c>
      <c r="O958" s="70">
        <v>6</v>
      </c>
      <c r="P958" s="70">
        <v>6</v>
      </c>
      <c r="Q958" s="70">
        <v>15</v>
      </c>
      <c r="W958" s="84">
        <v>4</v>
      </c>
      <c r="X958" s="84">
        <v>6</v>
      </c>
    </row>
    <row r="959" spans="2:24" ht="15" customHeight="1" x14ac:dyDescent="0.25">
      <c r="B959" s="70" t="s">
        <v>2958</v>
      </c>
      <c r="C959" s="64">
        <v>41057.31150462963</v>
      </c>
      <c r="D959" s="65">
        <v>50000</v>
      </c>
      <c r="E959" s="66">
        <v>50000</v>
      </c>
      <c r="F959" s="67" t="s">
        <v>80</v>
      </c>
      <c r="G959" s="68">
        <v>50995.482820131787</v>
      </c>
      <c r="H959" s="69">
        <v>6</v>
      </c>
      <c r="I959" s="67" t="s">
        <v>698</v>
      </c>
      <c r="J959" s="70" t="s">
        <v>486</v>
      </c>
      <c r="K959" s="67" t="s">
        <v>82</v>
      </c>
      <c r="L959" s="63" t="s">
        <v>82</v>
      </c>
      <c r="M959" s="70" t="s">
        <v>4083</v>
      </c>
      <c r="N959" s="63" t="s">
        <v>24</v>
      </c>
      <c r="O959" s="70">
        <v>2</v>
      </c>
      <c r="P959" s="70">
        <v>2</v>
      </c>
      <c r="Q959" s="70">
        <v>5</v>
      </c>
      <c r="W959" s="84">
        <v>1</v>
      </c>
      <c r="X959" s="84">
        <v>2</v>
      </c>
    </row>
    <row r="960" spans="2:24" ht="15" customHeight="1" x14ac:dyDescent="0.25">
      <c r="B960" s="70" t="s">
        <v>2959</v>
      </c>
      <c r="C960" s="64">
        <v>41057.312303240738</v>
      </c>
      <c r="D960" s="65">
        <v>125000</v>
      </c>
      <c r="E960" s="66">
        <v>125000</v>
      </c>
      <c r="F960" s="67" t="s">
        <v>80</v>
      </c>
      <c r="G960" s="68">
        <v>127488.70705032947</v>
      </c>
      <c r="H960" s="69">
        <v>11</v>
      </c>
      <c r="I960" s="67" t="s">
        <v>1107</v>
      </c>
      <c r="J960" s="70" t="s">
        <v>3947</v>
      </c>
      <c r="K960" s="67" t="s">
        <v>82</v>
      </c>
      <c r="L960" s="63" t="s">
        <v>82</v>
      </c>
      <c r="M960" s="70" t="s">
        <v>4083</v>
      </c>
      <c r="N960" s="63" t="s">
        <v>8</v>
      </c>
      <c r="O960" s="70">
        <v>6</v>
      </c>
      <c r="P960" s="70">
        <v>6</v>
      </c>
      <c r="Q960" s="70">
        <v>15</v>
      </c>
      <c r="W960" s="84">
        <v>4</v>
      </c>
      <c r="X960" s="84">
        <v>6</v>
      </c>
    </row>
    <row r="961" spans="2:24" ht="15" customHeight="1" x14ac:dyDescent="0.25">
      <c r="B961" s="70" t="s">
        <v>2960</v>
      </c>
      <c r="C961" s="64">
        <v>41057.314918981479</v>
      </c>
      <c r="D961" s="65">
        <v>65000</v>
      </c>
      <c r="E961" s="66">
        <v>65000</v>
      </c>
      <c r="F961" s="67" t="s">
        <v>80</v>
      </c>
      <c r="G961" s="68">
        <v>66294.12766617132</v>
      </c>
      <c r="H961" s="69">
        <v>7</v>
      </c>
      <c r="I961" s="67" t="s">
        <v>151</v>
      </c>
      <c r="J961" s="70" t="s">
        <v>19</v>
      </c>
      <c r="K961" s="67" t="s">
        <v>82</v>
      </c>
      <c r="L961" s="63" t="s">
        <v>82</v>
      </c>
      <c r="M961" s="70" t="s">
        <v>4083</v>
      </c>
      <c r="N961" s="63" t="s">
        <v>8</v>
      </c>
      <c r="O961" s="70">
        <v>6</v>
      </c>
      <c r="P961" s="70">
        <v>6</v>
      </c>
      <c r="Q961" s="70">
        <v>4</v>
      </c>
      <c r="W961" s="84">
        <v>4</v>
      </c>
      <c r="X961" s="84">
        <v>6</v>
      </c>
    </row>
    <row r="962" spans="2:24" ht="15" customHeight="1" x14ac:dyDescent="0.25">
      <c r="B962" s="70" t="s">
        <v>2961</v>
      </c>
      <c r="C962" s="64">
        <v>41057.319004629629</v>
      </c>
      <c r="D962" s="65">
        <v>62000</v>
      </c>
      <c r="E962" s="66">
        <v>62000</v>
      </c>
      <c r="F962" s="67" t="s">
        <v>80</v>
      </c>
      <c r="G962" s="68">
        <v>63234.398696963413</v>
      </c>
      <c r="H962" s="69">
        <v>7</v>
      </c>
      <c r="I962" s="67" t="s">
        <v>205</v>
      </c>
      <c r="J962" s="70" t="s">
        <v>19</v>
      </c>
      <c r="K962" s="67" t="s">
        <v>82</v>
      </c>
      <c r="L962" s="63" t="s">
        <v>82</v>
      </c>
      <c r="M962" s="70" t="s">
        <v>4083</v>
      </c>
      <c r="N962" s="63" t="s">
        <v>8</v>
      </c>
      <c r="O962" s="70">
        <v>6</v>
      </c>
      <c r="P962" s="70">
        <v>6</v>
      </c>
      <c r="Q962" s="70">
        <v>3</v>
      </c>
      <c r="W962" s="84">
        <v>4</v>
      </c>
      <c r="X962" s="84">
        <v>6</v>
      </c>
    </row>
    <row r="963" spans="2:24" ht="15" customHeight="1" x14ac:dyDescent="0.25">
      <c r="B963" s="70" t="s">
        <v>2962</v>
      </c>
      <c r="C963" s="64">
        <v>41057.323935185188</v>
      </c>
      <c r="D963" s="65">
        <v>260000</v>
      </c>
      <c r="E963" s="66">
        <v>260000</v>
      </c>
      <c r="F963" s="67" t="s">
        <v>5</v>
      </c>
      <c r="G963" s="68">
        <v>260000</v>
      </c>
      <c r="H963" s="69">
        <v>12</v>
      </c>
      <c r="I963" s="67" t="s">
        <v>28</v>
      </c>
      <c r="J963" s="70" t="s">
        <v>3947</v>
      </c>
      <c r="K963" s="67" t="s">
        <v>14</v>
      </c>
      <c r="L963" s="63" t="s">
        <v>14</v>
      </c>
      <c r="M963" s="70" t="s">
        <v>4019</v>
      </c>
      <c r="N963" s="63" t="s">
        <v>17</v>
      </c>
      <c r="O963" s="70">
        <v>3</v>
      </c>
      <c r="P963" s="70">
        <v>2</v>
      </c>
      <c r="Q963" s="70">
        <v>10</v>
      </c>
      <c r="W963" s="84">
        <v>2</v>
      </c>
      <c r="X963" s="84">
        <v>3</v>
      </c>
    </row>
    <row r="964" spans="2:24" ht="15" customHeight="1" x14ac:dyDescent="0.25">
      <c r="B964" s="70" t="s">
        <v>2963</v>
      </c>
      <c r="C964" s="64">
        <v>41057.33320601852</v>
      </c>
      <c r="D964" s="65">
        <v>110000</v>
      </c>
      <c r="E964" s="66">
        <v>110000</v>
      </c>
      <c r="F964" s="67" t="s">
        <v>80</v>
      </c>
      <c r="G964" s="68">
        <v>112190.06220428993</v>
      </c>
      <c r="H964" s="69">
        <v>11</v>
      </c>
      <c r="I964" s="67" t="s">
        <v>1109</v>
      </c>
      <c r="J964" s="70" t="s">
        <v>51</v>
      </c>
      <c r="K964" s="67" t="s">
        <v>82</v>
      </c>
      <c r="L964" s="63" t="s">
        <v>82</v>
      </c>
      <c r="M964" s="70" t="s">
        <v>4083</v>
      </c>
      <c r="N964" s="63" t="s">
        <v>17</v>
      </c>
      <c r="O964" s="70">
        <v>3</v>
      </c>
      <c r="P964" s="70">
        <v>2</v>
      </c>
      <c r="Q964" s="70">
        <v>8</v>
      </c>
      <c r="W964" s="84">
        <v>2</v>
      </c>
      <c r="X964" s="84">
        <v>3</v>
      </c>
    </row>
    <row r="965" spans="2:24" ht="15" customHeight="1" x14ac:dyDescent="0.25">
      <c r="B965" s="70" t="s">
        <v>2964</v>
      </c>
      <c r="C965" s="64">
        <v>41057.335532407407</v>
      </c>
      <c r="D965" s="65" t="s">
        <v>1110</v>
      </c>
      <c r="E965" s="66">
        <v>70000</v>
      </c>
      <c r="F965" s="67" t="s">
        <v>80</v>
      </c>
      <c r="G965" s="68">
        <v>71393.675948184507</v>
      </c>
      <c r="H965" s="69">
        <v>8</v>
      </c>
      <c r="I965" s="67" t="s">
        <v>44</v>
      </c>
      <c r="J965" s="70" t="s">
        <v>51</v>
      </c>
      <c r="K965" s="67" t="s">
        <v>82</v>
      </c>
      <c r="L965" s="63" t="s">
        <v>82</v>
      </c>
      <c r="M965" s="70" t="s">
        <v>4083</v>
      </c>
      <c r="N965" s="63" t="s">
        <v>8</v>
      </c>
      <c r="O965" s="70">
        <v>6</v>
      </c>
      <c r="P965" s="70">
        <v>6</v>
      </c>
      <c r="Q965" s="70">
        <v>7</v>
      </c>
      <c r="W965" s="84">
        <v>4</v>
      </c>
      <c r="X965" s="84">
        <v>6</v>
      </c>
    </row>
    <row r="966" spans="2:24" ht="15" customHeight="1" x14ac:dyDescent="0.25">
      <c r="B966" s="70" t="s">
        <v>2965</v>
      </c>
      <c r="C966" s="64">
        <v>41057.349120370367</v>
      </c>
      <c r="D966" s="65" t="s">
        <v>1111</v>
      </c>
      <c r="E966" s="66">
        <v>85000</v>
      </c>
      <c r="F966" s="67" t="s">
        <v>5</v>
      </c>
      <c r="G966" s="68">
        <v>85000</v>
      </c>
      <c r="H966" s="69">
        <v>9</v>
      </c>
      <c r="I966" s="67" t="s">
        <v>1112</v>
      </c>
      <c r="J966" s="70" t="s">
        <v>3945</v>
      </c>
      <c r="K966" s="67" t="s">
        <v>82</v>
      </c>
      <c r="L966" s="63" t="s">
        <v>82</v>
      </c>
      <c r="M966" s="70" t="s">
        <v>4083</v>
      </c>
      <c r="N966" s="63" t="s">
        <v>8</v>
      </c>
      <c r="O966" s="70">
        <v>6</v>
      </c>
      <c r="P966" s="70">
        <v>6</v>
      </c>
      <c r="Q966" s="70">
        <v>8</v>
      </c>
      <c r="W966" s="84">
        <v>4</v>
      </c>
      <c r="X966" s="84">
        <v>6</v>
      </c>
    </row>
    <row r="967" spans="2:24" ht="15" customHeight="1" x14ac:dyDescent="0.25">
      <c r="B967" s="70" t="s">
        <v>2966</v>
      </c>
      <c r="C967" s="64">
        <v>41057.351886574077</v>
      </c>
      <c r="D967" s="65">
        <v>94000</v>
      </c>
      <c r="E967" s="66">
        <v>94000</v>
      </c>
      <c r="F967" s="67" t="s">
        <v>80</v>
      </c>
      <c r="G967" s="68">
        <v>95871.50770184776</v>
      </c>
      <c r="H967" s="69">
        <v>10</v>
      </c>
      <c r="I967" s="67" t="s">
        <v>205</v>
      </c>
      <c r="J967" s="70" t="s">
        <v>19</v>
      </c>
      <c r="K967" s="67" t="s">
        <v>82</v>
      </c>
      <c r="L967" s="63" t="s">
        <v>82</v>
      </c>
      <c r="M967" s="70" t="s">
        <v>4083</v>
      </c>
      <c r="N967" s="63" t="s">
        <v>17</v>
      </c>
      <c r="O967" s="70">
        <v>3</v>
      </c>
      <c r="P967" s="70">
        <v>2</v>
      </c>
      <c r="Q967" s="70">
        <v>2.5</v>
      </c>
      <c r="W967" s="84">
        <v>2</v>
      </c>
      <c r="X967" s="84">
        <v>3</v>
      </c>
    </row>
    <row r="968" spans="2:24" ht="15" customHeight="1" x14ac:dyDescent="0.25">
      <c r="B968" s="70" t="s">
        <v>2967</v>
      </c>
      <c r="C968" s="64">
        <v>41057.35800925926</v>
      </c>
      <c r="D968" s="65" t="s">
        <v>1113</v>
      </c>
      <c r="E968" s="66">
        <v>107000</v>
      </c>
      <c r="F968" s="67" t="s">
        <v>80</v>
      </c>
      <c r="G968" s="68">
        <v>109130.33323508203</v>
      </c>
      <c r="H968" s="69">
        <v>11</v>
      </c>
      <c r="I968" s="67" t="s">
        <v>770</v>
      </c>
      <c r="J968" s="70" t="s">
        <v>51</v>
      </c>
      <c r="K968" s="67" t="s">
        <v>82</v>
      </c>
      <c r="L968" s="63" t="s">
        <v>82</v>
      </c>
      <c r="M968" s="70" t="s">
        <v>4083</v>
      </c>
      <c r="N968" s="63" t="s">
        <v>8</v>
      </c>
      <c r="O968" s="70">
        <v>6</v>
      </c>
      <c r="P968" s="70">
        <v>6</v>
      </c>
      <c r="Q968" s="70">
        <v>35</v>
      </c>
      <c r="W968" s="84">
        <v>4</v>
      </c>
      <c r="X968" s="84">
        <v>6</v>
      </c>
    </row>
    <row r="969" spans="2:24" ht="15" customHeight="1" x14ac:dyDescent="0.25">
      <c r="B969" s="70" t="s">
        <v>2968</v>
      </c>
      <c r="C969" s="64">
        <v>41057.361030092594</v>
      </c>
      <c r="D969" s="65">
        <v>3000</v>
      </c>
      <c r="E969" s="66">
        <v>36000</v>
      </c>
      <c r="F969" s="67" t="s">
        <v>5</v>
      </c>
      <c r="G969" s="68">
        <v>36000</v>
      </c>
      <c r="H969" s="69">
        <v>4</v>
      </c>
      <c r="I969" s="67" t="s">
        <v>166</v>
      </c>
      <c r="J969" s="70" t="s">
        <v>51</v>
      </c>
      <c r="K969" s="67" t="s">
        <v>1114</v>
      </c>
      <c r="L969" s="63" t="s">
        <v>1127</v>
      </c>
      <c r="M969" s="70" t="s">
        <v>1122</v>
      </c>
      <c r="N969" s="63" t="s">
        <v>24</v>
      </c>
      <c r="O969" s="70">
        <v>2</v>
      </c>
      <c r="P969" s="70">
        <v>2</v>
      </c>
      <c r="Q969" s="70">
        <v>3</v>
      </c>
      <c r="W969" s="84">
        <v>1</v>
      </c>
      <c r="X969" s="84">
        <v>2</v>
      </c>
    </row>
    <row r="970" spans="2:24" ht="15" customHeight="1" x14ac:dyDescent="0.25">
      <c r="B970" s="70" t="s">
        <v>2969</v>
      </c>
      <c r="C970" s="64">
        <v>41057.361956018518</v>
      </c>
      <c r="D970" s="65">
        <v>120000</v>
      </c>
      <c r="E970" s="66">
        <v>120000</v>
      </c>
      <c r="F970" s="67" t="s">
        <v>80</v>
      </c>
      <c r="G970" s="68">
        <v>122389.15876831629</v>
      </c>
      <c r="H970" s="69">
        <v>11</v>
      </c>
      <c r="I970" s="67" t="s">
        <v>254</v>
      </c>
      <c r="J970" s="70" t="s">
        <v>19</v>
      </c>
      <c r="K970" s="67" t="s">
        <v>82</v>
      </c>
      <c r="L970" s="63" t="s">
        <v>82</v>
      </c>
      <c r="M970" s="70" t="s">
        <v>4083</v>
      </c>
      <c r="N970" s="63" t="s">
        <v>8</v>
      </c>
      <c r="O970" s="70">
        <v>6</v>
      </c>
      <c r="P970" s="70">
        <v>6</v>
      </c>
      <c r="Q970" s="70">
        <v>2</v>
      </c>
      <c r="W970" s="84">
        <v>4</v>
      </c>
      <c r="X970" s="84">
        <v>6</v>
      </c>
    </row>
    <row r="971" spans="2:24" ht="15" customHeight="1" x14ac:dyDescent="0.25">
      <c r="B971" s="70" t="s">
        <v>2970</v>
      </c>
      <c r="C971" s="64">
        <v>41057.366423611114</v>
      </c>
      <c r="D971" s="65" t="s">
        <v>1115</v>
      </c>
      <c r="E971" s="66">
        <v>52000</v>
      </c>
      <c r="F971" s="67" t="s">
        <v>80</v>
      </c>
      <c r="G971" s="68">
        <v>53035.30213293706</v>
      </c>
      <c r="H971" s="69">
        <v>6</v>
      </c>
      <c r="I971" s="67" t="s">
        <v>1116</v>
      </c>
      <c r="J971" s="70" t="s">
        <v>19</v>
      </c>
      <c r="K971" s="67" t="s">
        <v>82</v>
      </c>
      <c r="L971" s="63" t="s">
        <v>82</v>
      </c>
      <c r="M971" s="70" t="s">
        <v>4083</v>
      </c>
      <c r="N971" s="63" t="s">
        <v>8</v>
      </c>
      <c r="O971" s="70">
        <v>6</v>
      </c>
      <c r="P971" s="70">
        <v>6</v>
      </c>
      <c r="Q971" s="70">
        <v>4</v>
      </c>
      <c r="W971" s="84">
        <v>4</v>
      </c>
      <c r="X971" s="84">
        <v>6</v>
      </c>
    </row>
    <row r="972" spans="2:24" ht="15" customHeight="1" x14ac:dyDescent="0.25">
      <c r="B972" s="70" t="s">
        <v>2971</v>
      </c>
      <c r="C972" s="64">
        <v>41057.367314814815</v>
      </c>
      <c r="D972" s="65">
        <v>125000</v>
      </c>
      <c r="E972" s="66">
        <v>125000</v>
      </c>
      <c r="F972" s="67" t="s">
        <v>5</v>
      </c>
      <c r="G972" s="68">
        <v>125000</v>
      </c>
      <c r="H972" s="69">
        <v>11</v>
      </c>
      <c r="I972" s="67" t="s">
        <v>1117</v>
      </c>
      <c r="J972" s="70" t="s">
        <v>3947</v>
      </c>
      <c r="K972" s="67" t="s">
        <v>14</v>
      </c>
      <c r="L972" s="63" t="s">
        <v>14</v>
      </c>
      <c r="M972" s="70" t="s">
        <v>4019</v>
      </c>
      <c r="N972" s="63" t="s">
        <v>8</v>
      </c>
      <c r="O972" s="70">
        <v>6</v>
      </c>
      <c r="P972" s="70">
        <v>6</v>
      </c>
      <c r="Q972" s="70">
        <v>10</v>
      </c>
      <c r="W972" s="84">
        <v>4</v>
      </c>
      <c r="X972" s="84">
        <v>6</v>
      </c>
    </row>
    <row r="973" spans="2:24" ht="15" customHeight="1" x14ac:dyDescent="0.25">
      <c r="B973" s="70" t="s">
        <v>2972</v>
      </c>
      <c r="C973" s="64">
        <v>41057.37773148148</v>
      </c>
      <c r="D973" s="65">
        <v>19000</v>
      </c>
      <c r="E973" s="66">
        <v>19000</v>
      </c>
      <c r="F973" s="67" t="s">
        <v>5</v>
      </c>
      <c r="G973" s="68">
        <v>19000</v>
      </c>
      <c r="H973" s="69">
        <v>2</v>
      </c>
      <c r="I973" s="67" t="s">
        <v>1118</v>
      </c>
      <c r="J973" s="70" t="s">
        <v>19</v>
      </c>
      <c r="K973" s="67" t="s">
        <v>1119</v>
      </c>
      <c r="L973" s="63" t="s">
        <v>1119</v>
      </c>
      <c r="M973" s="70" t="s">
        <v>1122</v>
      </c>
      <c r="N973" s="63" t="s">
        <v>8</v>
      </c>
      <c r="O973" s="70">
        <v>6</v>
      </c>
      <c r="P973" s="70">
        <v>6</v>
      </c>
      <c r="Q973" s="70">
        <v>6</v>
      </c>
      <c r="W973" s="84">
        <v>4</v>
      </c>
      <c r="X973" s="84">
        <v>6</v>
      </c>
    </row>
    <row r="974" spans="2:24" ht="15" customHeight="1" x14ac:dyDescent="0.25">
      <c r="B974" s="70" t="s">
        <v>2973</v>
      </c>
      <c r="C974" s="64">
        <v>41057.383645833332</v>
      </c>
      <c r="D974" s="65">
        <v>92000</v>
      </c>
      <c r="E974" s="66">
        <v>92000</v>
      </c>
      <c r="F974" s="67" t="s">
        <v>80</v>
      </c>
      <c r="G974" s="68">
        <v>93831.688389042494</v>
      </c>
      <c r="H974" s="69">
        <v>10</v>
      </c>
      <c r="I974" s="67" t="s">
        <v>1118</v>
      </c>
      <c r="J974" s="70" t="s">
        <v>19</v>
      </c>
      <c r="K974" s="67" t="s">
        <v>82</v>
      </c>
      <c r="L974" s="63" t="s">
        <v>82</v>
      </c>
      <c r="M974" s="70" t="s">
        <v>4083</v>
      </c>
      <c r="N974" s="63" t="s">
        <v>12</v>
      </c>
      <c r="O974" s="70">
        <v>8</v>
      </c>
      <c r="P974" s="70">
        <v>8</v>
      </c>
      <c r="Q974" s="70">
        <v>6</v>
      </c>
      <c r="W974" s="84">
        <v>8</v>
      </c>
      <c r="X974" s="84">
        <v>8</v>
      </c>
    </row>
    <row r="975" spans="2:24" ht="15" customHeight="1" x14ac:dyDescent="0.25">
      <c r="B975" s="70" t="s">
        <v>2974</v>
      </c>
      <c r="C975" s="64">
        <v>41057.390231481484</v>
      </c>
      <c r="D975" s="65">
        <v>100000</v>
      </c>
      <c r="E975" s="66">
        <v>100000</v>
      </c>
      <c r="F975" s="67" t="s">
        <v>80</v>
      </c>
      <c r="G975" s="68">
        <v>101990.96564026357</v>
      </c>
      <c r="H975" s="69">
        <v>11</v>
      </c>
      <c r="I975" s="67" t="s">
        <v>852</v>
      </c>
      <c r="J975" s="70" t="s">
        <v>19</v>
      </c>
      <c r="K975" s="67" t="s">
        <v>82</v>
      </c>
      <c r="L975" s="63" t="s">
        <v>82</v>
      </c>
      <c r="M975" s="70" t="s">
        <v>4083</v>
      </c>
      <c r="N975" s="63" t="s">
        <v>8</v>
      </c>
      <c r="O975" s="70">
        <v>6</v>
      </c>
      <c r="P975" s="70">
        <v>6</v>
      </c>
      <c r="Q975" s="70">
        <v>20</v>
      </c>
      <c r="W975" s="84">
        <v>4</v>
      </c>
      <c r="X975" s="84">
        <v>6</v>
      </c>
    </row>
    <row r="976" spans="2:24" ht="15" customHeight="1" x14ac:dyDescent="0.25">
      <c r="B976" s="70" t="s">
        <v>2975</v>
      </c>
      <c r="C976" s="64">
        <v>41057.393171296295</v>
      </c>
      <c r="D976" s="65">
        <v>120000</v>
      </c>
      <c r="E976" s="66">
        <v>120000</v>
      </c>
      <c r="F976" s="67" t="s">
        <v>80</v>
      </c>
      <c r="G976" s="68">
        <v>122389.15876831629</v>
      </c>
      <c r="H976" s="69">
        <v>11</v>
      </c>
      <c r="I976" s="67" t="s">
        <v>1120</v>
      </c>
      <c r="J976" s="70" t="s">
        <v>19</v>
      </c>
      <c r="K976" s="67" t="s">
        <v>82</v>
      </c>
      <c r="L976" s="63" t="s">
        <v>82</v>
      </c>
      <c r="M976" s="70" t="s">
        <v>4083</v>
      </c>
      <c r="N976" s="63" t="s">
        <v>8</v>
      </c>
      <c r="O976" s="70">
        <v>6</v>
      </c>
      <c r="P976" s="70">
        <v>6</v>
      </c>
      <c r="Q976" s="70">
        <v>5</v>
      </c>
      <c r="W976" s="84">
        <v>4</v>
      </c>
      <c r="X976" s="84">
        <v>6</v>
      </c>
    </row>
    <row r="977" spans="2:24" ht="15" customHeight="1" x14ac:dyDescent="0.25">
      <c r="B977" s="70" t="s">
        <v>2976</v>
      </c>
      <c r="C977" s="64">
        <v>41057.401724537034</v>
      </c>
      <c r="D977" s="65">
        <v>35000</v>
      </c>
      <c r="E977" s="66">
        <v>35000</v>
      </c>
      <c r="F977" s="67" t="s">
        <v>84</v>
      </c>
      <c r="G977" s="68">
        <v>34417.653306061438</v>
      </c>
      <c r="H977" s="69">
        <v>4</v>
      </c>
      <c r="I977" s="67" t="s">
        <v>852</v>
      </c>
      <c r="J977" s="70" t="s">
        <v>19</v>
      </c>
      <c r="K977" s="67" t="s">
        <v>86</v>
      </c>
      <c r="L977" s="63" t="s">
        <v>86</v>
      </c>
      <c r="M977" s="70" t="s">
        <v>4019</v>
      </c>
      <c r="N977" s="63" t="s">
        <v>12</v>
      </c>
      <c r="O977" s="70">
        <v>8</v>
      </c>
      <c r="P977" s="70">
        <v>8</v>
      </c>
      <c r="Q977" s="70">
        <v>4</v>
      </c>
      <c r="W977" s="84">
        <v>8</v>
      </c>
      <c r="X977" s="84">
        <v>8</v>
      </c>
    </row>
    <row r="978" spans="2:24" ht="15" customHeight="1" x14ac:dyDescent="0.25">
      <c r="B978" s="70" t="s">
        <v>2977</v>
      </c>
      <c r="C978" s="64">
        <v>41057.40289351852</v>
      </c>
      <c r="D978" s="65" t="s">
        <v>1121</v>
      </c>
      <c r="E978" s="66">
        <v>12000</v>
      </c>
      <c r="F978" s="67" t="s">
        <v>5</v>
      </c>
      <c r="G978" s="68">
        <v>12000</v>
      </c>
      <c r="H978" s="69">
        <v>2</v>
      </c>
      <c r="I978" s="67" t="s">
        <v>51</v>
      </c>
      <c r="J978" s="70" t="s">
        <v>51</v>
      </c>
      <c r="K978" s="67" t="s">
        <v>1122</v>
      </c>
      <c r="L978" s="63" t="s">
        <v>1122</v>
      </c>
      <c r="M978" s="70" t="s">
        <v>4017</v>
      </c>
      <c r="N978" s="63" t="s">
        <v>12</v>
      </c>
      <c r="O978" s="70">
        <v>8</v>
      </c>
      <c r="P978" s="70">
        <v>8</v>
      </c>
      <c r="Q978" s="70">
        <v>3</v>
      </c>
      <c r="W978" s="84">
        <v>8</v>
      </c>
      <c r="X978" s="84">
        <v>8</v>
      </c>
    </row>
    <row r="979" spans="2:24" ht="15" customHeight="1" x14ac:dyDescent="0.25">
      <c r="B979" s="70" t="s">
        <v>2978</v>
      </c>
      <c r="C979" s="64">
        <v>41057.40351851852</v>
      </c>
      <c r="D979" s="65">
        <v>204000</v>
      </c>
      <c r="E979" s="66">
        <v>204000</v>
      </c>
      <c r="F979" s="67" t="s">
        <v>39</v>
      </c>
      <c r="G979" s="68">
        <v>3632.815004238284</v>
      </c>
      <c r="H979" s="69">
        <v>1</v>
      </c>
      <c r="I979" s="67" t="s">
        <v>1123</v>
      </c>
      <c r="J979" s="70" t="s">
        <v>51</v>
      </c>
      <c r="K979" s="67" t="s">
        <v>7</v>
      </c>
      <c r="L979" s="63" t="s">
        <v>7</v>
      </c>
      <c r="M979" s="70" t="s">
        <v>1122</v>
      </c>
      <c r="N979" s="63" t="s">
        <v>8</v>
      </c>
      <c r="O979" s="70">
        <v>6</v>
      </c>
      <c r="P979" s="70">
        <v>6</v>
      </c>
      <c r="Q979" s="70">
        <v>0</v>
      </c>
      <c r="W979" s="84">
        <v>4</v>
      </c>
      <c r="X979" s="84">
        <v>6</v>
      </c>
    </row>
    <row r="980" spans="2:24" ht="15" customHeight="1" x14ac:dyDescent="0.25">
      <c r="B980" s="70" t="s">
        <v>2979</v>
      </c>
      <c r="C980" s="64">
        <v>41057.405243055553</v>
      </c>
      <c r="D980" s="65" t="s">
        <v>1124</v>
      </c>
      <c r="E980" s="66">
        <v>1200000</v>
      </c>
      <c r="F980" s="67" t="s">
        <v>39</v>
      </c>
      <c r="G980" s="68">
        <v>21369.500024931083</v>
      </c>
      <c r="H980" s="69">
        <v>3</v>
      </c>
      <c r="I980" s="67" t="s">
        <v>74</v>
      </c>
      <c r="J980" s="70" t="s">
        <v>354</v>
      </c>
      <c r="K980" s="67" t="s">
        <v>7</v>
      </c>
      <c r="L980" s="63" t="s">
        <v>7</v>
      </c>
      <c r="M980" s="70" t="s">
        <v>1122</v>
      </c>
      <c r="N980" s="63" t="s">
        <v>12</v>
      </c>
      <c r="O980" s="70">
        <v>8</v>
      </c>
      <c r="P980" s="70">
        <v>8</v>
      </c>
      <c r="Q980" s="70">
        <v>6</v>
      </c>
      <c r="W980" s="84">
        <v>8</v>
      </c>
      <c r="X980" s="84">
        <v>8</v>
      </c>
    </row>
    <row r="981" spans="2:24" ht="15" customHeight="1" x14ac:dyDescent="0.25">
      <c r="B981" s="70" t="s">
        <v>2980</v>
      </c>
      <c r="C981" s="64">
        <v>41057.410694444443</v>
      </c>
      <c r="D981" s="65" t="s">
        <v>455</v>
      </c>
      <c r="E981" s="66">
        <v>500000</v>
      </c>
      <c r="F981" s="67" t="s">
        <v>39</v>
      </c>
      <c r="G981" s="68">
        <v>8903.9583437212841</v>
      </c>
      <c r="H981" s="69">
        <v>1</v>
      </c>
      <c r="I981" s="67" t="s">
        <v>205</v>
      </c>
      <c r="J981" s="70" t="s">
        <v>19</v>
      </c>
      <c r="K981" s="67" t="s">
        <v>7</v>
      </c>
      <c r="L981" s="63" t="s">
        <v>7</v>
      </c>
      <c r="M981" s="70" t="s">
        <v>1122</v>
      </c>
      <c r="N981" s="63" t="s">
        <v>8</v>
      </c>
      <c r="O981" s="70">
        <v>6</v>
      </c>
      <c r="P981" s="70">
        <v>6</v>
      </c>
      <c r="Q981" s="70">
        <v>7</v>
      </c>
      <c r="W981" s="84">
        <v>4</v>
      </c>
      <c r="X981" s="84">
        <v>6</v>
      </c>
    </row>
    <row r="982" spans="2:24" ht="15" customHeight="1" x14ac:dyDescent="0.25">
      <c r="B982" s="70" t="s">
        <v>2981</v>
      </c>
      <c r="C982" s="64">
        <v>41057.427395833336</v>
      </c>
      <c r="D982" s="65" t="s">
        <v>1125</v>
      </c>
      <c r="E982" s="66">
        <v>48000</v>
      </c>
      <c r="F982" s="67" t="s">
        <v>3908</v>
      </c>
      <c r="G982" s="68">
        <v>15206.427249917633</v>
      </c>
      <c r="H982" s="69">
        <v>2</v>
      </c>
      <c r="I982" s="67" t="s">
        <v>1126</v>
      </c>
      <c r="J982" s="70" t="s">
        <v>51</v>
      </c>
      <c r="K982" s="67" t="s">
        <v>1127</v>
      </c>
      <c r="L982" s="63" t="s">
        <v>1127</v>
      </c>
      <c r="M982" s="70" t="s">
        <v>1122</v>
      </c>
      <c r="N982" s="63" t="s">
        <v>8</v>
      </c>
      <c r="O982" s="70">
        <v>6</v>
      </c>
      <c r="P982" s="70">
        <v>6</v>
      </c>
      <c r="Q982" s="70">
        <v>2</v>
      </c>
      <c r="W982" s="84">
        <v>4</v>
      </c>
      <c r="X982" s="84">
        <v>6</v>
      </c>
    </row>
    <row r="983" spans="2:24" ht="15" customHeight="1" x14ac:dyDescent="0.25">
      <c r="B983" s="70" t="s">
        <v>2982</v>
      </c>
      <c r="C983" s="64">
        <v>41057.431921296295</v>
      </c>
      <c r="D983" s="65" t="s">
        <v>1128</v>
      </c>
      <c r="E983" s="66">
        <v>180000</v>
      </c>
      <c r="F983" s="67" t="s">
        <v>668</v>
      </c>
      <c r="G983" s="68">
        <v>143565.85684888897</v>
      </c>
      <c r="H983" s="69">
        <v>11</v>
      </c>
      <c r="I983" s="67" t="s">
        <v>446</v>
      </c>
      <c r="J983" s="70" t="s">
        <v>51</v>
      </c>
      <c r="K983" s="67" t="s">
        <v>670</v>
      </c>
      <c r="L983" s="63" t="s">
        <v>670</v>
      </c>
      <c r="M983" s="70" t="s">
        <v>4083</v>
      </c>
      <c r="N983" s="63" t="s">
        <v>8</v>
      </c>
      <c r="O983" s="70">
        <v>6</v>
      </c>
      <c r="P983" s="70">
        <v>6</v>
      </c>
      <c r="Q983" s="70">
        <v>25</v>
      </c>
      <c r="W983" s="84">
        <v>4</v>
      </c>
      <c r="X983" s="84">
        <v>6</v>
      </c>
    </row>
    <row r="984" spans="2:24" ht="15" customHeight="1" x14ac:dyDescent="0.25">
      <c r="B984" s="70" t="s">
        <v>2983</v>
      </c>
      <c r="C984" s="64">
        <v>41057.434618055559</v>
      </c>
      <c r="D984" s="65" t="s">
        <v>1129</v>
      </c>
      <c r="E984" s="66">
        <v>545000</v>
      </c>
      <c r="F984" s="67" t="s">
        <v>39</v>
      </c>
      <c r="G984" s="68">
        <v>9705.3145946561999</v>
      </c>
      <c r="H984" s="69">
        <v>1</v>
      </c>
      <c r="I984" s="67" t="s">
        <v>1018</v>
      </c>
      <c r="J984" s="70" t="s">
        <v>51</v>
      </c>
      <c r="K984" s="67" t="s">
        <v>7</v>
      </c>
      <c r="L984" s="63" t="s">
        <v>7</v>
      </c>
      <c r="M984" s="70" t="s">
        <v>1122</v>
      </c>
      <c r="N984" s="63" t="s">
        <v>17</v>
      </c>
      <c r="O984" s="70">
        <v>3</v>
      </c>
      <c r="P984" s="70">
        <v>2</v>
      </c>
      <c r="Q984" s="70">
        <v>6</v>
      </c>
      <c r="W984" s="84">
        <v>2</v>
      </c>
      <c r="X984" s="84">
        <v>3</v>
      </c>
    </row>
    <row r="985" spans="2:24" ht="15" customHeight="1" x14ac:dyDescent="0.25">
      <c r="B985" s="70" t="s">
        <v>2984</v>
      </c>
      <c r="C985" s="64">
        <v>41057.435937499999</v>
      </c>
      <c r="D985" s="65" t="s">
        <v>1130</v>
      </c>
      <c r="E985" s="66">
        <v>1000000</v>
      </c>
      <c r="F985" s="67" t="s">
        <v>39</v>
      </c>
      <c r="G985" s="68">
        <v>17807.916687442568</v>
      </c>
      <c r="H985" s="69">
        <v>2</v>
      </c>
      <c r="I985" s="67" t="s">
        <v>1131</v>
      </c>
      <c r="J985" s="70" t="s">
        <v>51</v>
      </c>
      <c r="K985" s="67" t="s">
        <v>7</v>
      </c>
      <c r="L985" s="63" t="s">
        <v>7</v>
      </c>
      <c r="M985" s="70" t="s">
        <v>1122</v>
      </c>
      <c r="N985" s="63" t="s">
        <v>12</v>
      </c>
      <c r="O985" s="70">
        <v>8</v>
      </c>
      <c r="P985" s="70">
        <v>8</v>
      </c>
      <c r="Q985" s="70">
        <v>8</v>
      </c>
      <c r="W985" s="84">
        <v>8</v>
      </c>
      <c r="X985" s="84">
        <v>8</v>
      </c>
    </row>
    <row r="986" spans="2:24" ht="15" customHeight="1" x14ac:dyDescent="0.25">
      <c r="B986" s="70" t="s">
        <v>2985</v>
      </c>
      <c r="C986" s="64">
        <v>41057.435972222222</v>
      </c>
      <c r="D986" s="65">
        <v>180000</v>
      </c>
      <c r="E986" s="66">
        <v>180000</v>
      </c>
      <c r="F986" s="67" t="s">
        <v>39</v>
      </c>
      <c r="G986" s="68">
        <v>3205.4250037396623</v>
      </c>
      <c r="H986" s="69">
        <v>1</v>
      </c>
      <c r="I986" s="67" t="s">
        <v>1132</v>
      </c>
      <c r="J986" s="70" t="s">
        <v>19</v>
      </c>
      <c r="K986" s="67" t="s">
        <v>1133</v>
      </c>
      <c r="L986" s="63" t="s">
        <v>7</v>
      </c>
      <c r="M986" s="70" t="s">
        <v>1122</v>
      </c>
      <c r="N986" s="63" t="s">
        <v>8</v>
      </c>
      <c r="O986" s="70">
        <v>6</v>
      </c>
      <c r="P986" s="70">
        <v>6</v>
      </c>
      <c r="Q986" s="70">
        <v>10</v>
      </c>
      <c r="W986" s="84">
        <v>4</v>
      </c>
      <c r="X986" s="84">
        <v>6</v>
      </c>
    </row>
    <row r="987" spans="2:24" ht="15" customHeight="1" x14ac:dyDescent="0.25">
      <c r="B987" s="70" t="s">
        <v>2986</v>
      </c>
      <c r="C987" s="64">
        <v>41057.437280092592</v>
      </c>
      <c r="D987" s="65" t="s">
        <v>1134</v>
      </c>
      <c r="E987" s="66">
        <v>45000</v>
      </c>
      <c r="F987" s="67" t="s">
        <v>5</v>
      </c>
      <c r="G987" s="68">
        <v>45000</v>
      </c>
      <c r="H987" s="69">
        <v>5</v>
      </c>
      <c r="I987" s="67" t="s">
        <v>1135</v>
      </c>
      <c r="J987" s="70" t="s">
        <v>308</v>
      </c>
      <c r="K987" s="67" t="s">
        <v>14</v>
      </c>
      <c r="L987" s="63" t="s">
        <v>14</v>
      </c>
      <c r="M987" s="70" t="s">
        <v>4019</v>
      </c>
      <c r="N987" s="63" t="s">
        <v>12</v>
      </c>
      <c r="O987" s="70">
        <v>8</v>
      </c>
      <c r="P987" s="70">
        <v>8</v>
      </c>
      <c r="Q987" s="70">
        <v>3</v>
      </c>
      <c r="W987" s="84">
        <v>8</v>
      </c>
      <c r="X987" s="84">
        <v>8</v>
      </c>
    </row>
    <row r="988" spans="2:24" ht="15" customHeight="1" x14ac:dyDescent="0.25">
      <c r="B988" s="70" t="s">
        <v>2987</v>
      </c>
      <c r="C988" s="64">
        <v>41057.443668981483</v>
      </c>
      <c r="D988" s="65">
        <v>700000</v>
      </c>
      <c r="E988" s="66">
        <v>700000</v>
      </c>
      <c r="F988" s="67" t="s">
        <v>39</v>
      </c>
      <c r="G988" s="68">
        <v>12465.541681209797</v>
      </c>
      <c r="H988" s="69">
        <v>2</v>
      </c>
      <c r="I988" s="67" t="s">
        <v>1136</v>
      </c>
      <c r="J988" s="70" t="s">
        <v>51</v>
      </c>
      <c r="K988" s="67" t="s">
        <v>7</v>
      </c>
      <c r="L988" s="63" t="s">
        <v>7</v>
      </c>
      <c r="M988" s="70" t="s">
        <v>1122</v>
      </c>
      <c r="N988" s="63" t="s">
        <v>17</v>
      </c>
      <c r="O988" s="70">
        <v>3</v>
      </c>
      <c r="P988" s="70">
        <v>2</v>
      </c>
      <c r="Q988" s="70">
        <v>7</v>
      </c>
      <c r="W988" s="84">
        <v>2</v>
      </c>
      <c r="X988" s="84">
        <v>3</v>
      </c>
    </row>
    <row r="989" spans="2:24" ht="15" customHeight="1" x14ac:dyDescent="0.25">
      <c r="B989" s="70" t="s">
        <v>2988</v>
      </c>
      <c r="C989" s="64">
        <v>41057.4455787037</v>
      </c>
      <c r="D989" s="65">
        <v>94000</v>
      </c>
      <c r="E989" s="66">
        <v>94000</v>
      </c>
      <c r="F989" s="67" t="s">
        <v>80</v>
      </c>
      <c r="G989" s="68">
        <v>95871.50770184776</v>
      </c>
      <c r="H989" s="69">
        <v>10</v>
      </c>
      <c r="I989" s="67" t="s">
        <v>1137</v>
      </c>
      <c r="J989" s="70" t="s">
        <v>19</v>
      </c>
      <c r="K989" s="67" t="s">
        <v>82</v>
      </c>
      <c r="L989" s="63" t="s">
        <v>82</v>
      </c>
      <c r="M989" s="70" t="s">
        <v>4083</v>
      </c>
      <c r="N989" s="63" t="s">
        <v>17</v>
      </c>
      <c r="O989" s="70">
        <v>3</v>
      </c>
      <c r="P989" s="70">
        <v>2</v>
      </c>
      <c r="Q989" s="70">
        <v>14</v>
      </c>
      <c r="W989" s="84">
        <v>2</v>
      </c>
      <c r="X989" s="84">
        <v>3</v>
      </c>
    </row>
    <row r="990" spans="2:24" ht="15" customHeight="1" x14ac:dyDescent="0.25">
      <c r="B990" s="70" t="s">
        <v>2989</v>
      </c>
      <c r="C990" s="64">
        <v>41057.445925925924</v>
      </c>
      <c r="D990" s="65">
        <v>170000</v>
      </c>
      <c r="E990" s="66">
        <v>170000</v>
      </c>
      <c r="F990" s="67" t="s">
        <v>80</v>
      </c>
      <c r="G990" s="68">
        <v>173384.64158844808</v>
      </c>
      <c r="H990" s="69">
        <v>11</v>
      </c>
      <c r="I990" s="67" t="s">
        <v>1138</v>
      </c>
      <c r="J990" s="70" t="s">
        <v>354</v>
      </c>
      <c r="K990" s="67" t="s">
        <v>82</v>
      </c>
      <c r="L990" s="63" t="s">
        <v>82</v>
      </c>
      <c r="M990" s="70" t="s">
        <v>4083</v>
      </c>
      <c r="N990" s="63" t="s">
        <v>17</v>
      </c>
      <c r="O990" s="70">
        <v>3</v>
      </c>
      <c r="P990" s="70">
        <v>2</v>
      </c>
      <c r="Q990" s="70">
        <v>8</v>
      </c>
      <c r="W990" s="84">
        <v>2</v>
      </c>
      <c r="X990" s="84">
        <v>3</v>
      </c>
    </row>
    <row r="991" spans="2:24" ht="15" customHeight="1" x14ac:dyDescent="0.25">
      <c r="B991" s="70" t="s">
        <v>2990</v>
      </c>
      <c r="C991" s="64">
        <v>41057.466585648152</v>
      </c>
      <c r="D991" s="65">
        <v>650000</v>
      </c>
      <c r="E991" s="66">
        <v>650000</v>
      </c>
      <c r="F991" s="67" t="s">
        <v>39</v>
      </c>
      <c r="G991" s="68">
        <v>11575.14584683767</v>
      </c>
      <c r="H991" s="69">
        <v>2</v>
      </c>
      <c r="I991" s="67" t="s">
        <v>1139</v>
      </c>
      <c r="J991" s="70" t="s">
        <v>51</v>
      </c>
      <c r="K991" s="67" t="s">
        <v>7</v>
      </c>
      <c r="L991" s="63" t="s">
        <v>7</v>
      </c>
      <c r="M991" s="70" t="s">
        <v>1122</v>
      </c>
      <c r="N991" s="63" t="s">
        <v>17</v>
      </c>
      <c r="O991" s="70">
        <v>3</v>
      </c>
      <c r="P991" s="70">
        <v>2</v>
      </c>
      <c r="Q991" s="70">
        <v>1</v>
      </c>
      <c r="W991" s="84">
        <v>2</v>
      </c>
      <c r="X991" s="84">
        <v>3</v>
      </c>
    </row>
    <row r="992" spans="2:24" ht="15" customHeight="1" x14ac:dyDescent="0.25">
      <c r="B992" s="70" t="s">
        <v>2991</v>
      </c>
      <c r="C992" s="64">
        <v>41057.480092592596</v>
      </c>
      <c r="D992" s="65">
        <v>18000</v>
      </c>
      <c r="E992" s="66">
        <v>18000</v>
      </c>
      <c r="F992" s="67" t="s">
        <v>5</v>
      </c>
      <c r="G992" s="68">
        <v>18000</v>
      </c>
      <c r="H992" s="69">
        <v>2</v>
      </c>
      <c r="I992" s="67" t="s">
        <v>1140</v>
      </c>
      <c r="J992" s="70" t="s">
        <v>65</v>
      </c>
      <c r="K992" s="67" t="s">
        <v>7</v>
      </c>
      <c r="L992" s="63" t="s">
        <v>7</v>
      </c>
      <c r="M992" s="70" t="s">
        <v>1122</v>
      </c>
      <c r="N992" s="63" t="s">
        <v>12</v>
      </c>
      <c r="O992" s="70">
        <v>8</v>
      </c>
      <c r="P992" s="70">
        <v>8</v>
      </c>
      <c r="Q992" s="70">
        <v>8</v>
      </c>
      <c r="W992" s="84">
        <v>8</v>
      </c>
      <c r="X992" s="84">
        <v>8</v>
      </c>
    </row>
    <row r="993" spans="2:24" ht="15" customHeight="1" x14ac:dyDescent="0.25">
      <c r="B993" s="70" t="s">
        <v>2992</v>
      </c>
      <c r="C993" s="64">
        <v>41057.481307870374</v>
      </c>
      <c r="D993" s="65" t="s">
        <v>1110</v>
      </c>
      <c r="E993" s="66">
        <v>70000</v>
      </c>
      <c r="F993" s="67" t="s">
        <v>80</v>
      </c>
      <c r="G993" s="68">
        <v>71393.675948184507</v>
      </c>
      <c r="H993" s="69">
        <v>8</v>
      </c>
      <c r="I993" s="67" t="s">
        <v>137</v>
      </c>
      <c r="J993" s="70" t="s">
        <v>3947</v>
      </c>
      <c r="K993" s="67" t="s">
        <v>82</v>
      </c>
      <c r="L993" s="63" t="s">
        <v>82</v>
      </c>
      <c r="M993" s="70" t="s">
        <v>4083</v>
      </c>
      <c r="N993" s="63" t="s">
        <v>12</v>
      </c>
      <c r="O993" s="70">
        <v>8</v>
      </c>
      <c r="P993" s="70">
        <v>8</v>
      </c>
      <c r="Q993" s="70">
        <v>2</v>
      </c>
      <c r="W993" s="84">
        <v>8</v>
      </c>
      <c r="X993" s="84">
        <v>8</v>
      </c>
    </row>
    <row r="994" spans="2:24" ht="15" customHeight="1" x14ac:dyDescent="0.25">
      <c r="B994" s="70" t="s">
        <v>2993</v>
      </c>
      <c r="C994" s="64">
        <v>41057.48133101852</v>
      </c>
      <c r="D994" s="65" t="s">
        <v>1141</v>
      </c>
      <c r="E994" s="66">
        <v>350000</v>
      </c>
      <c r="F994" s="67" t="s">
        <v>39</v>
      </c>
      <c r="G994" s="68">
        <v>6232.7708406048987</v>
      </c>
      <c r="H994" s="69">
        <v>1</v>
      </c>
      <c r="I994" s="67" t="s">
        <v>151</v>
      </c>
      <c r="J994" s="70" t="s">
        <v>19</v>
      </c>
      <c r="K994" s="67" t="s">
        <v>7</v>
      </c>
      <c r="L994" s="63" t="s">
        <v>7</v>
      </c>
      <c r="M994" s="70" t="s">
        <v>1122</v>
      </c>
      <c r="N994" s="63" t="s">
        <v>8</v>
      </c>
      <c r="O994" s="70">
        <v>6</v>
      </c>
      <c r="P994" s="70">
        <v>6</v>
      </c>
      <c r="Q994" s="70">
        <v>2.5</v>
      </c>
      <c r="W994" s="84">
        <v>4</v>
      </c>
      <c r="X994" s="84">
        <v>6</v>
      </c>
    </row>
    <row r="995" spans="2:24" ht="15" customHeight="1" x14ac:dyDescent="0.25">
      <c r="B995" s="70" t="s">
        <v>2994</v>
      </c>
      <c r="C995" s="64">
        <v>41057.484224537038</v>
      </c>
      <c r="D995" s="65" t="s">
        <v>1142</v>
      </c>
      <c r="E995" s="66">
        <v>240000</v>
      </c>
      <c r="F995" s="67" t="s">
        <v>1143</v>
      </c>
      <c r="G995" s="68">
        <v>1805.7739622442759</v>
      </c>
      <c r="H995" s="69">
        <v>1</v>
      </c>
      <c r="I995" s="67" t="s">
        <v>935</v>
      </c>
      <c r="J995" s="70" t="s">
        <v>51</v>
      </c>
      <c r="K995" s="67" t="s">
        <v>714</v>
      </c>
      <c r="L995" s="63" t="s">
        <v>714</v>
      </c>
      <c r="M995" s="70" t="s">
        <v>1122</v>
      </c>
      <c r="N995" s="63" t="s">
        <v>8</v>
      </c>
      <c r="O995" s="70">
        <v>6</v>
      </c>
      <c r="P995" s="70">
        <v>6</v>
      </c>
      <c r="Q995" s="70">
        <v>3</v>
      </c>
      <c r="W995" s="84">
        <v>4</v>
      </c>
      <c r="X995" s="84">
        <v>6</v>
      </c>
    </row>
    <row r="996" spans="2:24" ht="15" customHeight="1" x14ac:dyDescent="0.25">
      <c r="B996" s="70" t="s">
        <v>2995</v>
      </c>
      <c r="C996" s="64">
        <v>41057.48542824074</v>
      </c>
      <c r="D996" s="65" t="s">
        <v>1144</v>
      </c>
      <c r="E996" s="66">
        <v>640000</v>
      </c>
      <c r="F996" s="67" t="s">
        <v>39</v>
      </c>
      <c r="G996" s="68">
        <v>11397.066679963244</v>
      </c>
      <c r="H996" s="69">
        <v>2</v>
      </c>
      <c r="I996" s="67" t="s">
        <v>1145</v>
      </c>
      <c r="J996" s="70" t="s">
        <v>19</v>
      </c>
      <c r="K996" s="67" t="s">
        <v>7</v>
      </c>
      <c r="L996" s="63" t="s">
        <v>7</v>
      </c>
      <c r="M996" s="70" t="s">
        <v>1122</v>
      </c>
      <c r="N996" s="63" t="s">
        <v>12</v>
      </c>
      <c r="O996" s="70">
        <v>8</v>
      </c>
      <c r="P996" s="70">
        <v>8</v>
      </c>
      <c r="Q996" s="70">
        <v>6</v>
      </c>
      <c r="W996" s="84">
        <v>8</v>
      </c>
      <c r="X996" s="84">
        <v>8</v>
      </c>
    </row>
    <row r="997" spans="2:24" ht="15" customHeight="1" x14ac:dyDescent="0.25">
      <c r="B997" s="70" t="s">
        <v>2996</v>
      </c>
      <c r="C997" s="64">
        <v>41057.486932870372</v>
      </c>
      <c r="D997" s="65">
        <v>15000</v>
      </c>
      <c r="E997" s="66">
        <v>15000</v>
      </c>
      <c r="F997" s="67" t="s">
        <v>5</v>
      </c>
      <c r="G997" s="68">
        <v>15000</v>
      </c>
      <c r="H997" s="69">
        <v>2</v>
      </c>
      <c r="I997" s="67" t="s">
        <v>1146</v>
      </c>
      <c r="J997" s="70" t="s">
        <v>51</v>
      </c>
      <c r="K997" s="67" t="s">
        <v>7</v>
      </c>
      <c r="L997" s="63" t="s">
        <v>7</v>
      </c>
      <c r="M997" s="70" t="s">
        <v>1122</v>
      </c>
      <c r="N997" s="63" t="s">
        <v>8</v>
      </c>
      <c r="O997" s="70">
        <v>6</v>
      </c>
      <c r="P997" s="70">
        <v>6</v>
      </c>
      <c r="Q997" s="70">
        <v>4</v>
      </c>
      <c r="W997" s="84">
        <v>4</v>
      </c>
      <c r="X997" s="84">
        <v>6</v>
      </c>
    </row>
    <row r="998" spans="2:24" ht="15" customHeight="1" x14ac:dyDescent="0.25">
      <c r="B998" s="70" t="s">
        <v>2997</v>
      </c>
      <c r="C998" s="64">
        <v>41057.499062499999</v>
      </c>
      <c r="D998" s="65" t="s">
        <v>1147</v>
      </c>
      <c r="E998" s="66">
        <v>308500</v>
      </c>
      <c r="F998" s="67" t="s">
        <v>583</v>
      </c>
      <c r="G998" s="68">
        <v>37612.869087708088</v>
      </c>
      <c r="H998" s="69">
        <v>4</v>
      </c>
      <c r="I998" s="67" t="s">
        <v>1148</v>
      </c>
      <c r="J998" s="70" t="s">
        <v>51</v>
      </c>
      <c r="K998" s="67" t="s">
        <v>47</v>
      </c>
      <c r="L998" s="63" t="s">
        <v>47</v>
      </c>
      <c r="M998" s="70" t="s">
        <v>4016</v>
      </c>
      <c r="N998" s="63" t="s">
        <v>12</v>
      </c>
      <c r="O998" s="70">
        <v>8</v>
      </c>
      <c r="P998" s="70">
        <v>8</v>
      </c>
      <c r="Q998" s="70">
        <v>3</v>
      </c>
      <c r="W998" s="84">
        <v>8</v>
      </c>
      <c r="X998" s="84">
        <v>8</v>
      </c>
    </row>
    <row r="999" spans="2:24" ht="15" customHeight="1" x14ac:dyDescent="0.25">
      <c r="B999" s="70" t="s">
        <v>2998</v>
      </c>
      <c r="C999" s="64">
        <v>41057.500162037039</v>
      </c>
      <c r="D999" s="65">
        <v>3.65</v>
      </c>
      <c r="E999" s="66">
        <v>365000</v>
      </c>
      <c r="F999" s="67" t="s">
        <v>39</v>
      </c>
      <c r="G999" s="68">
        <v>6499.8895909165376</v>
      </c>
      <c r="H999" s="69">
        <v>1</v>
      </c>
      <c r="I999" s="67" t="s">
        <v>1149</v>
      </c>
      <c r="J999" s="70" t="s">
        <v>19</v>
      </c>
      <c r="K999" s="67" t="s">
        <v>7</v>
      </c>
      <c r="L999" s="63" t="s">
        <v>7</v>
      </c>
      <c r="M999" s="70" t="s">
        <v>1122</v>
      </c>
      <c r="N999" s="63" t="s">
        <v>8</v>
      </c>
      <c r="O999" s="70">
        <v>6</v>
      </c>
      <c r="P999" s="70">
        <v>6</v>
      </c>
      <c r="Q999" s="70">
        <v>3</v>
      </c>
      <c r="W999" s="84">
        <v>4</v>
      </c>
      <c r="X999" s="84">
        <v>6</v>
      </c>
    </row>
    <row r="1000" spans="2:24" ht="15" customHeight="1" x14ac:dyDescent="0.25">
      <c r="B1000" s="70" t="s">
        <v>2999</v>
      </c>
      <c r="C1000" s="64">
        <v>41057.506678240738</v>
      </c>
      <c r="D1000" s="65" t="s">
        <v>1150</v>
      </c>
      <c r="E1000" s="66">
        <v>20000</v>
      </c>
      <c r="F1000" s="67" t="s">
        <v>5</v>
      </c>
      <c r="G1000" s="68">
        <v>20000</v>
      </c>
      <c r="H1000" s="69">
        <v>3</v>
      </c>
      <c r="I1000" s="67" t="s">
        <v>1151</v>
      </c>
      <c r="J1000" s="70" t="s">
        <v>3945</v>
      </c>
      <c r="K1000" s="67" t="s">
        <v>1152</v>
      </c>
      <c r="L1000" s="63" t="s">
        <v>1152</v>
      </c>
      <c r="M1000" s="70" t="s">
        <v>4018</v>
      </c>
      <c r="N1000" s="63" t="s">
        <v>12</v>
      </c>
      <c r="O1000" s="70">
        <v>8</v>
      </c>
      <c r="P1000" s="70">
        <v>8</v>
      </c>
      <c r="Q1000" s="70">
        <v>6</v>
      </c>
      <c r="W1000" s="84">
        <v>8</v>
      </c>
      <c r="X1000" s="84">
        <v>8</v>
      </c>
    </row>
    <row r="1001" spans="2:24" ht="15" customHeight="1" x14ac:dyDescent="0.25">
      <c r="B1001" s="70" t="s">
        <v>3000</v>
      </c>
      <c r="C1001" s="64">
        <v>41057.507048611114</v>
      </c>
      <c r="D1001" s="65">
        <v>7265</v>
      </c>
      <c r="E1001" s="66">
        <v>7265</v>
      </c>
      <c r="F1001" s="67" t="s">
        <v>5</v>
      </c>
      <c r="G1001" s="68">
        <v>7265</v>
      </c>
      <c r="H1001" s="69">
        <v>1</v>
      </c>
      <c r="I1001" s="67" t="s">
        <v>1153</v>
      </c>
      <c r="J1001" s="70" t="s">
        <v>277</v>
      </c>
      <c r="K1001" s="67" t="s">
        <v>7</v>
      </c>
      <c r="L1001" s="63" t="s">
        <v>7</v>
      </c>
      <c r="M1001" s="70" t="s">
        <v>1122</v>
      </c>
      <c r="N1001" s="63" t="s">
        <v>8</v>
      </c>
      <c r="O1001" s="70">
        <v>6</v>
      </c>
      <c r="P1001" s="70">
        <v>6</v>
      </c>
      <c r="Q1001" s="70">
        <v>6</v>
      </c>
      <c r="W1001" s="84">
        <v>4</v>
      </c>
      <c r="X1001" s="84">
        <v>6</v>
      </c>
    </row>
    <row r="1002" spans="2:24" ht="15" customHeight="1" x14ac:dyDescent="0.25">
      <c r="B1002" s="70" t="s">
        <v>3001</v>
      </c>
      <c r="C1002" s="64">
        <v>41057.511030092595</v>
      </c>
      <c r="D1002" s="65" t="s">
        <v>1154</v>
      </c>
      <c r="E1002" s="66">
        <v>92000</v>
      </c>
      <c r="F1002" s="67" t="s">
        <v>1155</v>
      </c>
      <c r="G1002" s="68">
        <v>72571.80269935554</v>
      </c>
      <c r="H1002" s="69">
        <v>8</v>
      </c>
      <c r="I1002" s="67" t="s">
        <v>640</v>
      </c>
      <c r="J1002" s="70" t="s">
        <v>51</v>
      </c>
      <c r="K1002" s="67" t="s">
        <v>169</v>
      </c>
      <c r="L1002" s="63" t="s">
        <v>169</v>
      </c>
      <c r="M1002" s="70" t="s">
        <v>1122</v>
      </c>
      <c r="N1002" s="63" t="s">
        <v>12</v>
      </c>
      <c r="O1002" s="70">
        <v>8</v>
      </c>
      <c r="P1002" s="70">
        <v>8</v>
      </c>
      <c r="Q1002" s="70">
        <v>15</v>
      </c>
      <c r="W1002" s="84">
        <v>8</v>
      </c>
      <c r="X1002" s="84">
        <v>8</v>
      </c>
    </row>
    <row r="1003" spans="2:24" ht="15" customHeight="1" x14ac:dyDescent="0.25">
      <c r="B1003" s="70" t="s">
        <v>3002</v>
      </c>
      <c r="C1003" s="64">
        <v>41057.514444444445</v>
      </c>
      <c r="D1003" s="65" t="s">
        <v>1156</v>
      </c>
      <c r="E1003" s="66">
        <v>450000</v>
      </c>
      <c r="F1003" s="67" t="s">
        <v>39</v>
      </c>
      <c r="G1003" s="68">
        <v>8013.5625093491553</v>
      </c>
      <c r="H1003" s="69">
        <v>1</v>
      </c>
      <c r="I1003" s="67" t="s">
        <v>802</v>
      </c>
      <c r="J1003" s="70" t="s">
        <v>51</v>
      </c>
      <c r="K1003" s="67" t="s">
        <v>7</v>
      </c>
      <c r="L1003" s="63" t="s">
        <v>7</v>
      </c>
      <c r="M1003" s="70" t="s">
        <v>1122</v>
      </c>
      <c r="N1003" s="63" t="s">
        <v>12</v>
      </c>
      <c r="O1003" s="70">
        <v>8</v>
      </c>
      <c r="P1003" s="70">
        <v>8</v>
      </c>
      <c r="Q1003" s="70">
        <v>15</v>
      </c>
      <c r="W1003" s="84">
        <v>8</v>
      </c>
      <c r="X1003" s="84">
        <v>8</v>
      </c>
    </row>
    <row r="1004" spans="2:24" ht="15" customHeight="1" x14ac:dyDescent="0.25">
      <c r="B1004" s="70" t="s">
        <v>3003</v>
      </c>
      <c r="C1004" s="64">
        <v>41057.518067129633</v>
      </c>
      <c r="D1004" s="65" t="s">
        <v>1157</v>
      </c>
      <c r="E1004" s="66">
        <v>570000</v>
      </c>
      <c r="F1004" s="67" t="s">
        <v>39</v>
      </c>
      <c r="G1004" s="68">
        <v>10150.512511842264</v>
      </c>
      <c r="H1004" s="69">
        <v>2</v>
      </c>
      <c r="I1004" s="67" t="s">
        <v>1158</v>
      </c>
      <c r="J1004" s="70" t="s">
        <v>19</v>
      </c>
      <c r="K1004" s="67" t="s">
        <v>7</v>
      </c>
      <c r="L1004" s="63" t="s">
        <v>7</v>
      </c>
      <c r="M1004" s="70" t="s">
        <v>1122</v>
      </c>
      <c r="N1004" s="63" t="s">
        <v>8</v>
      </c>
      <c r="O1004" s="70">
        <v>6</v>
      </c>
      <c r="P1004" s="70">
        <v>6</v>
      </c>
      <c r="Q1004" s="70">
        <v>5</v>
      </c>
      <c r="W1004" s="84">
        <v>4</v>
      </c>
      <c r="X1004" s="84">
        <v>6</v>
      </c>
    </row>
    <row r="1005" spans="2:24" ht="15" customHeight="1" x14ac:dyDescent="0.25">
      <c r="B1005" s="70" t="s">
        <v>3004</v>
      </c>
      <c r="C1005" s="64">
        <v>41057.518541666665</v>
      </c>
      <c r="D1005" s="65">
        <v>65000</v>
      </c>
      <c r="E1005" s="66">
        <v>65000</v>
      </c>
      <c r="F1005" s="67" t="s">
        <v>5</v>
      </c>
      <c r="G1005" s="68">
        <v>65000</v>
      </c>
      <c r="H1005" s="69">
        <v>7</v>
      </c>
      <c r="I1005" s="67" t="s">
        <v>486</v>
      </c>
      <c r="J1005" s="70" t="s">
        <v>486</v>
      </c>
      <c r="K1005" s="67" t="s">
        <v>14</v>
      </c>
      <c r="L1005" s="63" t="s">
        <v>14</v>
      </c>
      <c r="M1005" s="70" t="s">
        <v>4019</v>
      </c>
      <c r="N1005" s="63" t="s">
        <v>8</v>
      </c>
      <c r="O1005" s="70">
        <v>6</v>
      </c>
      <c r="P1005" s="70">
        <v>6</v>
      </c>
      <c r="Q1005" s="70">
        <v>9</v>
      </c>
      <c r="W1005" s="84">
        <v>4</v>
      </c>
      <c r="X1005" s="84">
        <v>6</v>
      </c>
    </row>
    <row r="1006" spans="2:24" ht="15" customHeight="1" x14ac:dyDescent="0.25">
      <c r="B1006" s="70" t="s">
        <v>3005</v>
      </c>
      <c r="C1006" s="64">
        <v>41057.522361111114</v>
      </c>
      <c r="D1006" s="65">
        <v>300000</v>
      </c>
      <c r="E1006" s="66">
        <v>300000</v>
      </c>
      <c r="F1006" s="67" t="s">
        <v>31</v>
      </c>
      <c r="G1006" s="68">
        <v>3184.2266150397395</v>
      </c>
      <c r="H1006" s="69">
        <v>1</v>
      </c>
      <c r="I1006" s="67" t="s">
        <v>893</v>
      </c>
      <c r="J1006" s="70" t="s">
        <v>51</v>
      </c>
      <c r="K1006" s="67" t="s">
        <v>16</v>
      </c>
      <c r="L1006" s="63" t="s">
        <v>16</v>
      </c>
      <c r="M1006" s="70" t="s">
        <v>1122</v>
      </c>
      <c r="N1006" s="63" t="s">
        <v>8</v>
      </c>
      <c r="O1006" s="70">
        <v>6</v>
      </c>
      <c r="P1006" s="70">
        <v>6</v>
      </c>
      <c r="Q1006" s="70">
        <v>4</v>
      </c>
      <c r="W1006" s="84">
        <v>4</v>
      </c>
      <c r="X1006" s="84">
        <v>6</v>
      </c>
    </row>
    <row r="1007" spans="2:24" ht="15" customHeight="1" x14ac:dyDescent="0.25">
      <c r="B1007" s="70" t="s">
        <v>3006</v>
      </c>
      <c r="C1007" s="64">
        <v>41057.524745370371</v>
      </c>
      <c r="D1007" s="65" t="s">
        <v>1159</v>
      </c>
      <c r="E1007" s="66">
        <v>612000</v>
      </c>
      <c r="F1007" s="67" t="s">
        <v>39</v>
      </c>
      <c r="G1007" s="68">
        <v>10898.445012714852</v>
      </c>
      <c r="H1007" s="69">
        <v>2</v>
      </c>
      <c r="I1007" s="67" t="s">
        <v>1160</v>
      </c>
      <c r="J1007" s="70" t="s">
        <v>51</v>
      </c>
      <c r="K1007" s="67" t="s">
        <v>7</v>
      </c>
      <c r="L1007" s="63" t="s">
        <v>7</v>
      </c>
      <c r="M1007" s="70" t="s">
        <v>1122</v>
      </c>
      <c r="N1007" s="63" t="s">
        <v>17</v>
      </c>
      <c r="O1007" s="70">
        <v>3</v>
      </c>
      <c r="P1007" s="70">
        <v>2</v>
      </c>
      <c r="Q1007" s="70">
        <v>13</v>
      </c>
      <c r="W1007" s="84">
        <v>2</v>
      </c>
      <c r="X1007" s="84">
        <v>3</v>
      </c>
    </row>
    <row r="1008" spans="2:24" ht="15" customHeight="1" x14ac:dyDescent="0.25">
      <c r="B1008" s="70" t="s">
        <v>3007</v>
      </c>
      <c r="C1008" s="64">
        <v>41057.528078703705</v>
      </c>
      <c r="D1008" s="65">
        <v>900</v>
      </c>
      <c r="E1008" s="66">
        <v>10800</v>
      </c>
      <c r="F1008" s="67" t="s">
        <v>5</v>
      </c>
      <c r="G1008" s="68">
        <v>10800</v>
      </c>
      <c r="H1008" s="69">
        <v>2</v>
      </c>
      <c r="I1008" s="67" t="s">
        <v>1161</v>
      </c>
      <c r="J1008" s="70" t="s">
        <v>51</v>
      </c>
      <c r="K1008" s="67" t="s">
        <v>16</v>
      </c>
      <c r="L1008" s="63" t="s">
        <v>16</v>
      </c>
      <c r="M1008" s="70" t="s">
        <v>1122</v>
      </c>
      <c r="N1008" s="63" t="s">
        <v>12</v>
      </c>
      <c r="O1008" s="70">
        <v>8</v>
      </c>
      <c r="P1008" s="70">
        <v>8</v>
      </c>
      <c r="Q1008" s="70">
        <v>5</v>
      </c>
      <c r="W1008" s="84">
        <v>8</v>
      </c>
      <c r="X1008" s="84">
        <v>8</v>
      </c>
    </row>
    <row r="1009" spans="2:24" ht="15" customHeight="1" x14ac:dyDescent="0.25">
      <c r="B1009" s="70" t="s">
        <v>3008</v>
      </c>
      <c r="C1009" s="64">
        <v>41057.532870370371</v>
      </c>
      <c r="D1009" s="65">
        <v>120000</v>
      </c>
      <c r="E1009" s="66">
        <v>120000</v>
      </c>
      <c r="F1009" s="67" t="s">
        <v>39</v>
      </c>
      <c r="G1009" s="68">
        <v>2136.9500024931081</v>
      </c>
      <c r="H1009" s="69">
        <v>1</v>
      </c>
      <c r="I1009" s="67" t="s">
        <v>1162</v>
      </c>
      <c r="J1009" s="70" t="s">
        <v>19</v>
      </c>
      <c r="K1009" s="67" t="s">
        <v>7</v>
      </c>
      <c r="L1009" s="63" t="s">
        <v>7</v>
      </c>
      <c r="M1009" s="70" t="s">
        <v>1122</v>
      </c>
      <c r="N1009" s="63" t="s">
        <v>17</v>
      </c>
      <c r="O1009" s="70">
        <v>3</v>
      </c>
      <c r="P1009" s="70">
        <v>2</v>
      </c>
      <c r="Q1009" s="70">
        <v>3.5</v>
      </c>
      <c r="W1009" s="84">
        <v>2</v>
      </c>
      <c r="X1009" s="84">
        <v>3</v>
      </c>
    </row>
    <row r="1010" spans="2:24" ht="15" customHeight="1" x14ac:dyDescent="0.25">
      <c r="B1010" s="70" t="s">
        <v>3009</v>
      </c>
      <c r="C1010" s="64">
        <v>41057.536030092589</v>
      </c>
      <c r="D1010" s="65">
        <v>45000</v>
      </c>
      <c r="E1010" s="66">
        <v>45000</v>
      </c>
      <c r="F1010" s="67" t="s">
        <v>5</v>
      </c>
      <c r="G1010" s="68">
        <v>45000</v>
      </c>
      <c r="H1010" s="69">
        <v>5</v>
      </c>
      <c r="I1010" s="67" t="s">
        <v>277</v>
      </c>
      <c r="J1010" s="70" t="s">
        <v>277</v>
      </c>
      <c r="K1010" s="67" t="s">
        <v>1163</v>
      </c>
      <c r="L1010" s="63" t="s">
        <v>169</v>
      </c>
      <c r="M1010" s="70" t="s">
        <v>1122</v>
      </c>
      <c r="N1010" s="63" t="s">
        <v>17</v>
      </c>
      <c r="O1010" s="70">
        <v>3</v>
      </c>
      <c r="P1010" s="70">
        <v>2</v>
      </c>
      <c r="Q1010" s="70">
        <v>4</v>
      </c>
      <c r="W1010" s="84">
        <v>2</v>
      </c>
      <c r="X1010" s="84">
        <v>3</v>
      </c>
    </row>
    <row r="1011" spans="2:24" ht="15" customHeight="1" x14ac:dyDescent="0.25">
      <c r="B1011" s="70" t="s">
        <v>3010</v>
      </c>
      <c r="C1011" s="64">
        <v>41057.539733796293</v>
      </c>
      <c r="D1011" s="65" t="s">
        <v>1164</v>
      </c>
      <c r="E1011" s="66">
        <v>400000</v>
      </c>
      <c r="F1011" s="67" t="s">
        <v>39</v>
      </c>
      <c r="G1011" s="68">
        <v>7123.1666749770275</v>
      </c>
      <c r="H1011" s="69">
        <v>1</v>
      </c>
      <c r="I1011" s="67" t="s">
        <v>925</v>
      </c>
      <c r="J1011" s="70" t="s">
        <v>51</v>
      </c>
      <c r="K1011" s="67" t="s">
        <v>7</v>
      </c>
      <c r="L1011" s="63" t="s">
        <v>7</v>
      </c>
      <c r="M1011" s="70" t="s">
        <v>1122</v>
      </c>
      <c r="N1011" s="63" t="s">
        <v>17</v>
      </c>
      <c r="O1011" s="70">
        <v>3</v>
      </c>
      <c r="P1011" s="70">
        <v>2</v>
      </c>
      <c r="Q1011" s="70">
        <v>5</v>
      </c>
      <c r="W1011" s="84">
        <v>2</v>
      </c>
      <c r="X1011" s="84">
        <v>3</v>
      </c>
    </row>
    <row r="1012" spans="2:24" ht="15" customHeight="1" x14ac:dyDescent="0.25">
      <c r="B1012" s="70" t="s">
        <v>3011</v>
      </c>
      <c r="C1012" s="64">
        <v>41057.54078703704</v>
      </c>
      <c r="D1012" s="65" t="s">
        <v>1165</v>
      </c>
      <c r="E1012" s="66">
        <v>300000</v>
      </c>
      <c r="F1012" s="67" t="s">
        <v>39</v>
      </c>
      <c r="G1012" s="68">
        <v>5342.3750062327708</v>
      </c>
      <c r="H1012" s="69">
        <v>1</v>
      </c>
      <c r="I1012" s="67" t="s">
        <v>1166</v>
      </c>
      <c r="J1012" s="70" t="s">
        <v>308</v>
      </c>
      <c r="K1012" s="67" t="s">
        <v>7</v>
      </c>
      <c r="L1012" s="63" t="s">
        <v>7</v>
      </c>
      <c r="M1012" s="70" t="s">
        <v>1122</v>
      </c>
      <c r="N1012" s="63" t="s">
        <v>17</v>
      </c>
      <c r="O1012" s="70">
        <v>3</v>
      </c>
      <c r="P1012" s="70">
        <v>2</v>
      </c>
      <c r="Q1012" s="70">
        <v>5</v>
      </c>
      <c r="W1012" s="84">
        <v>2</v>
      </c>
      <c r="X1012" s="84">
        <v>3</v>
      </c>
    </row>
    <row r="1013" spans="2:24" ht="15" customHeight="1" x14ac:dyDescent="0.25">
      <c r="B1013" s="70" t="s">
        <v>3012</v>
      </c>
      <c r="C1013" s="64">
        <v>41057.541655092595</v>
      </c>
      <c r="D1013" s="65">
        <v>18000</v>
      </c>
      <c r="E1013" s="66">
        <v>18000</v>
      </c>
      <c r="F1013" s="67" t="s">
        <v>5</v>
      </c>
      <c r="G1013" s="68">
        <v>18000</v>
      </c>
      <c r="H1013" s="69">
        <v>2</v>
      </c>
      <c r="I1013" s="67" t="s">
        <v>1167</v>
      </c>
      <c r="J1013" s="70" t="s">
        <v>51</v>
      </c>
      <c r="K1013" s="67" t="s">
        <v>7</v>
      </c>
      <c r="L1013" s="63" t="s">
        <v>7</v>
      </c>
      <c r="M1013" s="70" t="s">
        <v>1122</v>
      </c>
      <c r="N1013" s="63" t="s">
        <v>17</v>
      </c>
      <c r="O1013" s="70">
        <v>3</v>
      </c>
      <c r="P1013" s="70">
        <v>2</v>
      </c>
      <c r="Q1013" s="70">
        <v>4.5999999999999996</v>
      </c>
      <c r="W1013" s="84">
        <v>2</v>
      </c>
      <c r="X1013" s="84">
        <v>3</v>
      </c>
    </row>
    <row r="1014" spans="2:24" ht="15" customHeight="1" x14ac:dyDescent="0.25">
      <c r="B1014" s="70" t="s">
        <v>3013</v>
      </c>
      <c r="C1014" s="64">
        <v>41057.542847222219</v>
      </c>
      <c r="D1014" s="65" t="s">
        <v>1168</v>
      </c>
      <c r="E1014" s="66">
        <v>456000</v>
      </c>
      <c r="F1014" s="67" t="s">
        <v>31</v>
      </c>
      <c r="G1014" s="68">
        <v>4840.0244548604041</v>
      </c>
      <c r="H1014" s="69">
        <v>1</v>
      </c>
      <c r="I1014" s="67" t="s">
        <v>1169</v>
      </c>
      <c r="J1014" s="70" t="s">
        <v>51</v>
      </c>
      <c r="K1014" s="67" t="s">
        <v>16</v>
      </c>
      <c r="L1014" s="63" t="s">
        <v>16</v>
      </c>
      <c r="M1014" s="70" t="s">
        <v>1122</v>
      </c>
      <c r="N1014" s="63" t="s">
        <v>8</v>
      </c>
      <c r="O1014" s="70">
        <v>6</v>
      </c>
      <c r="P1014" s="70">
        <v>6</v>
      </c>
      <c r="Q1014" s="70">
        <v>2</v>
      </c>
      <c r="W1014" s="84">
        <v>4</v>
      </c>
      <c r="X1014" s="84">
        <v>6</v>
      </c>
    </row>
    <row r="1015" spans="2:24" ht="15" customHeight="1" x14ac:dyDescent="0.25">
      <c r="B1015" s="70" t="s">
        <v>3014</v>
      </c>
      <c r="C1015" s="64">
        <v>41057.543703703705</v>
      </c>
      <c r="D1015" s="65" t="s">
        <v>1170</v>
      </c>
      <c r="E1015" s="66">
        <v>420000</v>
      </c>
      <c r="F1015" s="67" t="s">
        <v>39</v>
      </c>
      <c r="G1015" s="68">
        <v>7479.3250087258784</v>
      </c>
      <c r="H1015" s="69">
        <v>1</v>
      </c>
      <c r="I1015" s="67" t="s">
        <v>19</v>
      </c>
      <c r="J1015" s="70" t="s">
        <v>19</v>
      </c>
      <c r="K1015" s="67" t="s">
        <v>7</v>
      </c>
      <c r="L1015" s="63" t="s">
        <v>7</v>
      </c>
      <c r="M1015" s="70" t="s">
        <v>1122</v>
      </c>
      <c r="N1015" s="63" t="s">
        <v>17</v>
      </c>
      <c r="O1015" s="70">
        <v>3</v>
      </c>
      <c r="P1015" s="70">
        <v>2</v>
      </c>
      <c r="Q1015" s="70">
        <v>10</v>
      </c>
      <c r="W1015" s="84">
        <v>2</v>
      </c>
      <c r="X1015" s="84">
        <v>3</v>
      </c>
    </row>
    <row r="1016" spans="2:24" ht="15" customHeight="1" x14ac:dyDescent="0.25">
      <c r="B1016" s="70" t="s">
        <v>3015</v>
      </c>
      <c r="C1016" s="64">
        <v>41057.545590277776</v>
      </c>
      <c r="D1016" s="65">
        <v>210000</v>
      </c>
      <c r="E1016" s="66">
        <v>210000</v>
      </c>
      <c r="F1016" s="67" t="s">
        <v>39</v>
      </c>
      <c r="G1016" s="68">
        <v>3739.6625043629392</v>
      </c>
      <c r="H1016" s="69">
        <v>1</v>
      </c>
      <c r="I1016" s="67" t="s">
        <v>799</v>
      </c>
      <c r="J1016" s="70" t="s">
        <v>3945</v>
      </c>
      <c r="K1016" s="67" t="s">
        <v>7</v>
      </c>
      <c r="L1016" s="63" t="s">
        <v>7</v>
      </c>
      <c r="M1016" s="70" t="s">
        <v>1122</v>
      </c>
      <c r="N1016" s="63" t="s">
        <v>12</v>
      </c>
      <c r="O1016" s="70">
        <v>8</v>
      </c>
      <c r="P1016" s="70">
        <v>8</v>
      </c>
      <c r="Q1016" s="70">
        <v>3.5</v>
      </c>
      <c r="W1016" s="84">
        <v>8</v>
      </c>
      <c r="X1016" s="84">
        <v>8</v>
      </c>
    </row>
    <row r="1017" spans="2:24" ht="15" customHeight="1" x14ac:dyDescent="0.25">
      <c r="B1017" s="70" t="s">
        <v>3016</v>
      </c>
      <c r="C1017" s="64">
        <v>41057.546261574076</v>
      </c>
      <c r="D1017" s="65">
        <v>3500</v>
      </c>
      <c r="E1017" s="66">
        <v>42000</v>
      </c>
      <c r="F1017" s="67" t="s">
        <v>5</v>
      </c>
      <c r="G1017" s="68">
        <v>42000</v>
      </c>
      <c r="H1017" s="69">
        <v>5</v>
      </c>
      <c r="I1017" s="67" t="s">
        <v>1171</v>
      </c>
      <c r="J1017" s="70" t="s">
        <v>51</v>
      </c>
      <c r="K1017" s="67" t="s">
        <v>1172</v>
      </c>
      <c r="L1017" s="63" t="s">
        <v>1172</v>
      </c>
      <c r="M1017" s="70" t="s">
        <v>1122</v>
      </c>
      <c r="N1017" s="63" t="s">
        <v>12</v>
      </c>
      <c r="O1017" s="70">
        <v>8</v>
      </c>
      <c r="P1017" s="70">
        <v>8</v>
      </c>
      <c r="Q1017" s="70">
        <v>5</v>
      </c>
      <c r="W1017" s="84">
        <v>8</v>
      </c>
      <c r="X1017" s="84">
        <v>8</v>
      </c>
    </row>
    <row r="1018" spans="2:24" ht="15" customHeight="1" x14ac:dyDescent="0.25">
      <c r="B1018" s="70" t="s">
        <v>3017</v>
      </c>
      <c r="C1018" s="64">
        <v>41057.548634259256</v>
      </c>
      <c r="D1018" s="65">
        <v>28000</v>
      </c>
      <c r="E1018" s="66">
        <v>28000</v>
      </c>
      <c r="F1018" s="67" t="s">
        <v>5</v>
      </c>
      <c r="G1018" s="68">
        <v>28000</v>
      </c>
      <c r="H1018" s="69">
        <v>3</v>
      </c>
      <c r="I1018" s="67" t="s">
        <v>1078</v>
      </c>
      <c r="J1018" s="70" t="s">
        <v>3945</v>
      </c>
      <c r="K1018" s="67" t="s">
        <v>7</v>
      </c>
      <c r="L1018" s="63" t="s">
        <v>7</v>
      </c>
      <c r="M1018" s="70" t="s">
        <v>1122</v>
      </c>
      <c r="N1018" s="63" t="s">
        <v>17</v>
      </c>
      <c r="O1018" s="70">
        <v>3</v>
      </c>
      <c r="P1018" s="70">
        <v>2</v>
      </c>
      <c r="Q1018" s="70">
        <v>3</v>
      </c>
      <c r="W1018" s="84">
        <v>2</v>
      </c>
      <c r="X1018" s="84">
        <v>3</v>
      </c>
    </row>
    <row r="1019" spans="2:24" ht="15" customHeight="1" x14ac:dyDescent="0.25">
      <c r="B1019" s="70" t="s">
        <v>3018</v>
      </c>
      <c r="C1019" s="64">
        <v>41057.549791666665</v>
      </c>
      <c r="D1019" s="65">
        <v>6000</v>
      </c>
      <c r="E1019" s="66">
        <v>6000</v>
      </c>
      <c r="F1019" s="67" t="s">
        <v>5</v>
      </c>
      <c r="G1019" s="68">
        <v>6000</v>
      </c>
      <c r="H1019" s="69">
        <v>1</v>
      </c>
      <c r="I1019" s="67" t="s">
        <v>51</v>
      </c>
      <c r="J1019" s="70" t="s">
        <v>51</v>
      </c>
      <c r="K1019" s="67" t="s">
        <v>7</v>
      </c>
      <c r="L1019" s="63" t="s">
        <v>7</v>
      </c>
      <c r="M1019" s="70" t="s">
        <v>1122</v>
      </c>
      <c r="N1019" s="63" t="s">
        <v>8</v>
      </c>
      <c r="O1019" s="70">
        <v>6</v>
      </c>
      <c r="P1019" s="70">
        <v>6</v>
      </c>
      <c r="Q1019" s="70">
        <v>5</v>
      </c>
      <c r="W1019" s="84">
        <v>4</v>
      </c>
      <c r="X1019" s="84">
        <v>6</v>
      </c>
    </row>
    <row r="1020" spans="2:24" ht="15" customHeight="1" x14ac:dyDescent="0.25">
      <c r="B1020" s="70" t="s">
        <v>3019</v>
      </c>
      <c r="C1020" s="64">
        <v>41057.559976851851</v>
      </c>
      <c r="D1020" s="65">
        <v>55</v>
      </c>
      <c r="E1020" s="66">
        <v>55000</v>
      </c>
      <c r="F1020" s="67" t="s">
        <v>668</v>
      </c>
      <c r="G1020" s="68">
        <v>43867.345148271634</v>
      </c>
      <c r="H1020" s="69">
        <v>5</v>
      </c>
      <c r="I1020" s="67" t="s">
        <v>13</v>
      </c>
      <c r="J1020" s="70" t="s">
        <v>19</v>
      </c>
      <c r="K1020" s="67" t="s">
        <v>670</v>
      </c>
      <c r="L1020" s="63" t="s">
        <v>670</v>
      </c>
      <c r="M1020" s="70" t="s">
        <v>4083</v>
      </c>
      <c r="N1020" s="63" t="s">
        <v>12</v>
      </c>
      <c r="O1020" s="70">
        <v>8</v>
      </c>
      <c r="P1020" s="70">
        <v>8</v>
      </c>
      <c r="Q1020" s="70">
        <v>10</v>
      </c>
      <c r="W1020" s="84">
        <v>8</v>
      </c>
      <c r="X1020" s="84">
        <v>8</v>
      </c>
    </row>
    <row r="1021" spans="2:24" ht="15" customHeight="1" x14ac:dyDescent="0.25">
      <c r="B1021" s="70" t="s">
        <v>3020</v>
      </c>
      <c r="C1021" s="64">
        <v>41057.560949074075</v>
      </c>
      <c r="D1021" s="65" t="s">
        <v>1173</v>
      </c>
      <c r="E1021" s="66">
        <v>1000000</v>
      </c>
      <c r="F1021" s="67" t="s">
        <v>39</v>
      </c>
      <c r="G1021" s="68">
        <v>17807.916687442568</v>
      </c>
      <c r="H1021" s="69">
        <v>2</v>
      </c>
      <c r="I1021" s="67" t="s">
        <v>1174</v>
      </c>
      <c r="J1021" s="70" t="s">
        <v>19</v>
      </c>
      <c r="K1021" s="67" t="s">
        <v>7</v>
      </c>
      <c r="L1021" s="63" t="s">
        <v>7</v>
      </c>
      <c r="M1021" s="70" t="s">
        <v>1122</v>
      </c>
      <c r="N1021" s="63" t="s">
        <v>24</v>
      </c>
      <c r="O1021" s="70">
        <v>2</v>
      </c>
      <c r="P1021" s="70">
        <v>2</v>
      </c>
      <c r="Q1021" s="70">
        <v>25</v>
      </c>
      <c r="W1021" s="84">
        <v>1</v>
      </c>
      <c r="X1021" s="84">
        <v>2</v>
      </c>
    </row>
    <row r="1022" spans="2:24" ht="15" customHeight="1" x14ac:dyDescent="0.25">
      <c r="B1022" s="70" t="s">
        <v>3021</v>
      </c>
      <c r="C1022" s="64">
        <v>41057.567476851851</v>
      </c>
      <c r="D1022" s="65">
        <v>600000</v>
      </c>
      <c r="E1022" s="66">
        <v>600000</v>
      </c>
      <c r="F1022" s="67" t="s">
        <v>39</v>
      </c>
      <c r="G1022" s="68">
        <v>10684.750012465542</v>
      </c>
      <c r="H1022" s="69">
        <v>2</v>
      </c>
      <c r="I1022" s="67" t="s">
        <v>205</v>
      </c>
      <c r="J1022" s="70" t="s">
        <v>19</v>
      </c>
      <c r="K1022" s="67" t="s">
        <v>7</v>
      </c>
      <c r="L1022" s="63" t="s">
        <v>7</v>
      </c>
      <c r="M1022" s="70" t="s">
        <v>1122</v>
      </c>
      <c r="N1022" s="63" t="s">
        <v>12</v>
      </c>
      <c r="O1022" s="70">
        <v>8</v>
      </c>
      <c r="P1022" s="70">
        <v>8</v>
      </c>
      <c r="Q1022" s="70">
        <v>12</v>
      </c>
      <c r="W1022" s="84">
        <v>8</v>
      </c>
      <c r="X1022" s="84">
        <v>8</v>
      </c>
    </row>
    <row r="1023" spans="2:24" ht="15" customHeight="1" x14ac:dyDescent="0.25">
      <c r="B1023" s="70" t="s">
        <v>3022</v>
      </c>
      <c r="C1023" s="64">
        <v>41057.570115740738</v>
      </c>
      <c r="D1023" s="65" t="s">
        <v>1175</v>
      </c>
      <c r="E1023" s="66">
        <v>60000</v>
      </c>
      <c r="F1023" s="67" t="s">
        <v>5</v>
      </c>
      <c r="G1023" s="68">
        <v>60000</v>
      </c>
      <c r="H1023" s="69">
        <v>7</v>
      </c>
      <c r="I1023" s="67" t="s">
        <v>1176</v>
      </c>
      <c r="J1023" s="70" t="s">
        <v>354</v>
      </c>
      <c r="K1023" s="67" t="s">
        <v>513</v>
      </c>
      <c r="L1023" s="63" t="s">
        <v>513</v>
      </c>
      <c r="M1023" s="70" t="s">
        <v>979</v>
      </c>
      <c r="N1023" s="63" t="s">
        <v>12</v>
      </c>
      <c r="O1023" s="70">
        <v>8</v>
      </c>
      <c r="P1023" s="70">
        <v>8</v>
      </c>
      <c r="Q1023" s="70">
        <v>5</v>
      </c>
      <c r="W1023" s="84">
        <v>8</v>
      </c>
      <c r="X1023" s="84">
        <v>8</v>
      </c>
    </row>
    <row r="1024" spans="2:24" ht="15" customHeight="1" x14ac:dyDescent="0.25">
      <c r="B1024" s="70" t="s">
        <v>3023</v>
      </c>
      <c r="C1024" s="64">
        <v>41057.570520833331</v>
      </c>
      <c r="D1024" s="65">
        <v>476000</v>
      </c>
      <c r="E1024" s="66">
        <v>476000</v>
      </c>
      <c r="F1024" s="67" t="s">
        <v>39</v>
      </c>
      <c r="G1024" s="68">
        <v>8476.5683432226633</v>
      </c>
      <c r="H1024" s="69">
        <v>1</v>
      </c>
      <c r="I1024" s="67" t="s">
        <v>1177</v>
      </c>
      <c r="J1024" s="70" t="s">
        <v>3945</v>
      </c>
      <c r="K1024" s="67" t="s">
        <v>7</v>
      </c>
      <c r="L1024" s="63" t="s">
        <v>7</v>
      </c>
      <c r="M1024" s="70" t="s">
        <v>1122</v>
      </c>
      <c r="N1024" s="63" t="s">
        <v>8</v>
      </c>
      <c r="O1024" s="70">
        <v>6</v>
      </c>
      <c r="P1024" s="70">
        <v>6</v>
      </c>
      <c r="Q1024" s="70">
        <v>8</v>
      </c>
      <c r="W1024" s="84">
        <v>4</v>
      </c>
      <c r="X1024" s="84">
        <v>6</v>
      </c>
    </row>
    <row r="1025" spans="2:24" ht="15" customHeight="1" x14ac:dyDescent="0.25">
      <c r="B1025" s="70" t="s">
        <v>3024</v>
      </c>
      <c r="C1025" s="64">
        <v>41057.570972222224</v>
      </c>
      <c r="D1025" s="65">
        <v>725</v>
      </c>
      <c r="E1025" s="66">
        <v>8700</v>
      </c>
      <c r="F1025" s="67" t="s">
        <v>5</v>
      </c>
      <c r="G1025" s="68">
        <v>8700</v>
      </c>
      <c r="H1025" s="69">
        <v>1</v>
      </c>
      <c r="I1025" s="67" t="s">
        <v>1178</v>
      </c>
      <c r="J1025" s="70" t="s">
        <v>486</v>
      </c>
      <c r="K1025" s="67" t="s">
        <v>7</v>
      </c>
      <c r="L1025" s="63" t="s">
        <v>7</v>
      </c>
      <c r="M1025" s="70" t="s">
        <v>1122</v>
      </c>
      <c r="N1025" s="63" t="s">
        <v>17</v>
      </c>
      <c r="O1025" s="70">
        <v>3</v>
      </c>
      <c r="P1025" s="70">
        <v>2</v>
      </c>
      <c r="Q1025" s="70">
        <v>7</v>
      </c>
      <c r="W1025" s="84">
        <v>2</v>
      </c>
      <c r="X1025" s="84">
        <v>3</v>
      </c>
    </row>
    <row r="1026" spans="2:24" ht="15" customHeight="1" x14ac:dyDescent="0.25">
      <c r="B1026" s="70" t="s">
        <v>3025</v>
      </c>
      <c r="C1026" s="64">
        <v>41057.571238425924</v>
      </c>
      <c r="D1026" s="65" t="s">
        <v>1179</v>
      </c>
      <c r="E1026" s="66">
        <v>200000</v>
      </c>
      <c r="F1026" s="67" t="s">
        <v>39</v>
      </c>
      <c r="G1026" s="68">
        <v>3561.5833374885137</v>
      </c>
      <c r="H1026" s="69">
        <v>1</v>
      </c>
      <c r="I1026" s="67" t="s">
        <v>1180</v>
      </c>
      <c r="J1026" s="70" t="s">
        <v>51</v>
      </c>
      <c r="K1026" s="67" t="s">
        <v>7</v>
      </c>
      <c r="L1026" s="63" t="s">
        <v>7</v>
      </c>
      <c r="M1026" s="70" t="s">
        <v>1122</v>
      </c>
      <c r="N1026" s="63" t="s">
        <v>12</v>
      </c>
      <c r="O1026" s="70">
        <v>8</v>
      </c>
      <c r="P1026" s="70">
        <v>8</v>
      </c>
      <c r="Q1026" s="70">
        <v>8</v>
      </c>
      <c r="W1026" s="84">
        <v>8</v>
      </c>
      <c r="X1026" s="84">
        <v>8</v>
      </c>
    </row>
    <row r="1027" spans="2:24" ht="15" customHeight="1" x14ac:dyDescent="0.25">
      <c r="B1027" s="70" t="s">
        <v>3026</v>
      </c>
      <c r="C1027" s="64">
        <v>41057.571539351855</v>
      </c>
      <c r="D1027" s="65">
        <v>1.8</v>
      </c>
      <c r="E1027" s="66">
        <v>180000</v>
      </c>
      <c r="F1027" s="67" t="s">
        <v>39</v>
      </c>
      <c r="G1027" s="68">
        <v>3205.4250037396623</v>
      </c>
      <c r="H1027" s="69">
        <v>1</v>
      </c>
      <c r="I1027" s="67" t="s">
        <v>427</v>
      </c>
      <c r="J1027" s="70" t="s">
        <v>3945</v>
      </c>
      <c r="K1027" s="67" t="s">
        <v>7</v>
      </c>
      <c r="L1027" s="63" t="s">
        <v>7</v>
      </c>
      <c r="M1027" s="70" t="s">
        <v>1122</v>
      </c>
      <c r="N1027" s="63" t="s">
        <v>12</v>
      </c>
      <c r="O1027" s="70">
        <v>8</v>
      </c>
      <c r="P1027" s="70">
        <v>8</v>
      </c>
      <c r="Q1027" s="70">
        <v>4</v>
      </c>
      <c r="W1027" s="84">
        <v>8</v>
      </c>
      <c r="X1027" s="84">
        <v>8</v>
      </c>
    </row>
    <row r="1028" spans="2:24" ht="15" customHeight="1" x14ac:dyDescent="0.25">
      <c r="B1028" s="70" t="s">
        <v>3027</v>
      </c>
      <c r="C1028" s="64">
        <v>41057.573807870373</v>
      </c>
      <c r="D1028" s="65">
        <v>252000</v>
      </c>
      <c r="E1028" s="66">
        <v>252000</v>
      </c>
      <c r="F1028" s="67" t="s">
        <v>39</v>
      </c>
      <c r="G1028" s="68">
        <v>4487.5950052355274</v>
      </c>
      <c r="H1028" s="69">
        <v>1</v>
      </c>
      <c r="I1028" s="67" t="s">
        <v>1181</v>
      </c>
      <c r="J1028" s="70" t="s">
        <v>308</v>
      </c>
      <c r="K1028" s="67" t="s">
        <v>7</v>
      </c>
      <c r="L1028" s="63" t="s">
        <v>7</v>
      </c>
      <c r="M1028" s="70" t="s">
        <v>1122</v>
      </c>
      <c r="N1028" s="63" t="s">
        <v>24</v>
      </c>
      <c r="O1028" s="70">
        <v>2</v>
      </c>
      <c r="P1028" s="70">
        <v>2</v>
      </c>
      <c r="Q1028" s="70">
        <v>5</v>
      </c>
      <c r="W1028" s="84">
        <v>1</v>
      </c>
      <c r="X1028" s="84">
        <v>2</v>
      </c>
    </row>
    <row r="1029" spans="2:24" ht="15" customHeight="1" x14ac:dyDescent="0.25">
      <c r="B1029" s="70" t="s">
        <v>3028</v>
      </c>
      <c r="C1029" s="64">
        <v>41057.579826388886</v>
      </c>
      <c r="D1029" s="65" t="s">
        <v>1182</v>
      </c>
      <c r="E1029" s="66">
        <v>700000</v>
      </c>
      <c r="F1029" s="67" t="s">
        <v>39</v>
      </c>
      <c r="G1029" s="68">
        <v>12465.541681209797</v>
      </c>
      <c r="H1029" s="69">
        <v>2</v>
      </c>
      <c r="I1029" s="67" t="s">
        <v>501</v>
      </c>
      <c r="J1029" s="70" t="s">
        <v>19</v>
      </c>
      <c r="K1029" s="67" t="s">
        <v>7</v>
      </c>
      <c r="L1029" s="63" t="s">
        <v>7</v>
      </c>
      <c r="M1029" s="70" t="s">
        <v>1122</v>
      </c>
      <c r="N1029" s="63" t="s">
        <v>8</v>
      </c>
      <c r="O1029" s="70">
        <v>6</v>
      </c>
      <c r="P1029" s="70">
        <v>6</v>
      </c>
      <c r="Q1029" s="70">
        <v>5</v>
      </c>
      <c r="W1029" s="84">
        <v>4</v>
      </c>
      <c r="X1029" s="84">
        <v>6</v>
      </c>
    </row>
    <row r="1030" spans="2:24" ht="15" customHeight="1" x14ac:dyDescent="0.25">
      <c r="B1030" s="70" t="s">
        <v>3029</v>
      </c>
      <c r="C1030" s="64">
        <v>41057.583981481483</v>
      </c>
      <c r="D1030" s="65">
        <v>194</v>
      </c>
      <c r="E1030" s="66">
        <v>2400</v>
      </c>
      <c r="F1030" s="67" t="s">
        <v>5</v>
      </c>
      <c r="G1030" s="68">
        <v>2400</v>
      </c>
      <c r="H1030" s="69">
        <v>1</v>
      </c>
      <c r="I1030" s="67" t="s">
        <v>755</v>
      </c>
      <c r="J1030" s="70" t="s">
        <v>308</v>
      </c>
      <c r="K1030" s="67" t="s">
        <v>16</v>
      </c>
      <c r="L1030" s="63" t="s">
        <v>16</v>
      </c>
      <c r="M1030" s="70" t="s">
        <v>1122</v>
      </c>
      <c r="N1030" s="63" t="s">
        <v>17</v>
      </c>
      <c r="O1030" s="70">
        <v>3</v>
      </c>
      <c r="P1030" s="70">
        <v>2</v>
      </c>
      <c r="Q1030" s="70">
        <v>15</v>
      </c>
      <c r="W1030" s="84">
        <v>2</v>
      </c>
      <c r="X1030" s="84">
        <v>3</v>
      </c>
    </row>
    <row r="1031" spans="2:24" ht="15" customHeight="1" x14ac:dyDescent="0.25">
      <c r="B1031" s="70" t="s">
        <v>3030</v>
      </c>
      <c r="C1031" s="64">
        <v>41057.591365740744</v>
      </c>
      <c r="D1031" s="65" t="s">
        <v>1183</v>
      </c>
      <c r="E1031" s="66">
        <v>55000</v>
      </c>
      <c r="F1031" s="67" t="s">
        <v>5</v>
      </c>
      <c r="G1031" s="68">
        <v>55000</v>
      </c>
      <c r="H1031" s="69">
        <v>6</v>
      </c>
      <c r="I1031" s="67" t="s">
        <v>465</v>
      </c>
      <c r="J1031" s="70" t="s">
        <v>3945</v>
      </c>
      <c r="K1031" s="67" t="s">
        <v>414</v>
      </c>
      <c r="L1031" s="63" t="s">
        <v>414</v>
      </c>
      <c r="M1031" s="70" t="s">
        <v>1122</v>
      </c>
      <c r="N1031" s="63" t="s">
        <v>8</v>
      </c>
      <c r="O1031" s="70">
        <v>6</v>
      </c>
      <c r="P1031" s="70">
        <v>6</v>
      </c>
      <c r="Q1031" s="70">
        <v>6</v>
      </c>
      <c r="W1031" s="84">
        <v>4</v>
      </c>
      <c r="X1031" s="84">
        <v>6</v>
      </c>
    </row>
    <row r="1032" spans="2:24" ht="15" customHeight="1" x14ac:dyDescent="0.25">
      <c r="B1032" s="70" t="s">
        <v>3031</v>
      </c>
      <c r="C1032" s="64">
        <v>41057.59207175926</v>
      </c>
      <c r="D1032" s="65" t="s">
        <v>944</v>
      </c>
      <c r="E1032" s="66">
        <v>12000</v>
      </c>
      <c r="F1032" s="67" t="s">
        <v>5</v>
      </c>
      <c r="G1032" s="68">
        <v>12000</v>
      </c>
      <c r="H1032" s="69">
        <v>2</v>
      </c>
      <c r="I1032" s="67" t="s">
        <v>1184</v>
      </c>
      <c r="J1032" s="70" t="s">
        <v>486</v>
      </c>
      <c r="K1032" s="67" t="s">
        <v>1074</v>
      </c>
      <c r="L1032" s="63" t="s">
        <v>1074</v>
      </c>
      <c r="M1032" s="70" t="s">
        <v>1122</v>
      </c>
      <c r="N1032" s="63" t="s">
        <v>8</v>
      </c>
      <c r="O1032" s="70">
        <v>6</v>
      </c>
      <c r="P1032" s="70">
        <v>6</v>
      </c>
      <c r="Q1032" s="70">
        <v>3</v>
      </c>
      <c r="W1032" s="84">
        <v>4</v>
      </c>
      <c r="X1032" s="84">
        <v>6</v>
      </c>
    </row>
    <row r="1033" spans="2:24" ht="15" customHeight="1" x14ac:dyDescent="0.25">
      <c r="B1033" s="70" t="s">
        <v>3032</v>
      </c>
      <c r="C1033" s="64">
        <v>41057.592245370368</v>
      </c>
      <c r="D1033" s="65">
        <v>43500</v>
      </c>
      <c r="E1033" s="66">
        <v>43500</v>
      </c>
      <c r="F1033" s="67" t="s">
        <v>21</v>
      </c>
      <c r="G1033" s="68">
        <v>55262.375596134938</v>
      </c>
      <c r="H1033" s="69">
        <v>6</v>
      </c>
      <c r="I1033" s="67" t="s">
        <v>1185</v>
      </c>
      <c r="J1033" s="70" t="s">
        <v>51</v>
      </c>
      <c r="K1033" s="67" t="s">
        <v>1186</v>
      </c>
      <c r="L1033" s="63" t="s">
        <v>606</v>
      </c>
      <c r="M1033" s="70" t="s">
        <v>979</v>
      </c>
      <c r="N1033" s="63" t="s">
        <v>17</v>
      </c>
      <c r="O1033" s="70">
        <v>3</v>
      </c>
      <c r="P1033" s="70">
        <v>2</v>
      </c>
      <c r="Q1033" s="70">
        <v>10</v>
      </c>
      <c r="W1033" s="84">
        <v>2</v>
      </c>
      <c r="X1033" s="84">
        <v>3</v>
      </c>
    </row>
    <row r="1034" spans="2:24" ht="15" customHeight="1" x14ac:dyDescent="0.25">
      <c r="B1034" s="70" t="s">
        <v>3033</v>
      </c>
      <c r="C1034" s="64">
        <v>41057.592268518521</v>
      </c>
      <c r="D1034" s="65" t="s">
        <v>1187</v>
      </c>
      <c r="E1034" s="66">
        <v>1200000</v>
      </c>
      <c r="F1034" s="67" t="s">
        <v>39</v>
      </c>
      <c r="G1034" s="68">
        <v>21369.500024931083</v>
      </c>
      <c r="H1034" s="69">
        <v>3</v>
      </c>
      <c r="I1034" s="67" t="s">
        <v>935</v>
      </c>
      <c r="J1034" s="70" t="s">
        <v>51</v>
      </c>
      <c r="K1034" s="67" t="s">
        <v>7</v>
      </c>
      <c r="L1034" s="63" t="s">
        <v>7</v>
      </c>
      <c r="M1034" s="70" t="s">
        <v>1122</v>
      </c>
      <c r="N1034" s="63" t="s">
        <v>17</v>
      </c>
      <c r="O1034" s="70">
        <v>3</v>
      </c>
      <c r="P1034" s="70">
        <v>2</v>
      </c>
      <c r="Q1034" s="70">
        <v>2</v>
      </c>
      <c r="W1034" s="84">
        <v>2</v>
      </c>
      <c r="X1034" s="84">
        <v>3</v>
      </c>
    </row>
    <row r="1035" spans="2:24" ht="15" customHeight="1" x14ac:dyDescent="0.25">
      <c r="B1035" s="70" t="s">
        <v>3034</v>
      </c>
      <c r="C1035" s="64">
        <v>41057.596296296295</v>
      </c>
      <c r="D1035" s="65">
        <v>26000</v>
      </c>
      <c r="E1035" s="66">
        <v>26000</v>
      </c>
      <c r="F1035" s="67" t="s">
        <v>67</v>
      </c>
      <c r="G1035" s="68">
        <v>40980.635073749385</v>
      </c>
      <c r="H1035" s="69">
        <v>5</v>
      </c>
      <c r="I1035" s="67" t="s">
        <v>354</v>
      </c>
      <c r="J1035" s="70" t="s">
        <v>354</v>
      </c>
      <c r="K1035" s="67" t="s">
        <v>69</v>
      </c>
      <c r="L1035" s="63" t="s">
        <v>69</v>
      </c>
      <c r="M1035" s="70" t="s">
        <v>979</v>
      </c>
      <c r="N1035" s="63" t="s">
        <v>12</v>
      </c>
      <c r="O1035" s="70">
        <v>8</v>
      </c>
      <c r="P1035" s="70">
        <v>8</v>
      </c>
      <c r="Q1035" s="70">
        <v>8</v>
      </c>
      <c r="W1035" s="84">
        <v>8</v>
      </c>
      <c r="X1035" s="84">
        <v>8</v>
      </c>
    </row>
    <row r="1036" spans="2:24" ht="15" customHeight="1" x14ac:dyDescent="0.25">
      <c r="B1036" s="70" t="s">
        <v>3035</v>
      </c>
      <c r="C1036" s="64">
        <v>41057.598229166666</v>
      </c>
      <c r="D1036" s="65">
        <v>50000</v>
      </c>
      <c r="E1036" s="66">
        <v>50000</v>
      </c>
      <c r="F1036" s="67" t="s">
        <v>80</v>
      </c>
      <c r="G1036" s="68">
        <v>50995.482820131787</v>
      </c>
      <c r="H1036" s="69">
        <v>6</v>
      </c>
      <c r="I1036" s="67" t="s">
        <v>1188</v>
      </c>
      <c r="J1036" s="70" t="s">
        <v>19</v>
      </c>
      <c r="K1036" s="67" t="s">
        <v>82</v>
      </c>
      <c r="L1036" s="63" t="s">
        <v>82</v>
      </c>
      <c r="M1036" s="70" t="s">
        <v>4083</v>
      </c>
      <c r="N1036" s="63" t="s">
        <v>8</v>
      </c>
      <c r="O1036" s="70">
        <v>6</v>
      </c>
      <c r="P1036" s="70">
        <v>6</v>
      </c>
      <c r="Q1036" s="70">
        <v>4</v>
      </c>
      <c r="W1036" s="84">
        <v>4</v>
      </c>
      <c r="X1036" s="84">
        <v>6</v>
      </c>
    </row>
    <row r="1037" spans="2:24" ht="15" customHeight="1" x14ac:dyDescent="0.25">
      <c r="B1037" s="70" t="s">
        <v>3036</v>
      </c>
      <c r="C1037" s="64">
        <v>41057.598634259259</v>
      </c>
      <c r="D1037" s="65" t="s">
        <v>1189</v>
      </c>
      <c r="E1037" s="66">
        <v>16000</v>
      </c>
      <c r="F1037" s="67" t="s">
        <v>21</v>
      </c>
      <c r="G1037" s="68">
        <v>20326.391023865726</v>
      </c>
      <c r="H1037" s="69">
        <v>3</v>
      </c>
      <c r="I1037" s="67" t="s">
        <v>1190</v>
      </c>
      <c r="J1037" s="70" t="s">
        <v>51</v>
      </c>
      <c r="K1037" s="67" t="s">
        <v>167</v>
      </c>
      <c r="L1037" s="63" t="s">
        <v>167</v>
      </c>
      <c r="M1037" s="70" t="s">
        <v>979</v>
      </c>
      <c r="N1037" s="63" t="s">
        <v>12</v>
      </c>
      <c r="O1037" s="70">
        <v>8</v>
      </c>
      <c r="P1037" s="70">
        <v>8</v>
      </c>
      <c r="Q1037" s="70">
        <v>16</v>
      </c>
      <c r="W1037" s="84">
        <v>8</v>
      </c>
      <c r="X1037" s="84">
        <v>8</v>
      </c>
    </row>
    <row r="1038" spans="2:24" ht="15" customHeight="1" x14ac:dyDescent="0.25">
      <c r="B1038" s="70" t="s">
        <v>3037</v>
      </c>
      <c r="C1038" s="64">
        <v>41057.599965277775</v>
      </c>
      <c r="D1038" s="65">
        <v>1000</v>
      </c>
      <c r="E1038" s="66">
        <v>12000</v>
      </c>
      <c r="F1038" s="67" t="s">
        <v>5</v>
      </c>
      <c r="G1038" s="68">
        <v>12000</v>
      </c>
      <c r="H1038" s="69">
        <v>2</v>
      </c>
      <c r="I1038" s="67" t="s">
        <v>81</v>
      </c>
      <c r="J1038" s="70" t="s">
        <v>354</v>
      </c>
      <c r="K1038" s="67" t="s">
        <v>7</v>
      </c>
      <c r="L1038" s="63" t="s">
        <v>7</v>
      </c>
      <c r="M1038" s="70" t="s">
        <v>1122</v>
      </c>
      <c r="N1038" s="63" t="s">
        <v>17</v>
      </c>
      <c r="O1038" s="70">
        <v>3</v>
      </c>
      <c r="P1038" s="70">
        <v>2</v>
      </c>
      <c r="Q1038" s="70">
        <v>8</v>
      </c>
      <c r="W1038" s="84">
        <v>2</v>
      </c>
      <c r="X1038" s="84">
        <v>3</v>
      </c>
    </row>
    <row r="1039" spans="2:24" ht="15" customHeight="1" x14ac:dyDescent="0.25">
      <c r="B1039" s="70" t="s">
        <v>3038</v>
      </c>
      <c r="C1039" s="64">
        <v>41057.604224537034</v>
      </c>
      <c r="D1039" s="65" t="s">
        <v>1191</v>
      </c>
      <c r="E1039" s="66">
        <v>240000</v>
      </c>
      <c r="F1039" s="67" t="s">
        <v>583</v>
      </c>
      <c r="G1039" s="68">
        <v>29261.227167098674</v>
      </c>
      <c r="H1039" s="69">
        <v>3</v>
      </c>
      <c r="I1039" s="67" t="s">
        <v>1192</v>
      </c>
      <c r="J1039" s="70" t="s">
        <v>308</v>
      </c>
      <c r="K1039" s="67" t="s">
        <v>47</v>
      </c>
      <c r="L1039" s="63" t="s">
        <v>47</v>
      </c>
      <c r="M1039" s="70" t="s">
        <v>4016</v>
      </c>
      <c r="N1039" s="63" t="s">
        <v>17</v>
      </c>
      <c r="O1039" s="70">
        <v>3</v>
      </c>
      <c r="P1039" s="70">
        <v>2</v>
      </c>
      <c r="Q1039" s="70">
        <v>20</v>
      </c>
      <c r="W1039" s="84">
        <v>2</v>
      </c>
      <c r="X1039" s="84">
        <v>3</v>
      </c>
    </row>
    <row r="1040" spans="2:24" ht="15" customHeight="1" x14ac:dyDescent="0.25">
      <c r="B1040" s="70" t="s">
        <v>3039</v>
      </c>
      <c r="C1040" s="64">
        <v>41057.605682870373</v>
      </c>
      <c r="D1040" s="65">
        <v>120000</v>
      </c>
      <c r="E1040" s="66">
        <v>120000</v>
      </c>
      <c r="F1040" s="67" t="s">
        <v>583</v>
      </c>
      <c r="G1040" s="68">
        <v>14630.613583549337</v>
      </c>
      <c r="H1040" s="69">
        <v>2</v>
      </c>
      <c r="I1040" s="67" t="s">
        <v>342</v>
      </c>
      <c r="J1040" s="70" t="s">
        <v>3947</v>
      </c>
      <c r="K1040" s="67" t="s">
        <v>47</v>
      </c>
      <c r="L1040" s="63" t="s">
        <v>47</v>
      </c>
      <c r="M1040" s="70" t="s">
        <v>4016</v>
      </c>
      <c r="N1040" s="63" t="s">
        <v>8</v>
      </c>
      <c r="O1040" s="70">
        <v>6</v>
      </c>
      <c r="P1040" s="70">
        <v>6</v>
      </c>
      <c r="Q1040" s="70">
        <v>10</v>
      </c>
      <c r="W1040" s="84">
        <v>4</v>
      </c>
      <c r="X1040" s="84">
        <v>6</v>
      </c>
    </row>
    <row r="1041" spans="2:24" ht="15" customHeight="1" x14ac:dyDescent="0.25">
      <c r="B1041" s="70" t="s">
        <v>3040</v>
      </c>
      <c r="C1041" s="64">
        <v>41057.60733796296</v>
      </c>
      <c r="D1041" s="65">
        <v>408000</v>
      </c>
      <c r="E1041" s="66">
        <v>408000</v>
      </c>
      <c r="F1041" s="67" t="s">
        <v>39</v>
      </c>
      <c r="G1041" s="68">
        <v>7265.630008476568</v>
      </c>
      <c r="H1041" s="69">
        <v>1</v>
      </c>
      <c r="I1041" s="67" t="s">
        <v>1193</v>
      </c>
      <c r="J1041" s="70" t="s">
        <v>308</v>
      </c>
      <c r="K1041" s="67" t="s">
        <v>7</v>
      </c>
      <c r="L1041" s="63" t="s">
        <v>7</v>
      </c>
      <c r="M1041" s="70" t="s">
        <v>1122</v>
      </c>
      <c r="N1041" s="63" t="s">
        <v>12</v>
      </c>
      <c r="O1041" s="70">
        <v>8</v>
      </c>
      <c r="P1041" s="70">
        <v>8</v>
      </c>
      <c r="Q1041" s="70">
        <v>5</v>
      </c>
      <c r="W1041" s="84">
        <v>8</v>
      </c>
      <c r="X1041" s="84">
        <v>8</v>
      </c>
    </row>
    <row r="1042" spans="2:24" ht="15" customHeight="1" x14ac:dyDescent="0.25">
      <c r="B1042" s="70" t="s">
        <v>3041</v>
      </c>
      <c r="C1042" s="64">
        <v>41057.607372685183</v>
      </c>
      <c r="D1042" s="65" t="s">
        <v>468</v>
      </c>
      <c r="E1042" s="66">
        <v>28000</v>
      </c>
      <c r="F1042" s="67" t="s">
        <v>67</v>
      </c>
      <c r="G1042" s="68">
        <v>44132.991617883956</v>
      </c>
      <c r="H1042" s="69">
        <v>5</v>
      </c>
      <c r="I1042" s="67" t="s">
        <v>830</v>
      </c>
      <c r="J1042" s="70" t="s">
        <v>19</v>
      </c>
      <c r="K1042" s="67" t="s">
        <v>69</v>
      </c>
      <c r="L1042" s="63" t="s">
        <v>69</v>
      </c>
      <c r="M1042" s="70" t="s">
        <v>979</v>
      </c>
      <c r="N1042" s="63" t="s">
        <v>17</v>
      </c>
      <c r="O1042" s="70">
        <v>3</v>
      </c>
      <c r="P1042" s="70">
        <v>2</v>
      </c>
      <c r="Q1042" s="70">
        <v>16</v>
      </c>
      <c r="W1042" s="84">
        <v>2</v>
      </c>
      <c r="X1042" s="84">
        <v>3</v>
      </c>
    </row>
    <row r="1043" spans="2:24" ht="15" customHeight="1" x14ac:dyDescent="0.25">
      <c r="B1043" s="70" t="s">
        <v>3042</v>
      </c>
      <c r="C1043" s="64">
        <v>41057.61173611111</v>
      </c>
      <c r="D1043" s="65" t="s">
        <v>1194</v>
      </c>
      <c r="E1043" s="66">
        <v>530000</v>
      </c>
      <c r="F1043" s="67" t="s">
        <v>39</v>
      </c>
      <c r="G1043" s="68">
        <v>9438.1958443445619</v>
      </c>
      <c r="H1043" s="69">
        <v>1</v>
      </c>
      <c r="I1043" s="67" t="s">
        <v>1195</v>
      </c>
      <c r="J1043" s="70" t="s">
        <v>19</v>
      </c>
      <c r="K1043" s="67" t="s">
        <v>7</v>
      </c>
      <c r="L1043" s="63" t="s">
        <v>7</v>
      </c>
      <c r="M1043" s="70" t="s">
        <v>1122</v>
      </c>
      <c r="N1043" s="63" t="s">
        <v>17</v>
      </c>
      <c r="O1043" s="70">
        <v>3</v>
      </c>
      <c r="P1043" s="70">
        <v>2</v>
      </c>
      <c r="Q1043" s="70">
        <v>7</v>
      </c>
      <c r="W1043" s="84">
        <v>2</v>
      </c>
      <c r="X1043" s="84">
        <v>3</v>
      </c>
    </row>
    <row r="1044" spans="2:24" ht="15" customHeight="1" x14ac:dyDescent="0.25">
      <c r="B1044" s="70" t="s">
        <v>3043</v>
      </c>
      <c r="C1044" s="64">
        <v>41057.613657407404</v>
      </c>
      <c r="D1044" s="65" t="s">
        <v>1196</v>
      </c>
      <c r="E1044" s="66">
        <v>18000</v>
      </c>
      <c r="F1044" s="67" t="s">
        <v>5</v>
      </c>
      <c r="G1044" s="68">
        <v>18000</v>
      </c>
      <c r="H1044" s="69">
        <v>2</v>
      </c>
      <c r="I1044" s="67" t="s">
        <v>19</v>
      </c>
      <c r="J1044" s="70" t="s">
        <v>19</v>
      </c>
      <c r="K1044" s="67" t="s">
        <v>73</v>
      </c>
      <c r="L1044" s="63" t="s">
        <v>73</v>
      </c>
      <c r="M1044" s="70" t="s">
        <v>979</v>
      </c>
      <c r="N1044" s="63" t="s">
        <v>8</v>
      </c>
      <c r="O1044" s="70">
        <v>6</v>
      </c>
      <c r="P1044" s="70">
        <v>6</v>
      </c>
      <c r="Q1044" s="70">
        <v>7</v>
      </c>
      <c r="W1044" s="84">
        <v>4</v>
      </c>
      <c r="X1044" s="84">
        <v>6</v>
      </c>
    </row>
    <row r="1045" spans="2:24" ht="15" customHeight="1" x14ac:dyDescent="0.25">
      <c r="B1045" s="70" t="s">
        <v>3044</v>
      </c>
      <c r="C1045" s="64">
        <v>41057.614189814813</v>
      </c>
      <c r="D1045" s="65" t="s">
        <v>1197</v>
      </c>
      <c r="E1045" s="66">
        <v>200000</v>
      </c>
      <c r="F1045" s="67" t="s">
        <v>39</v>
      </c>
      <c r="G1045" s="68">
        <v>3561.5833374885137</v>
      </c>
      <c r="H1045" s="69">
        <v>1</v>
      </c>
      <c r="I1045" s="67" t="s">
        <v>1198</v>
      </c>
      <c r="J1045" s="70" t="s">
        <v>51</v>
      </c>
      <c r="K1045" s="67" t="s">
        <v>7</v>
      </c>
      <c r="L1045" s="63" t="s">
        <v>7</v>
      </c>
      <c r="M1045" s="70" t="s">
        <v>1122</v>
      </c>
      <c r="N1045" s="63" t="s">
        <v>17</v>
      </c>
      <c r="O1045" s="70">
        <v>3</v>
      </c>
      <c r="P1045" s="70">
        <v>2</v>
      </c>
      <c r="Q1045" s="70">
        <v>5</v>
      </c>
      <c r="W1045" s="84">
        <v>2</v>
      </c>
      <c r="X1045" s="84">
        <v>3</v>
      </c>
    </row>
    <row r="1046" spans="2:24" ht="15" customHeight="1" x14ac:dyDescent="0.25">
      <c r="B1046" s="70" t="s">
        <v>3045</v>
      </c>
      <c r="C1046" s="64">
        <v>41057.614629629628</v>
      </c>
      <c r="D1046" s="65" t="s">
        <v>1199</v>
      </c>
      <c r="E1046" s="66">
        <v>200000</v>
      </c>
      <c r="F1046" s="67" t="s">
        <v>39</v>
      </c>
      <c r="G1046" s="68">
        <v>3561.5833374885137</v>
      </c>
      <c r="H1046" s="69">
        <v>1</v>
      </c>
      <c r="I1046" s="67" t="s">
        <v>719</v>
      </c>
      <c r="J1046" s="70" t="s">
        <v>3945</v>
      </c>
      <c r="K1046" s="67" t="s">
        <v>7</v>
      </c>
      <c r="L1046" s="63" t="s">
        <v>7</v>
      </c>
      <c r="M1046" s="70" t="s">
        <v>1122</v>
      </c>
      <c r="N1046" s="63" t="s">
        <v>8</v>
      </c>
      <c r="O1046" s="70">
        <v>6</v>
      </c>
      <c r="P1046" s="70">
        <v>6</v>
      </c>
      <c r="Q1046" s="70">
        <v>3</v>
      </c>
      <c r="W1046" s="84">
        <v>4</v>
      </c>
      <c r="X1046" s="84">
        <v>6</v>
      </c>
    </row>
    <row r="1047" spans="2:24" ht="15" customHeight="1" x14ac:dyDescent="0.25">
      <c r="B1047" s="70" t="s">
        <v>3046</v>
      </c>
      <c r="C1047" s="64">
        <v>41057.615763888891</v>
      </c>
      <c r="D1047" s="65">
        <v>5100</v>
      </c>
      <c r="E1047" s="66">
        <v>5100</v>
      </c>
      <c r="F1047" s="67" t="s">
        <v>5</v>
      </c>
      <c r="G1047" s="68">
        <v>5100</v>
      </c>
      <c r="H1047" s="69">
        <v>1</v>
      </c>
      <c r="I1047" s="67" t="s">
        <v>719</v>
      </c>
      <c r="J1047" s="70" t="s">
        <v>3945</v>
      </c>
      <c r="K1047" s="67" t="s">
        <v>7</v>
      </c>
      <c r="L1047" s="63" t="s">
        <v>7</v>
      </c>
      <c r="M1047" s="70" t="s">
        <v>1122</v>
      </c>
      <c r="N1047" s="63" t="s">
        <v>12</v>
      </c>
      <c r="O1047" s="70">
        <v>8</v>
      </c>
      <c r="P1047" s="70">
        <v>8</v>
      </c>
      <c r="Q1047" s="70">
        <v>8</v>
      </c>
      <c r="W1047" s="84">
        <v>8</v>
      </c>
      <c r="X1047" s="84">
        <v>8</v>
      </c>
    </row>
    <row r="1048" spans="2:24" ht="15" customHeight="1" x14ac:dyDescent="0.25">
      <c r="B1048" s="70" t="s">
        <v>3047</v>
      </c>
      <c r="C1048" s="64">
        <v>41057.618090277778</v>
      </c>
      <c r="D1048" s="65">
        <v>100000</v>
      </c>
      <c r="E1048" s="66">
        <v>1200000</v>
      </c>
      <c r="F1048" s="67" t="s">
        <v>39</v>
      </c>
      <c r="G1048" s="68">
        <v>21369.500024931083</v>
      </c>
      <c r="H1048" s="69">
        <v>3</v>
      </c>
      <c r="I1048" s="67" t="s">
        <v>723</v>
      </c>
      <c r="J1048" s="70" t="s">
        <v>19</v>
      </c>
      <c r="K1048" s="67" t="s">
        <v>7</v>
      </c>
      <c r="L1048" s="63" t="s">
        <v>7</v>
      </c>
      <c r="M1048" s="70" t="s">
        <v>1122</v>
      </c>
      <c r="N1048" s="63" t="s">
        <v>8</v>
      </c>
      <c r="O1048" s="70">
        <v>6</v>
      </c>
      <c r="P1048" s="70">
        <v>6</v>
      </c>
      <c r="Q1048" s="70">
        <v>7</v>
      </c>
      <c r="W1048" s="84">
        <v>4</v>
      </c>
      <c r="X1048" s="84">
        <v>6</v>
      </c>
    </row>
    <row r="1049" spans="2:24" ht="15" customHeight="1" x14ac:dyDescent="0.25">
      <c r="B1049" s="70" t="s">
        <v>3048</v>
      </c>
      <c r="C1049" s="64">
        <v>41057.61996527778</v>
      </c>
      <c r="D1049" s="65" t="s">
        <v>1200</v>
      </c>
      <c r="E1049" s="66">
        <v>300000</v>
      </c>
      <c r="F1049" s="67" t="s">
        <v>39</v>
      </c>
      <c r="G1049" s="68">
        <v>5342.3750062327708</v>
      </c>
      <c r="H1049" s="69">
        <v>1</v>
      </c>
      <c r="I1049" s="67" t="s">
        <v>1201</v>
      </c>
      <c r="J1049" s="70" t="s">
        <v>354</v>
      </c>
      <c r="K1049" s="67" t="s">
        <v>7</v>
      </c>
      <c r="L1049" s="63" t="s">
        <v>7</v>
      </c>
      <c r="M1049" s="70" t="s">
        <v>1122</v>
      </c>
      <c r="N1049" s="63" t="s">
        <v>17</v>
      </c>
      <c r="O1049" s="70">
        <v>3</v>
      </c>
      <c r="P1049" s="70">
        <v>2</v>
      </c>
      <c r="Q1049" s="70">
        <v>1</v>
      </c>
      <c r="W1049" s="84">
        <v>2</v>
      </c>
      <c r="X1049" s="84">
        <v>3</v>
      </c>
    </row>
    <row r="1050" spans="2:24" ht="15" customHeight="1" x14ac:dyDescent="0.25">
      <c r="B1050" s="70" t="s">
        <v>3049</v>
      </c>
      <c r="C1050" s="64">
        <v>41057.620162037034</v>
      </c>
      <c r="D1050" s="65">
        <v>50000</v>
      </c>
      <c r="E1050" s="66">
        <v>50000</v>
      </c>
      <c r="F1050" s="67" t="s">
        <v>5</v>
      </c>
      <c r="G1050" s="68">
        <v>50000</v>
      </c>
      <c r="H1050" s="69">
        <v>6</v>
      </c>
      <c r="I1050" s="67" t="s">
        <v>591</v>
      </c>
      <c r="J1050" s="70" t="s">
        <v>3947</v>
      </c>
      <c r="K1050" s="67" t="s">
        <v>7</v>
      </c>
      <c r="L1050" s="63" t="s">
        <v>7</v>
      </c>
      <c r="M1050" s="70" t="s">
        <v>1122</v>
      </c>
      <c r="N1050" s="63" t="s">
        <v>24</v>
      </c>
      <c r="O1050" s="70">
        <v>2</v>
      </c>
      <c r="P1050" s="70">
        <v>2</v>
      </c>
      <c r="Q1050" s="70">
        <v>26</v>
      </c>
      <c r="W1050" s="84">
        <v>1</v>
      </c>
      <c r="X1050" s="84">
        <v>2</v>
      </c>
    </row>
    <row r="1051" spans="2:24" ht="15" customHeight="1" x14ac:dyDescent="0.25">
      <c r="B1051" s="70" t="s">
        <v>3050</v>
      </c>
      <c r="C1051" s="64">
        <v>41057.620648148149</v>
      </c>
      <c r="D1051" s="65" t="s">
        <v>1202</v>
      </c>
      <c r="E1051" s="66">
        <v>1600000</v>
      </c>
      <c r="F1051" s="67" t="s">
        <v>39</v>
      </c>
      <c r="G1051" s="68">
        <v>28492.66669990811</v>
      </c>
      <c r="H1051" s="69">
        <v>3</v>
      </c>
      <c r="I1051" s="67" t="s">
        <v>1203</v>
      </c>
      <c r="J1051" s="70" t="s">
        <v>51</v>
      </c>
      <c r="K1051" s="67" t="s">
        <v>7</v>
      </c>
      <c r="L1051" s="63" t="s">
        <v>7</v>
      </c>
      <c r="M1051" s="70" t="s">
        <v>1122</v>
      </c>
      <c r="N1051" s="63" t="s">
        <v>12</v>
      </c>
      <c r="O1051" s="70">
        <v>8</v>
      </c>
      <c r="P1051" s="70">
        <v>8</v>
      </c>
      <c r="Q1051" s="70">
        <v>9</v>
      </c>
      <c r="W1051" s="84">
        <v>8</v>
      </c>
      <c r="X1051" s="84">
        <v>8</v>
      </c>
    </row>
    <row r="1052" spans="2:24" ht="15" customHeight="1" x14ac:dyDescent="0.25">
      <c r="B1052" s="70" t="s">
        <v>3051</v>
      </c>
      <c r="C1052" s="64">
        <v>41057.622534722221</v>
      </c>
      <c r="D1052" s="65">
        <v>15600</v>
      </c>
      <c r="E1052" s="66">
        <v>15600</v>
      </c>
      <c r="F1052" s="67" t="s">
        <v>67</v>
      </c>
      <c r="G1052" s="68">
        <v>24588.381044249632</v>
      </c>
      <c r="H1052" s="69">
        <v>3</v>
      </c>
      <c r="I1052" s="67" t="s">
        <v>1204</v>
      </c>
      <c r="J1052" s="70" t="s">
        <v>19</v>
      </c>
      <c r="K1052" s="67" t="s">
        <v>69</v>
      </c>
      <c r="L1052" s="63" t="s">
        <v>69</v>
      </c>
      <c r="M1052" s="70" t="s">
        <v>979</v>
      </c>
      <c r="N1052" s="63" t="s">
        <v>12</v>
      </c>
      <c r="O1052" s="70">
        <v>8</v>
      </c>
      <c r="P1052" s="70">
        <v>8</v>
      </c>
      <c r="Q1052" s="70">
        <v>0</v>
      </c>
      <c r="W1052" s="84">
        <v>8</v>
      </c>
      <c r="X1052" s="84">
        <v>8</v>
      </c>
    </row>
    <row r="1053" spans="2:24" ht="15" customHeight="1" x14ac:dyDescent="0.25">
      <c r="B1053" s="70" t="s">
        <v>3052</v>
      </c>
      <c r="C1053" s="64">
        <v>41057.633773148147</v>
      </c>
      <c r="D1053" s="65">
        <v>7000</v>
      </c>
      <c r="E1053" s="66">
        <v>7000</v>
      </c>
      <c r="F1053" s="67" t="s">
        <v>5</v>
      </c>
      <c r="G1053" s="68">
        <v>7000</v>
      </c>
      <c r="H1053" s="69">
        <v>1</v>
      </c>
      <c r="I1053" s="67" t="s">
        <v>719</v>
      </c>
      <c r="J1053" s="70" t="s">
        <v>3945</v>
      </c>
      <c r="K1053" s="67" t="s">
        <v>7</v>
      </c>
      <c r="L1053" s="63" t="s">
        <v>7</v>
      </c>
      <c r="M1053" s="70" t="s">
        <v>1122</v>
      </c>
      <c r="N1053" s="63" t="s">
        <v>12</v>
      </c>
      <c r="O1053" s="70">
        <v>8</v>
      </c>
      <c r="P1053" s="70">
        <v>8</v>
      </c>
      <c r="Q1053" s="70">
        <v>5</v>
      </c>
      <c r="W1053" s="84">
        <v>8</v>
      </c>
      <c r="X1053" s="84">
        <v>8</v>
      </c>
    </row>
    <row r="1054" spans="2:24" ht="15" customHeight="1" x14ac:dyDescent="0.25">
      <c r="B1054" s="70" t="s">
        <v>3053</v>
      </c>
      <c r="C1054" s="64">
        <v>41057.636342592596</v>
      </c>
      <c r="D1054" s="65" t="s">
        <v>1205</v>
      </c>
      <c r="E1054" s="66">
        <v>438000</v>
      </c>
      <c r="F1054" s="67" t="s">
        <v>39</v>
      </c>
      <c r="G1054" s="68">
        <v>7799.8675090998449</v>
      </c>
      <c r="H1054" s="69">
        <v>1</v>
      </c>
      <c r="I1054" s="67" t="s">
        <v>1206</v>
      </c>
      <c r="J1054" s="70" t="s">
        <v>19</v>
      </c>
      <c r="K1054" s="67" t="s">
        <v>7</v>
      </c>
      <c r="L1054" s="63" t="s">
        <v>7</v>
      </c>
      <c r="M1054" s="70" t="s">
        <v>1122</v>
      </c>
      <c r="N1054" s="63" t="s">
        <v>24</v>
      </c>
      <c r="O1054" s="70">
        <v>2</v>
      </c>
      <c r="P1054" s="70">
        <v>2</v>
      </c>
      <c r="Q1054" s="70">
        <v>10</v>
      </c>
      <c r="W1054" s="84">
        <v>1</v>
      </c>
      <c r="X1054" s="84">
        <v>2</v>
      </c>
    </row>
    <row r="1055" spans="2:24" ht="15" customHeight="1" x14ac:dyDescent="0.25">
      <c r="B1055" s="70" t="s">
        <v>3054</v>
      </c>
      <c r="C1055" s="64">
        <v>41057.640173611115</v>
      </c>
      <c r="D1055" s="65" t="s">
        <v>1207</v>
      </c>
      <c r="E1055" s="66">
        <v>50000</v>
      </c>
      <c r="F1055" s="67" t="s">
        <v>67</v>
      </c>
      <c r="G1055" s="68">
        <v>78808.913603364199</v>
      </c>
      <c r="H1055" s="69">
        <v>8</v>
      </c>
      <c r="I1055" s="67" t="s">
        <v>1208</v>
      </c>
      <c r="J1055" s="70" t="s">
        <v>51</v>
      </c>
      <c r="K1055" s="67" t="s">
        <v>69</v>
      </c>
      <c r="L1055" s="63" t="s">
        <v>69</v>
      </c>
      <c r="M1055" s="70" t="s">
        <v>979</v>
      </c>
      <c r="N1055" s="63" t="s">
        <v>17</v>
      </c>
      <c r="O1055" s="70">
        <v>3</v>
      </c>
      <c r="P1055" s="70">
        <v>2</v>
      </c>
      <c r="Q1055" s="70">
        <v>12</v>
      </c>
      <c r="W1055" s="84">
        <v>2</v>
      </c>
      <c r="X1055" s="84">
        <v>3</v>
      </c>
    </row>
    <row r="1056" spans="2:24" ht="15" customHeight="1" x14ac:dyDescent="0.25">
      <c r="B1056" s="70" t="s">
        <v>3055</v>
      </c>
      <c r="C1056" s="64">
        <v>41057.644432870373</v>
      </c>
      <c r="D1056" s="65">
        <v>560</v>
      </c>
      <c r="E1056" s="66">
        <v>6720</v>
      </c>
      <c r="F1056" s="67" t="s">
        <v>5</v>
      </c>
      <c r="G1056" s="68">
        <v>6720</v>
      </c>
      <c r="H1056" s="69">
        <v>1</v>
      </c>
      <c r="I1056" s="67" t="s">
        <v>719</v>
      </c>
      <c r="J1056" s="70" t="s">
        <v>3945</v>
      </c>
      <c r="K1056" s="67" t="s">
        <v>7</v>
      </c>
      <c r="L1056" s="63" t="s">
        <v>7</v>
      </c>
      <c r="M1056" s="70" t="s">
        <v>1122</v>
      </c>
      <c r="N1056" s="63" t="s">
        <v>8</v>
      </c>
      <c r="O1056" s="70">
        <v>6</v>
      </c>
      <c r="P1056" s="70">
        <v>6</v>
      </c>
      <c r="Q1056" s="70">
        <v>6</v>
      </c>
      <c r="W1056" s="84">
        <v>4</v>
      </c>
      <c r="X1056" s="84">
        <v>6</v>
      </c>
    </row>
    <row r="1057" spans="2:24" ht="15" customHeight="1" x14ac:dyDescent="0.25">
      <c r="B1057" s="70" t="s">
        <v>3056</v>
      </c>
      <c r="C1057" s="64">
        <v>41057.645416666666</v>
      </c>
      <c r="D1057" s="65" t="s">
        <v>1209</v>
      </c>
      <c r="E1057" s="66">
        <v>250000</v>
      </c>
      <c r="F1057" s="67" t="s">
        <v>39</v>
      </c>
      <c r="G1057" s="68">
        <v>4451.9791718606421</v>
      </c>
      <c r="H1057" s="69">
        <v>1</v>
      </c>
      <c r="I1057" s="67" t="s">
        <v>1210</v>
      </c>
      <c r="J1057" s="70" t="s">
        <v>3945</v>
      </c>
      <c r="K1057" s="67" t="s">
        <v>7</v>
      </c>
      <c r="L1057" s="63" t="s">
        <v>7</v>
      </c>
      <c r="M1057" s="70" t="s">
        <v>1122</v>
      </c>
      <c r="N1057" s="63" t="s">
        <v>12</v>
      </c>
      <c r="O1057" s="70">
        <v>8</v>
      </c>
      <c r="P1057" s="70">
        <v>8</v>
      </c>
      <c r="Q1057" s="70">
        <v>3.5</v>
      </c>
      <c r="W1057" s="84">
        <v>8</v>
      </c>
      <c r="X1057" s="84">
        <v>8</v>
      </c>
    </row>
    <row r="1058" spans="2:24" ht="15" customHeight="1" x14ac:dyDescent="0.25">
      <c r="B1058" s="70" t="s">
        <v>3057</v>
      </c>
      <c r="C1058" s="64">
        <v>41057.645752314813</v>
      </c>
      <c r="D1058" s="65" t="s">
        <v>135</v>
      </c>
      <c r="E1058" s="66">
        <v>30000</v>
      </c>
      <c r="F1058" s="67" t="s">
        <v>67</v>
      </c>
      <c r="G1058" s="68">
        <v>47285.348162018527</v>
      </c>
      <c r="H1058" s="69">
        <v>5</v>
      </c>
      <c r="I1058" s="67" t="s">
        <v>151</v>
      </c>
      <c r="J1058" s="70" t="s">
        <v>19</v>
      </c>
      <c r="K1058" s="67" t="s">
        <v>69</v>
      </c>
      <c r="L1058" s="63" t="s">
        <v>69</v>
      </c>
      <c r="M1058" s="70" t="s">
        <v>979</v>
      </c>
      <c r="N1058" s="63" t="s">
        <v>12</v>
      </c>
      <c r="O1058" s="70">
        <v>8</v>
      </c>
      <c r="P1058" s="70">
        <v>8</v>
      </c>
      <c r="Q1058" s="70">
        <v>15</v>
      </c>
      <c r="W1058" s="84">
        <v>8</v>
      </c>
      <c r="X1058" s="84">
        <v>8</v>
      </c>
    </row>
    <row r="1059" spans="2:24" ht="15" customHeight="1" x14ac:dyDescent="0.25">
      <c r="B1059" s="70" t="s">
        <v>3058</v>
      </c>
      <c r="C1059" s="64">
        <v>41057.648182870369</v>
      </c>
      <c r="D1059" s="65">
        <v>600</v>
      </c>
      <c r="E1059" s="66">
        <v>7200</v>
      </c>
      <c r="F1059" s="67" t="s">
        <v>5</v>
      </c>
      <c r="G1059" s="68">
        <v>7200</v>
      </c>
      <c r="H1059" s="69">
        <v>1</v>
      </c>
      <c r="I1059" s="67" t="s">
        <v>1211</v>
      </c>
      <c r="J1059" s="70" t="s">
        <v>19</v>
      </c>
      <c r="K1059" s="67" t="s">
        <v>7</v>
      </c>
      <c r="L1059" s="63" t="s">
        <v>7</v>
      </c>
      <c r="M1059" s="70" t="s">
        <v>1122</v>
      </c>
      <c r="N1059" s="63" t="s">
        <v>12</v>
      </c>
      <c r="O1059" s="70">
        <v>8</v>
      </c>
      <c r="P1059" s="70">
        <v>8</v>
      </c>
      <c r="Q1059" s="70">
        <v>10</v>
      </c>
      <c r="W1059" s="84">
        <v>8</v>
      </c>
      <c r="X1059" s="84">
        <v>8</v>
      </c>
    </row>
    <row r="1060" spans="2:24" ht="15" customHeight="1" x14ac:dyDescent="0.25">
      <c r="B1060" s="70" t="s">
        <v>3059</v>
      </c>
      <c r="C1060" s="64">
        <v>41057.648344907408</v>
      </c>
      <c r="D1060" s="65" t="s">
        <v>1212</v>
      </c>
      <c r="E1060" s="66">
        <v>2500000</v>
      </c>
      <c r="F1060" s="67" t="s">
        <v>39</v>
      </c>
      <c r="G1060" s="68">
        <v>44519.791718606422</v>
      </c>
      <c r="H1060" s="69">
        <v>5</v>
      </c>
      <c r="I1060" s="67" t="s">
        <v>1213</v>
      </c>
      <c r="J1060" s="70" t="s">
        <v>3947</v>
      </c>
      <c r="K1060" s="67" t="s">
        <v>7</v>
      </c>
      <c r="L1060" s="63" t="s">
        <v>7</v>
      </c>
      <c r="M1060" s="70" t="s">
        <v>1122</v>
      </c>
      <c r="N1060" s="63" t="s">
        <v>8</v>
      </c>
      <c r="O1060" s="70">
        <v>6</v>
      </c>
      <c r="P1060" s="70">
        <v>6</v>
      </c>
      <c r="Q1060" s="70">
        <v>9</v>
      </c>
      <c r="W1060" s="84">
        <v>4</v>
      </c>
      <c r="X1060" s="84">
        <v>6</v>
      </c>
    </row>
    <row r="1061" spans="2:24" ht="15" customHeight="1" x14ac:dyDescent="0.25">
      <c r="B1061" s="70" t="s">
        <v>3060</v>
      </c>
      <c r="C1061" s="64">
        <v>41057.64875</v>
      </c>
      <c r="D1061" s="65">
        <v>140000</v>
      </c>
      <c r="E1061" s="66">
        <v>140000</v>
      </c>
      <c r="F1061" s="67" t="s">
        <v>39</v>
      </c>
      <c r="G1061" s="68">
        <v>2493.1083362419595</v>
      </c>
      <c r="H1061" s="69">
        <v>1</v>
      </c>
      <c r="I1061" s="67" t="s">
        <v>308</v>
      </c>
      <c r="J1061" s="70" t="s">
        <v>308</v>
      </c>
      <c r="K1061" s="67" t="s">
        <v>7</v>
      </c>
      <c r="L1061" s="63" t="s">
        <v>7</v>
      </c>
      <c r="M1061" s="70" t="s">
        <v>1122</v>
      </c>
      <c r="N1061" s="63" t="s">
        <v>8</v>
      </c>
      <c r="O1061" s="70">
        <v>6</v>
      </c>
      <c r="P1061" s="70">
        <v>6</v>
      </c>
      <c r="Q1061" s="70">
        <v>4</v>
      </c>
      <c r="W1061" s="84">
        <v>4</v>
      </c>
      <c r="X1061" s="84">
        <v>6</v>
      </c>
    </row>
    <row r="1062" spans="2:24" ht="15" customHeight="1" x14ac:dyDescent="0.25">
      <c r="B1062" s="70" t="s">
        <v>3061</v>
      </c>
      <c r="C1062" s="64">
        <v>41057.649675925924</v>
      </c>
      <c r="D1062" s="65">
        <v>20000</v>
      </c>
      <c r="E1062" s="66">
        <v>20000</v>
      </c>
      <c r="F1062" s="67" t="s">
        <v>67</v>
      </c>
      <c r="G1062" s="68">
        <v>31523.565441345683</v>
      </c>
      <c r="H1062" s="69">
        <v>4</v>
      </c>
      <c r="I1062" s="67" t="s">
        <v>1214</v>
      </c>
      <c r="J1062" s="70" t="s">
        <v>19</v>
      </c>
      <c r="K1062" s="67" t="s">
        <v>69</v>
      </c>
      <c r="L1062" s="63" t="s">
        <v>69</v>
      </c>
      <c r="M1062" s="70" t="s">
        <v>979</v>
      </c>
      <c r="N1062" s="63" t="s">
        <v>8</v>
      </c>
      <c r="O1062" s="70">
        <v>6</v>
      </c>
      <c r="P1062" s="70">
        <v>6</v>
      </c>
      <c r="Q1062" s="70">
        <v>1</v>
      </c>
      <c r="W1062" s="84">
        <v>4</v>
      </c>
      <c r="X1062" s="84">
        <v>6</v>
      </c>
    </row>
    <row r="1063" spans="2:24" ht="15" customHeight="1" x14ac:dyDescent="0.25">
      <c r="B1063" s="70" t="s">
        <v>3062</v>
      </c>
      <c r="C1063" s="64">
        <v>41057.650960648149</v>
      </c>
      <c r="D1063" s="65">
        <v>1200000</v>
      </c>
      <c r="E1063" s="66">
        <v>1200000</v>
      </c>
      <c r="F1063" s="67" t="s">
        <v>39</v>
      </c>
      <c r="G1063" s="68">
        <v>21369.500024931083</v>
      </c>
      <c r="H1063" s="69">
        <v>3</v>
      </c>
      <c r="I1063" s="67" t="s">
        <v>1215</v>
      </c>
      <c r="J1063" s="70" t="s">
        <v>486</v>
      </c>
      <c r="K1063" s="67" t="s">
        <v>7</v>
      </c>
      <c r="L1063" s="63" t="s">
        <v>7</v>
      </c>
      <c r="M1063" s="70" t="s">
        <v>1122</v>
      </c>
      <c r="N1063" s="63" t="s">
        <v>8</v>
      </c>
      <c r="O1063" s="70">
        <v>6</v>
      </c>
      <c r="P1063" s="70">
        <v>6</v>
      </c>
      <c r="Q1063" s="70">
        <v>8</v>
      </c>
      <c r="W1063" s="84">
        <v>4</v>
      </c>
      <c r="X1063" s="84">
        <v>6</v>
      </c>
    </row>
    <row r="1064" spans="2:24" ht="15" customHeight="1" x14ac:dyDescent="0.25">
      <c r="B1064" s="70" t="s">
        <v>3063</v>
      </c>
      <c r="C1064" s="64">
        <v>41057.65421296296</v>
      </c>
      <c r="D1064" s="65">
        <v>80000</v>
      </c>
      <c r="E1064" s="66">
        <v>80000</v>
      </c>
      <c r="F1064" s="67" t="s">
        <v>67</v>
      </c>
      <c r="G1064" s="68">
        <v>126094.26176538273</v>
      </c>
      <c r="H1064" s="69">
        <v>11</v>
      </c>
      <c r="I1064" s="67" t="s">
        <v>1216</v>
      </c>
      <c r="J1064" s="70" t="s">
        <v>354</v>
      </c>
      <c r="K1064" s="67" t="s">
        <v>69</v>
      </c>
      <c r="L1064" s="63" t="s">
        <v>69</v>
      </c>
      <c r="M1064" s="70" t="s">
        <v>979</v>
      </c>
      <c r="N1064" s="63" t="s">
        <v>8</v>
      </c>
      <c r="O1064" s="70">
        <v>6</v>
      </c>
      <c r="P1064" s="70">
        <v>6</v>
      </c>
      <c r="Q1064" s="70">
        <v>10</v>
      </c>
      <c r="W1064" s="84">
        <v>4</v>
      </c>
      <c r="X1064" s="84">
        <v>6</v>
      </c>
    </row>
    <row r="1065" spans="2:24" ht="15" customHeight="1" x14ac:dyDescent="0.25">
      <c r="B1065" s="70" t="s">
        <v>3064</v>
      </c>
      <c r="C1065" s="64">
        <v>41057.655694444446</v>
      </c>
      <c r="D1065" s="65" t="s">
        <v>1217</v>
      </c>
      <c r="E1065" s="66">
        <v>63000</v>
      </c>
      <c r="F1065" s="67" t="s">
        <v>67</v>
      </c>
      <c r="G1065" s="68">
        <v>99299.231140238902</v>
      </c>
      <c r="H1065" s="69">
        <v>10</v>
      </c>
      <c r="I1065" s="67" t="s">
        <v>1218</v>
      </c>
      <c r="J1065" s="70" t="s">
        <v>65</v>
      </c>
      <c r="K1065" s="67" t="s">
        <v>69</v>
      </c>
      <c r="L1065" s="63" t="s">
        <v>69</v>
      </c>
      <c r="M1065" s="70" t="s">
        <v>979</v>
      </c>
      <c r="N1065" s="63" t="s">
        <v>17</v>
      </c>
      <c r="O1065" s="70">
        <v>3</v>
      </c>
      <c r="P1065" s="70">
        <v>2</v>
      </c>
      <c r="Q1065" s="70">
        <v>1</v>
      </c>
      <c r="W1065" s="84">
        <v>2</v>
      </c>
      <c r="X1065" s="84">
        <v>3</v>
      </c>
    </row>
    <row r="1066" spans="2:24" ht="15" customHeight="1" x14ac:dyDescent="0.25">
      <c r="B1066" s="70" t="s">
        <v>3065</v>
      </c>
      <c r="C1066" s="64">
        <v>41057.658171296294</v>
      </c>
      <c r="D1066" s="65" t="s">
        <v>939</v>
      </c>
      <c r="E1066" s="66">
        <v>55000</v>
      </c>
      <c r="F1066" s="67" t="s">
        <v>67</v>
      </c>
      <c r="G1066" s="68">
        <v>86689.804963700633</v>
      </c>
      <c r="H1066" s="69">
        <v>9</v>
      </c>
      <c r="I1066" s="67" t="s">
        <v>210</v>
      </c>
      <c r="J1066" s="70" t="s">
        <v>3947</v>
      </c>
      <c r="K1066" s="67" t="s">
        <v>69</v>
      </c>
      <c r="L1066" s="63" t="s">
        <v>69</v>
      </c>
      <c r="M1066" s="70" t="s">
        <v>979</v>
      </c>
      <c r="N1066" s="63" t="s">
        <v>17</v>
      </c>
      <c r="O1066" s="70">
        <v>3</v>
      </c>
      <c r="P1066" s="70">
        <v>2</v>
      </c>
      <c r="Q1066" s="70">
        <v>22</v>
      </c>
      <c r="W1066" s="84">
        <v>2</v>
      </c>
      <c r="X1066" s="84">
        <v>3</v>
      </c>
    </row>
    <row r="1067" spans="2:24" ht="15" customHeight="1" x14ac:dyDescent="0.25">
      <c r="B1067" s="70" t="s">
        <v>3066</v>
      </c>
      <c r="C1067" s="64">
        <v>41057.658599537041</v>
      </c>
      <c r="D1067" s="65" t="s">
        <v>1219</v>
      </c>
      <c r="E1067" s="66">
        <v>50000</v>
      </c>
      <c r="F1067" s="67" t="s">
        <v>5</v>
      </c>
      <c r="G1067" s="68">
        <v>50000</v>
      </c>
      <c r="H1067" s="69">
        <v>6</v>
      </c>
      <c r="I1067" s="67" t="s">
        <v>1220</v>
      </c>
      <c r="J1067" s="70" t="s">
        <v>51</v>
      </c>
      <c r="K1067" s="67" t="s">
        <v>7</v>
      </c>
      <c r="L1067" s="63" t="s">
        <v>7</v>
      </c>
      <c r="M1067" s="70" t="s">
        <v>1122</v>
      </c>
      <c r="N1067" s="63" t="s">
        <v>17</v>
      </c>
      <c r="O1067" s="70">
        <v>3</v>
      </c>
      <c r="P1067" s="70">
        <v>2</v>
      </c>
      <c r="Q1067" s="70">
        <v>30</v>
      </c>
      <c r="W1067" s="84">
        <v>2</v>
      </c>
      <c r="X1067" s="84">
        <v>3</v>
      </c>
    </row>
    <row r="1068" spans="2:24" ht="15" customHeight="1" x14ac:dyDescent="0.25">
      <c r="B1068" s="70" t="s">
        <v>3067</v>
      </c>
      <c r="C1068" s="64">
        <v>41057.659282407411</v>
      </c>
      <c r="D1068" s="65">
        <v>240000</v>
      </c>
      <c r="E1068" s="66">
        <v>240000</v>
      </c>
      <c r="F1068" s="67" t="s">
        <v>39</v>
      </c>
      <c r="G1068" s="68">
        <v>4273.9000049862161</v>
      </c>
      <c r="H1068" s="69">
        <v>1</v>
      </c>
      <c r="I1068" s="67" t="s">
        <v>747</v>
      </c>
      <c r="J1068" s="70" t="s">
        <v>19</v>
      </c>
      <c r="K1068" s="67" t="s">
        <v>7</v>
      </c>
      <c r="L1068" s="63" t="s">
        <v>7</v>
      </c>
      <c r="M1068" s="70" t="s">
        <v>1122</v>
      </c>
      <c r="N1068" s="63" t="s">
        <v>17</v>
      </c>
      <c r="O1068" s="70">
        <v>3</v>
      </c>
      <c r="P1068" s="70">
        <v>2</v>
      </c>
      <c r="Q1068" s="70">
        <v>3</v>
      </c>
      <c r="W1068" s="84">
        <v>2</v>
      </c>
      <c r="X1068" s="84">
        <v>3</v>
      </c>
    </row>
    <row r="1069" spans="2:24" ht="15" customHeight="1" x14ac:dyDescent="0.25">
      <c r="B1069" s="70" t="s">
        <v>3068</v>
      </c>
      <c r="C1069" s="64">
        <v>41057.65965277778</v>
      </c>
      <c r="D1069" s="65" t="s">
        <v>831</v>
      </c>
      <c r="E1069" s="66">
        <v>250000</v>
      </c>
      <c r="F1069" s="67" t="s">
        <v>39</v>
      </c>
      <c r="G1069" s="68">
        <v>4451.9791718606421</v>
      </c>
      <c r="H1069" s="69">
        <v>1</v>
      </c>
      <c r="I1069" s="67" t="s">
        <v>719</v>
      </c>
      <c r="J1069" s="70" t="s">
        <v>3945</v>
      </c>
      <c r="K1069" s="67" t="s">
        <v>7</v>
      </c>
      <c r="L1069" s="63" t="s">
        <v>7</v>
      </c>
      <c r="M1069" s="70" t="s">
        <v>1122</v>
      </c>
      <c r="N1069" s="63" t="s">
        <v>17</v>
      </c>
      <c r="O1069" s="70">
        <v>3</v>
      </c>
      <c r="P1069" s="70">
        <v>2</v>
      </c>
      <c r="Q1069" s="70">
        <v>3</v>
      </c>
      <c r="W1069" s="84">
        <v>2</v>
      </c>
      <c r="X1069" s="84">
        <v>3</v>
      </c>
    </row>
    <row r="1070" spans="2:24" ht="15" customHeight="1" x14ac:dyDescent="0.25">
      <c r="B1070" s="70" t="s">
        <v>3069</v>
      </c>
      <c r="C1070" s="64">
        <v>41057.660787037035</v>
      </c>
      <c r="D1070" s="65" t="s">
        <v>1221</v>
      </c>
      <c r="E1070" s="66">
        <v>600000</v>
      </c>
      <c r="F1070" s="67" t="s">
        <v>39</v>
      </c>
      <c r="G1070" s="68">
        <v>10684.750012465542</v>
      </c>
      <c r="H1070" s="69">
        <v>2</v>
      </c>
      <c r="I1070" s="67" t="s">
        <v>1222</v>
      </c>
      <c r="J1070" s="70" t="s">
        <v>19</v>
      </c>
      <c r="K1070" s="67" t="s">
        <v>7</v>
      </c>
      <c r="L1070" s="63" t="s">
        <v>7</v>
      </c>
      <c r="M1070" s="70" t="s">
        <v>1122</v>
      </c>
      <c r="N1070" s="63" t="s">
        <v>8</v>
      </c>
      <c r="O1070" s="70">
        <v>6</v>
      </c>
      <c r="P1070" s="70">
        <v>6</v>
      </c>
      <c r="Q1070" s="70">
        <v>10</v>
      </c>
      <c r="W1070" s="84">
        <v>4</v>
      </c>
      <c r="X1070" s="84">
        <v>6</v>
      </c>
    </row>
    <row r="1071" spans="2:24" ht="15" customHeight="1" x14ac:dyDescent="0.25">
      <c r="B1071" s="70" t="s">
        <v>3070</v>
      </c>
      <c r="C1071" s="64">
        <v>41057.666504629633</v>
      </c>
      <c r="D1071" s="65">
        <v>40500</v>
      </c>
      <c r="E1071" s="66">
        <v>40500</v>
      </c>
      <c r="F1071" s="67" t="s">
        <v>67</v>
      </c>
      <c r="G1071" s="68">
        <v>63835.220018725006</v>
      </c>
      <c r="H1071" s="69">
        <v>7</v>
      </c>
      <c r="I1071" s="67" t="s">
        <v>1223</v>
      </c>
      <c r="J1071" s="70" t="s">
        <v>51</v>
      </c>
      <c r="K1071" s="67" t="s">
        <v>69</v>
      </c>
      <c r="L1071" s="63" t="s">
        <v>69</v>
      </c>
      <c r="M1071" s="70" t="s">
        <v>979</v>
      </c>
      <c r="N1071" s="63" t="s">
        <v>17</v>
      </c>
      <c r="O1071" s="70">
        <v>3</v>
      </c>
      <c r="P1071" s="70">
        <v>2</v>
      </c>
      <c r="Q1071" s="70">
        <v>25</v>
      </c>
      <c r="W1071" s="84">
        <v>2</v>
      </c>
      <c r="X1071" s="84">
        <v>3</v>
      </c>
    </row>
    <row r="1072" spans="2:24" ht="15" customHeight="1" x14ac:dyDescent="0.25">
      <c r="B1072" s="70" t="s">
        <v>3071</v>
      </c>
      <c r="C1072" s="64">
        <v>41057.66741898148</v>
      </c>
      <c r="D1072" s="65" t="s">
        <v>1224</v>
      </c>
      <c r="E1072" s="66">
        <v>23000</v>
      </c>
      <c r="F1072" s="67" t="s">
        <v>67</v>
      </c>
      <c r="G1072" s="68">
        <v>36252.100257547536</v>
      </c>
      <c r="H1072" s="69">
        <v>4</v>
      </c>
      <c r="I1072" s="67" t="s">
        <v>151</v>
      </c>
      <c r="J1072" s="70" t="s">
        <v>19</v>
      </c>
      <c r="K1072" s="67" t="s">
        <v>69</v>
      </c>
      <c r="L1072" s="63" t="s">
        <v>69</v>
      </c>
      <c r="M1072" s="70" t="s">
        <v>979</v>
      </c>
      <c r="N1072" s="63" t="s">
        <v>12</v>
      </c>
      <c r="O1072" s="70">
        <v>8</v>
      </c>
      <c r="P1072" s="70">
        <v>8</v>
      </c>
      <c r="Q1072" s="70">
        <v>5</v>
      </c>
      <c r="W1072" s="84">
        <v>8</v>
      </c>
      <c r="X1072" s="84">
        <v>8</v>
      </c>
    </row>
    <row r="1073" spans="2:24" ht="15" customHeight="1" x14ac:dyDescent="0.25">
      <c r="B1073" s="70" t="s">
        <v>3072</v>
      </c>
      <c r="C1073" s="64">
        <v>41057.668958333335</v>
      </c>
      <c r="D1073" s="65">
        <v>7960</v>
      </c>
      <c r="E1073" s="66">
        <v>7960</v>
      </c>
      <c r="F1073" s="67" t="s">
        <v>5</v>
      </c>
      <c r="G1073" s="68">
        <v>7960</v>
      </c>
      <c r="H1073" s="69">
        <v>1</v>
      </c>
      <c r="I1073" s="67" t="s">
        <v>784</v>
      </c>
      <c r="J1073" s="70" t="s">
        <v>51</v>
      </c>
      <c r="K1073" s="67" t="s">
        <v>7</v>
      </c>
      <c r="L1073" s="63" t="s">
        <v>7</v>
      </c>
      <c r="M1073" s="70" t="s">
        <v>1122</v>
      </c>
      <c r="N1073" s="63" t="s">
        <v>8</v>
      </c>
      <c r="O1073" s="70">
        <v>6</v>
      </c>
      <c r="P1073" s="70">
        <v>6</v>
      </c>
      <c r="Q1073" s="70">
        <v>7</v>
      </c>
      <c r="W1073" s="84">
        <v>4</v>
      </c>
      <c r="X1073" s="84">
        <v>6</v>
      </c>
    </row>
    <row r="1074" spans="2:24" ht="15" customHeight="1" x14ac:dyDescent="0.25">
      <c r="B1074" s="70" t="s">
        <v>3073</v>
      </c>
      <c r="C1074" s="64">
        <v>41057.669270833336</v>
      </c>
      <c r="D1074" s="65" t="s">
        <v>1225</v>
      </c>
      <c r="E1074" s="66">
        <v>500000</v>
      </c>
      <c r="F1074" s="67" t="s">
        <v>39</v>
      </c>
      <c r="G1074" s="68">
        <v>8903.9583437212841</v>
      </c>
      <c r="H1074" s="69">
        <v>1</v>
      </c>
      <c r="I1074" s="67" t="s">
        <v>747</v>
      </c>
      <c r="J1074" s="70" t="s">
        <v>19</v>
      </c>
      <c r="K1074" s="67" t="s">
        <v>7</v>
      </c>
      <c r="L1074" s="63" t="s">
        <v>7</v>
      </c>
      <c r="M1074" s="70" t="s">
        <v>1122</v>
      </c>
      <c r="N1074" s="63" t="s">
        <v>17</v>
      </c>
      <c r="O1074" s="70">
        <v>3</v>
      </c>
      <c r="P1074" s="70">
        <v>2</v>
      </c>
      <c r="Q1074" s="70">
        <v>23</v>
      </c>
      <c r="W1074" s="84">
        <v>2</v>
      </c>
      <c r="X1074" s="84">
        <v>3</v>
      </c>
    </row>
    <row r="1075" spans="2:24" ht="15" customHeight="1" x14ac:dyDescent="0.25">
      <c r="B1075" s="70" t="s">
        <v>3074</v>
      </c>
      <c r="C1075" s="64">
        <v>41057.670636574076</v>
      </c>
      <c r="D1075" s="65" t="s">
        <v>1226</v>
      </c>
      <c r="E1075" s="66">
        <v>40000</v>
      </c>
      <c r="F1075" s="67" t="s">
        <v>21</v>
      </c>
      <c r="G1075" s="68">
        <v>50815.977559664309</v>
      </c>
      <c r="H1075" s="69">
        <v>6</v>
      </c>
      <c r="I1075" s="67" t="s">
        <v>1227</v>
      </c>
      <c r="J1075" s="70" t="s">
        <v>19</v>
      </c>
      <c r="K1075" s="67" t="s">
        <v>626</v>
      </c>
      <c r="L1075" s="63" t="s">
        <v>626</v>
      </c>
      <c r="M1075" s="70" t="s">
        <v>979</v>
      </c>
      <c r="N1075" s="63" t="s">
        <v>8</v>
      </c>
      <c r="O1075" s="70">
        <v>6</v>
      </c>
      <c r="P1075" s="70">
        <v>6</v>
      </c>
      <c r="Q1075" s="70">
        <v>3</v>
      </c>
      <c r="W1075" s="84">
        <v>4</v>
      </c>
      <c r="X1075" s="84">
        <v>6</v>
      </c>
    </row>
    <row r="1076" spans="2:24" ht="15" customHeight="1" x14ac:dyDescent="0.25">
      <c r="B1076" s="70" t="s">
        <v>3075</v>
      </c>
      <c r="C1076" s="64">
        <v>41057.672118055554</v>
      </c>
      <c r="D1076" s="65" t="s">
        <v>135</v>
      </c>
      <c r="E1076" s="66">
        <v>30000</v>
      </c>
      <c r="F1076" s="67" t="s">
        <v>67</v>
      </c>
      <c r="G1076" s="68">
        <v>47285.348162018527</v>
      </c>
      <c r="H1076" s="69">
        <v>5</v>
      </c>
      <c r="I1076" s="67" t="s">
        <v>390</v>
      </c>
      <c r="J1076" s="70" t="s">
        <v>19</v>
      </c>
      <c r="K1076" s="67" t="s">
        <v>69</v>
      </c>
      <c r="L1076" s="63" t="s">
        <v>69</v>
      </c>
      <c r="M1076" s="70" t="s">
        <v>979</v>
      </c>
      <c r="N1076" s="63" t="s">
        <v>8</v>
      </c>
      <c r="O1076" s="70">
        <v>6</v>
      </c>
      <c r="P1076" s="70">
        <v>6</v>
      </c>
      <c r="Q1076" s="70">
        <v>4</v>
      </c>
      <c r="W1076" s="84">
        <v>4</v>
      </c>
      <c r="X1076" s="84">
        <v>6</v>
      </c>
    </row>
    <row r="1077" spans="2:24" ht="15" customHeight="1" x14ac:dyDescent="0.25">
      <c r="B1077" s="70" t="s">
        <v>3076</v>
      </c>
      <c r="C1077" s="64">
        <v>41057.672118055554</v>
      </c>
      <c r="D1077" s="65">
        <v>48000</v>
      </c>
      <c r="E1077" s="66">
        <v>48000</v>
      </c>
      <c r="F1077" s="67" t="s">
        <v>67</v>
      </c>
      <c r="G1077" s="68">
        <v>75656.557059229643</v>
      </c>
      <c r="H1077" s="69">
        <v>8</v>
      </c>
      <c r="I1077" s="67" t="s">
        <v>1228</v>
      </c>
      <c r="J1077" s="70" t="s">
        <v>51</v>
      </c>
      <c r="K1077" s="67" t="s">
        <v>69</v>
      </c>
      <c r="L1077" s="63" t="s">
        <v>69</v>
      </c>
      <c r="M1077" s="70" t="s">
        <v>979</v>
      </c>
      <c r="N1077" s="63" t="s">
        <v>17</v>
      </c>
      <c r="O1077" s="70">
        <v>3</v>
      </c>
      <c r="P1077" s="70">
        <v>2</v>
      </c>
      <c r="Q1077" s="70">
        <v>10</v>
      </c>
      <c r="W1077" s="84">
        <v>2</v>
      </c>
      <c r="X1077" s="84">
        <v>3</v>
      </c>
    </row>
    <row r="1078" spans="2:24" ht="15" customHeight="1" x14ac:dyDescent="0.25">
      <c r="B1078" s="70" t="s">
        <v>3077</v>
      </c>
      <c r="C1078" s="64">
        <v>41057.674212962964</v>
      </c>
      <c r="D1078" s="65" t="s">
        <v>699</v>
      </c>
      <c r="E1078" s="66">
        <v>240000</v>
      </c>
      <c r="F1078" s="67" t="s">
        <v>39</v>
      </c>
      <c r="G1078" s="68">
        <v>4273.9000049862161</v>
      </c>
      <c r="H1078" s="69">
        <v>1</v>
      </c>
      <c r="I1078" s="67" t="s">
        <v>308</v>
      </c>
      <c r="J1078" s="70" t="s">
        <v>308</v>
      </c>
      <c r="K1078" s="67" t="s">
        <v>7</v>
      </c>
      <c r="L1078" s="63" t="s">
        <v>7</v>
      </c>
      <c r="M1078" s="70" t="s">
        <v>1122</v>
      </c>
      <c r="N1078" s="63" t="s">
        <v>12</v>
      </c>
      <c r="O1078" s="70">
        <v>8</v>
      </c>
      <c r="P1078" s="70">
        <v>8</v>
      </c>
      <c r="Q1078" s="70">
        <v>20</v>
      </c>
      <c r="W1078" s="84">
        <v>8</v>
      </c>
      <c r="X1078" s="84">
        <v>8</v>
      </c>
    </row>
    <row r="1079" spans="2:24" ht="15" customHeight="1" x14ac:dyDescent="0.25">
      <c r="B1079" s="70" t="s">
        <v>3078</v>
      </c>
      <c r="C1079" s="64">
        <v>41057.680104166669</v>
      </c>
      <c r="D1079" s="65">
        <v>37000</v>
      </c>
      <c r="E1079" s="66">
        <v>37000</v>
      </c>
      <c r="F1079" s="67" t="s">
        <v>21</v>
      </c>
      <c r="G1079" s="68">
        <v>47004.779242689488</v>
      </c>
      <c r="H1079" s="69">
        <v>5</v>
      </c>
      <c r="I1079" s="67" t="s">
        <v>1229</v>
      </c>
      <c r="J1079" s="70" t="s">
        <v>19</v>
      </c>
      <c r="K1079" s="67" t="s">
        <v>606</v>
      </c>
      <c r="L1079" s="63" t="s">
        <v>606</v>
      </c>
      <c r="M1079" s="70" t="s">
        <v>979</v>
      </c>
      <c r="N1079" s="63" t="s">
        <v>8</v>
      </c>
      <c r="O1079" s="70">
        <v>6</v>
      </c>
      <c r="P1079" s="70">
        <v>6</v>
      </c>
      <c r="Q1079" s="70">
        <v>11</v>
      </c>
      <c r="W1079" s="84">
        <v>4</v>
      </c>
      <c r="X1079" s="84">
        <v>6</v>
      </c>
    </row>
    <row r="1080" spans="2:24" ht="15" customHeight="1" x14ac:dyDescent="0.25">
      <c r="B1080" s="70" t="s">
        <v>3079</v>
      </c>
      <c r="C1080" s="64">
        <v>41057.680335648147</v>
      </c>
      <c r="D1080" s="65" t="s">
        <v>135</v>
      </c>
      <c r="E1080" s="66">
        <v>30000</v>
      </c>
      <c r="F1080" s="67" t="s">
        <v>67</v>
      </c>
      <c r="G1080" s="68">
        <v>47285.348162018527</v>
      </c>
      <c r="H1080" s="69">
        <v>5</v>
      </c>
      <c r="I1080" s="67" t="s">
        <v>1230</v>
      </c>
      <c r="J1080" s="70" t="s">
        <v>19</v>
      </c>
      <c r="K1080" s="67" t="s">
        <v>69</v>
      </c>
      <c r="L1080" s="63" t="s">
        <v>69</v>
      </c>
      <c r="M1080" s="70" t="s">
        <v>979</v>
      </c>
      <c r="N1080" s="63" t="s">
        <v>12</v>
      </c>
      <c r="O1080" s="70">
        <v>8</v>
      </c>
      <c r="P1080" s="70">
        <v>8</v>
      </c>
      <c r="Q1080" s="70">
        <v>10</v>
      </c>
      <c r="W1080" s="84">
        <v>8</v>
      </c>
      <c r="X1080" s="84">
        <v>8</v>
      </c>
    </row>
    <row r="1081" spans="2:24" ht="15" customHeight="1" x14ac:dyDescent="0.25">
      <c r="B1081" s="70" t="s">
        <v>3080</v>
      </c>
      <c r="C1081" s="64">
        <v>41057.681157407409</v>
      </c>
      <c r="D1081" s="65">
        <v>58000</v>
      </c>
      <c r="E1081" s="66">
        <v>58000</v>
      </c>
      <c r="F1081" s="67" t="s">
        <v>67</v>
      </c>
      <c r="G1081" s="68">
        <v>91418.339779902482</v>
      </c>
      <c r="H1081" s="69">
        <v>10</v>
      </c>
      <c r="I1081" s="67" t="s">
        <v>1231</v>
      </c>
      <c r="J1081" s="70" t="s">
        <v>19</v>
      </c>
      <c r="K1081" s="67" t="s">
        <v>69</v>
      </c>
      <c r="L1081" s="63" t="s">
        <v>69</v>
      </c>
      <c r="M1081" s="70" t="s">
        <v>979</v>
      </c>
      <c r="N1081" s="63" t="s">
        <v>12</v>
      </c>
      <c r="O1081" s="70">
        <v>8</v>
      </c>
      <c r="P1081" s="70">
        <v>8</v>
      </c>
      <c r="Q1081" s="70">
        <v>8</v>
      </c>
      <c r="W1081" s="84">
        <v>8</v>
      </c>
      <c r="X1081" s="84">
        <v>8</v>
      </c>
    </row>
    <row r="1082" spans="2:24" ht="15" customHeight="1" x14ac:dyDescent="0.25">
      <c r="B1082" s="70" t="s">
        <v>3081</v>
      </c>
      <c r="C1082" s="64">
        <v>41057.681562500002</v>
      </c>
      <c r="D1082" s="65">
        <v>79000</v>
      </c>
      <c r="E1082" s="66">
        <v>79000</v>
      </c>
      <c r="F1082" s="67" t="s">
        <v>67</v>
      </c>
      <c r="G1082" s="68">
        <v>124518.08349331544</v>
      </c>
      <c r="H1082" s="69">
        <v>11</v>
      </c>
      <c r="I1082" s="67" t="s">
        <v>183</v>
      </c>
      <c r="J1082" s="70" t="s">
        <v>19</v>
      </c>
      <c r="K1082" s="67" t="s">
        <v>69</v>
      </c>
      <c r="L1082" s="63" t="s">
        <v>69</v>
      </c>
      <c r="M1082" s="70" t="s">
        <v>979</v>
      </c>
      <c r="N1082" s="63" t="s">
        <v>17</v>
      </c>
      <c r="O1082" s="70">
        <v>3</v>
      </c>
      <c r="P1082" s="70">
        <v>2</v>
      </c>
      <c r="Q1082" s="70">
        <v>14</v>
      </c>
      <c r="W1082" s="84">
        <v>2</v>
      </c>
      <c r="X1082" s="84">
        <v>3</v>
      </c>
    </row>
    <row r="1083" spans="2:24" ht="15" customHeight="1" x14ac:dyDescent="0.25">
      <c r="B1083" s="70" t="s">
        <v>3082</v>
      </c>
      <c r="C1083" s="64">
        <v>41057.684884259259</v>
      </c>
      <c r="D1083" s="65">
        <v>43912.03</v>
      </c>
      <c r="E1083" s="66">
        <v>43912</v>
      </c>
      <c r="F1083" s="67" t="s">
        <v>67</v>
      </c>
      <c r="G1083" s="68">
        <v>69213.140283018583</v>
      </c>
      <c r="H1083" s="69">
        <v>7</v>
      </c>
      <c r="I1083" s="67" t="s">
        <v>425</v>
      </c>
      <c r="J1083" s="70" t="s">
        <v>19</v>
      </c>
      <c r="K1083" s="67" t="s">
        <v>69</v>
      </c>
      <c r="L1083" s="63" t="s">
        <v>69</v>
      </c>
      <c r="M1083" s="70" t="s">
        <v>979</v>
      </c>
      <c r="N1083" s="63" t="s">
        <v>12</v>
      </c>
      <c r="O1083" s="70">
        <v>8</v>
      </c>
      <c r="P1083" s="70">
        <v>8</v>
      </c>
      <c r="Q1083" s="70">
        <v>3</v>
      </c>
      <c r="W1083" s="84">
        <v>8</v>
      </c>
      <c r="X1083" s="84">
        <v>8</v>
      </c>
    </row>
    <row r="1084" spans="2:24" ht="15" customHeight="1" x14ac:dyDescent="0.25">
      <c r="B1084" s="70" t="s">
        <v>3083</v>
      </c>
      <c r="C1084" s="64">
        <v>41057.686400462961</v>
      </c>
      <c r="D1084" s="65">
        <v>3500</v>
      </c>
      <c r="E1084" s="66">
        <v>3500</v>
      </c>
      <c r="F1084" s="67" t="s">
        <v>5</v>
      </c>
      <c r="G1084" s="68">
        <v>3500</v>
      </c>
      <c r="H1084" s="69">
        <v>1</v>
      </c>
      <c r="I1084" s="67" t="s">
        <v>1232</v>
      </c>
      <c r="J1084" s="70" t="s">
        <v>51</v>
      </c>
      <c r="K1084" s="67" t="s">
        <v>1233</v>
      </c>
      <c r="L1084" s="63" t="s">
        <v>16</v>
      </c>
      <c r="M1084" s="70" t="s">
        <v>1122</v>
      </c>
      <c r="N1084" s="63" t="s">
        <v>8</v>
      </c>
      <c r="O1084" s="70">
        <v>6</v>
      </c>
      <c r="P1084" s="70">
        <v>6</v>
      </c>
      <c r="Q1084" s="70">
        <v>4</v>
      </c>
      <c r="W1084" s="84">
        <v>4</v>
      </c>
      <c r="X1084" s="84">
        <v>6</v>
      </c>
    </row>
    <row r="1085" spans="2:24" ht="15" customHeight="1" x14ac:dyDescent="0.25">
      <c r="B1085" s="70" t="s">
        <v>3084</v>
      </c>
      <c r="C1085" s="64">
        <v>41057.690833333334</v>
      </c>
      <c r="D1085" s="65" t="s">
        <v>1234</v>
      </c>
      <c r="E1085" s="66">
        <v>40000</v>
      </c>
      <c r="F1085" s="67" t="s">
        <v>67</v>
      </c>
      <c r="G1085" s="68">
        <v>63047.130882691366</v>
      </c>
      <c r="H1085" s="69">
        <v>7</v>
      </c>
      <c r="I1085" s="67" t="s">
        <v>281</v>
      </c>
      <c r="J1085" s="70" t="s">
        <v>51</v>
      </c>
      <c r="K1085" s="67" t="s">
        <v>69</v>
      </c>
      <c r="L1085" s="63" t="s">
        <v>69</v>
      </c>
      <c r="M1085" s="70" t="s">
        <v>979</v>
      </c>
      <c r="N1085" s="63" t="s">
        <v>24</v>
      </c>
      <c r="O1085" s="70">
        <v>2</v>
      </c>
      <c r="P1085" s="70">
        <v>2</v>
      </c>
      <c r="Q1085" s="70">
        <v>20</v>
      </c>
      <c r="W1085" s="84">
        <v>1</v>
      </c>
      <c r="X1085" s="84">
        <v>2</v>
      </c>
    </row>
    <row r="1086" spans="2:24" ht="15" customHeight="1" x14ac:dyDescent="0.25">
      <c r="B1086" s="70" t="s">
        <v>3085</v>
      </c>
      <c r="C1086" s="64">
        <v>41057.691192129627</v>
      </c>
      <c r="D1086" s="65">
        <v>57000</v>
      </c>
      <c r="E1086" s="66">
        <v>57000</v>
      </c>
      <c r="F1086" s="67" t="s">
        <v>21</v>
      </c>
      <c r="G1086" s="68">
        <v>72412.768022521646</v>
      </c>
      <c r="H1086" s="69">
        <v>8</v>
      </c>
      <c r="I1086" s="67" t="s">
        <v>1235</v>
      </c>
      <c r="J1086" s="70" t="s">
        <v>51</v>
      </c>
      <c r="K1086" s="67" t="s">
        <v>581</v>
      </c>
      <c r="L1086" s="63" t="s">
        <v>581</v>
      </c>
      <c r="M1086" s="70" t="s">
        <v>979</v>
      </c>
      <c r="N1086" s="63" t="s">
        <v>24</v>
      </c>
      <c r="O1086" s="70">
        <v>2</v>
      </c>
      <c r="P1086" s="70">
        <v>2</v>
      </c>
      <c r="Q1086" s="70">
        <v>15</v>
      </c>
      <c r="W1086" s="84">
        <v>1</v>
      </c>
      <c r="X1086" s="84">
        <v>2</v>
      </c>
    </row>
    <row r="1087" spans="2:24" ht="15" customHeight="1" x14ac:dyDescent="0.25">
      <c r="B1087" s="70" t="s">
        <v>3086</v>
      </c>
      <c r="C1087" s="64">
        <v>41057.695451388892</v>
      </c>
      <c r="D1087" s="65">
        <v>40000</v>
      </c>
      <c r="E1087" s="66">
        <v>40000</v>
      </c>
      <c r="F1087" s="67" t="s">
        <v>21</v>
      </c>
      <c r="G1087" s="68">
        <v>50815.977559664309</v>
      </c>
      <c r="H1087" s="69">
        <v>6</v>
      </c>
      <c r="I1087" s="67" t="s">
        <v>189</v>
      </c>
      <c r="J1087" s="70" t="s">
        <v>308</v>
      </c>
      <c r="K1087" s="67" t="s">
        <v>29</v>
      </c>
      <c r="L1087" s="63" t="s">
        <v>29</v>
      </c>
      <c r="M1087" s="70" t="s">
        <v>979</v>
      </c>
      <c r="N1087" s="63" t="s">
        <v>17</v>
      </c>
      <c r="O1087" s="70">
        <v>3</v>
      </c>
      <c r="P1087" s="70">
        <v>2</v>
      </c>
      <c r="Q1087" s="70">
        <v>10</v>
      </c>
      <c r="W1087" s="84">
        <v>2</v>
      </c>
      <c r="X1087" s="84">
        <v>3</v>
      </c>
    </row>
    <row r="1088" spans="2:24" ht="15" customHeight="1" x14ac:dyDescent="0.25">
      <c r="B1088" s="70" t="s">
        <v>3087</v>
      </c>
      <c r="C1088" s="64">
        <v>41057.698240740741</v>
      </c>
      <c r="D1088" s="65">
        <v>100000</v>
      </c>
      <c r="E1088" s="66">
        <v>1200000</v>
      </c>
      <c r="F1088" s="67" t="s">
        <v>39</v>
      </c>
      <c r="G1088" s="68">
        <v>21369.500024931083</v>
      </c>
      <c r="H1088" s="69">
        <v>3</v>
      </c>
      <c r="I1088" s="67" t="s">
        <v>1236</v>
      </c>
      <c r="J1088" s="70" t="s">
        <v>51</v>
      </c>
      <c r="K1088" s="67" t="s">
        <v>7</v>
      </c>
      <c r="L1088" s="63" t="s">
        <v>7</v>
      </c>
      <c r="M1088" s="70" t="s">
        <v>1122</v>
      </c>
      <c r="N1088" s="63" t="s">
        <v>17</v>
      </c>
      <c r="O1088" s="70">
        <v>3</v>
      </c>
      <c r="P1088" s="70">
        <v>2</v>
      </c>
      <c r="Q1088" s="70">
        <v>5</v>
      </c>
      <c r="W1088" s="84">
        <v>2</v>
      </c>
      <c r="X1088" s="84">
        <v>3</v>
      </c>
    </row>
    <row r="1089" spans="2:24" ht="15" customHeight="1" x14ac:dyDescent="0.25">
      <c r="B1089" s="70" t="s">
        <v>3088</v>
      </c>
      <c r="C1089" s="64">
        <v>41057.698287037034</v>
      </c>
      <c r="D1089" s="65" t="s">
        <v>66</v>
      </c>
      <c r="E1089" s="66">
        <v>35000</v>
      </c>
      <c r="F1089" s="67" t="s">
        <v>67</v>
      </c>
      <c r="G1089" s="68">
        <v>55166.239522354947</v>
      </c>
      <c r="H1089" s="69">
        <v>6</v>
      </c>
      <c r="I1089" s="67" t="s">
        <v>1237</v>
      </c>
      <c r="J1089" s="70" t="s">
        <v>19</v>
      </c>
      <c r="K1089" s="67" t="s">
        <v>69</v>
      </c>
      <c r="L1089" s="63" t="s">
        <v>69</v>
      </c>
      <c r="M1089" s="70" t="s">
        <v>979</v>
      </c>
      <c r="N1089" s="63" t="s">
        <v>17</v>
      </c>
      <c r="O1089" s="70">
        <v>3</v>
      </c>
      <c r="P1089" s="70">
        <v>2</v>
      </c>
      <c r="Q1089" s="70">
        <v>6</v>
      </c>
      <c r="W1089" s="84">
        <v>2</v>
      </c>
      <c r="X1089" s="84">
        <v>3</v>
      </c>
    </row>
    <row r="1090" spans="2:24" ht="15" customHeight="1" x14ac:dyDescent="0.25">
      <c r="B1090" s="70" t="s">
        <v>3089</v>
      </c>
      <c r="C1090" s="64">
        <v>41057.703622685185</v>
      </c>
      <c r="D1090" s="65" t="s">
        <v>1238</v>
      </c>
      <c r="E1090" s="66">
        <v>180000</v>
      </c>
      <c r="F1090" s="67" t="s">
        <v>39</v>
      </c>
      <c r="G1090" s="68">
        <v>3205.4250037396623</v>
      </c>
      <c r="H1090" s="69">
        <v>1</v>
      </c>
      <c r="I1090" s="67" t="s">
        <v>1239</v>
      </c>
      <c r="J1090" s="70" t="s">
        <v>19</v>
      </c>
      <c r="K1090" s="67" t="s">
        <v>7</v>
      </c>
      <c r="L1090" s="63" t="s">
        <v>7</v>
      </c>
      <c r="M1090" s="70" t="s">
        <v>1122</v>
      </c>
      <c r="N1090" s="63" t="s">
        <v>12</v>
      </c>
      <c r="O1090" s="70">
        <v>8</v>
      </c>
      <c r="P1090" s="70">
        <v>8</v>
      </c>
      <c r="Q1090" s="70">
        <v>3</v>
      </c>
      <c r="W1090" s="84">
        <v>8</v>
      </c>
      <c r="X1090" s="84">
        <v>8</v>
      </c>
    </row>
    <row r="1091" spans="2:24" ht="15" customHeight="1" x14ac:dyDescent="0.25">
      <c r="B1091" s="70" t="s">
        <v>3090</v>
      </c>
      <c r="C1091" s="64">
        <v>41057.706979166665</v>
      </c>
      <c r="D1091" s="65" t="s">
        <v>1240</v>
      </c>
      <c r="E1091" s="66">
        <v>600000</v>
      </c>
      <c r="F1091" s="67" t="s">
        <v>39</v>
      </c>
      <c r="G1091" s="68">
        <v>10684.750012465542</v>
      </c>
      <c r="H1091" s="69">
        <v>2</v>
      </c>
      <c r="I1091" s="67" t="s">
        <v>1241</v>
      </c>
      <c r="J1091" s="70" t="s">
        <v>308</v>
      </c>
      <c r="K1091" s="67" t="s">
        <v>7</v>
      </c>
      <c r="L1091" s="63" t="s">
        <v>7</v>
      </c>
      <c r="M1091" s="70" t="s">
        <v>1122</v>
      </c>
      <c r="N1091" s="63" t="s">
        <v>17</v>
      </c>
      <c r="O1091" s="70">
        <v>3</v>
      </c>
      <c r="P1091" s="70">
        <v>2</v>
      </c>
      <c r="Q1091" s="70">
        <v>8</v>
      </c>
      <c r="W1091" s="84">
        <v>2</v>
      </c>
      <c r="X1091" s="84">
        <v>3</v>
      </c>
    </row>
    <row r="1092" spans="2:24" ht="15" customHeight="1" x14ac:dyDescent="0.25">
      <c r="B1092" s="70" t="s">
        <v>3091</v>
      </c>
      <c r="C1092" s="64">
        <v>41057.708194444444</v>
      </c>
      <c r="D1092" s="65" t="s">
        <v>1242</v>
      </c>
      <c r="E1092" s="66">
        <v>300000</v>
      </c>
      <c r="F1092" s="67" t="s">
        <v>39</v>
      </c>
      <c r="G1092" s="68">
        <v>5342.3750062327708</v>
      </c>
      <c r="H1092" s="69">
        <v>1</v>
      </c>
      <c r="I1092" s="67" t="s">
        <v>19</v>
      </c>
      <c r="J1092" s="70" t="s">
        <v>19</v>
      </c>
      <c r="K1092" s="67" t="s">
        <v>7</v>
      </c>
      <c r="L1092" s="63" t="s">
        <v>7</v>
      </c>
      <c r="M1092" s="70" t="s">
        <v>1122</v>
      </c>
      <c r="N1092" s="63" t="s">
        <v>8</v>
      </c>
      <c r="O1092" s="70">
        <v>6</v>
      </c>
      <c r="P1092" s="70">
        <v>6</v>
      </c>
      <c r="Q1092" s="70">
        <v>5</v>
      </c>
      <c r="W1092" s="84">
        <v>4</v>
      </c>
      <c r="X1092" s="84">
        <v>6</v>
      </c>
    </row>
    <row r="1093" spans="2:24" ht="15" customHeight="1" x14ac:dyDescent="0.25">
      <c r="B1093" s="70" t="s">
        <v>3092</v>
      </c>
      <c r="C1093" s="64">
        <v>41057.710219907407</v>
      </c>
      <c r="D1093" s="65">
        <v>75000</v>
      </c>
      <c r="E1093" s="66">
        <v>75000</v>
      </c>
      <c r="F1093" s="67" t="s">
        <v>67</v>
      </c>
      <c r="G1093" s="68">
        <v>118213.37040504631</v>
      </c>
      <c r="H1093" s="69">
        <v>11</v>
      </c>
      <c r="I1093" s="67" t="s">
        <v>537</v>
      </c>
      <c r="J1093" s="70" t="s">
        <v>51</v>
      </c>
      <c r="K1093" s="67" t="s">
        <v>69</v>
      </c>
      <c r="L1093" s="63" t="s">
        <v>69</v>
      </c>
      <c r="M1093" s="70" t="s">
        <v>979</v>
      </c>
      <c r="N1093" s="63" t="s">
        <v>17</v>
      </c>
      <c r="O1093" s="70">
        <v>3</v>
      </c>
      <c r="P1093" s="70">
        <v>2</v>
      </c>
      <c r="Q1093" s="70">
        <v>10</v>
      </c>
      <c r="W1093" s="84">
        <v>2</v>
      </c>
      <c r="X1093" s="84">
        <v>3</v>
      </c>
    </row>
    <row r="1094" spans="2:24" ht="15" customHeight="1" x14ac:dyDescent="0.25">
      <c r="B1094" s="70" t="s">
        <v>3093</v>
      </c>
      <c r="C1094" s="64">
        <v>41057.711157407408</v>
      </c>
      <c r="D1094" s="65" t="s">
        <v>1243</v>
      </c>
      <c r="E1094" s="66">
        <v>100000</v>
      </c>
      <c r="F1094" s="67" t="s">
        <v>583</v>
      </c>
      <c r="G1094" s="68">
        <v>12192.177986291113</v>
      </c>
      <c r="H1094" s="69">
        <v>2</v>
      </c>
      <c r="I1094" s="67" t="s">
        <v>1244</v>
      </c>
      <c r="J1094" s="70" t="s">
        <v>51</v>
      </c>
      <c r="K1094" s="67" t="s">
        <v>47</v>
      </c>
      <c r="L1094" s="63" t="s">
        <v>47</v>
      </c>
      <c r="M1094" s="70" t="s">
        <v>4016</v>
      </c>
      <c r="N1094" s="63" t="s">
        <v>12</v>
      </c>
      <c r="O1094" s="70">
        <v>8</v>
      </c>
      <c r="P1094" s="70">
        <v>8</v>
      </c>
      <c r="Q1094" s="70">
        <v>15</v>
      </c>
      <c r="W1094" s="84">
        <v>8</v>
      </c>
      <c r="X1094" s="84">
        <v>8</v>
      </c>
    </row>
    <row r="1095" spans="2:24" ht="15" customHeight="1" x14ac:dyDescent="0.25">
      <c r="B1095" s="70" t="s">
        <v>3094</v>
      </c>
      <c r="C1095" s="64">
        <v>41057.711886574078</v>
      </c>
      <c r="D1095" s="65" t="s">
        <v>1245</v>
      </c>
      <c r="E1095" s="66">
        <v>45000</v>
      </c>
      <c r="F1095" s="67" t="s">
        <v>67</v>
      </c>
      <c r="G1095" s="68">
        <v>70928.022243027779</v>
      </c>
      <c r="H1095" s="69">
        <v>8</v>
      </c>
      <c r="I1095" s="67" t="s">
        <v>1246</v>
      </c>
      <c r="J1095" s="70" t="s">
        <v>3947</v>
      </c>
      <c r="K1095" s="67" t="s">
        <v>69</v>
      </c>
      <c r="L1095" s="63" t="s">
        <v>69</v>
      </c>
      <c r="M1095" s="70" t="s">
        <v>979</v>
      </c>
      <c r="N1095" s="63" t="s">
        <v>8</v>
      </c>
      <c r="O1095" s="70">
        <v>6</v>
      </c>
      <c r="P1095" s="70">
        <v>6</v>
      </c>
      <c r="Q1095" s="70">
        <v>8</v>
      </c>
      <c r="W1095" s="84">
        <v>4</v>
      </c>
      <c r="X1095" s="84">
        <v>6</v>
      </c>
    </row>
    <row r="1096" spans="2:24" ht="15" customHeight="1" x14ac:dyDescent="0.25">
      <c r="B1096" s="70" t="s">
        <v>3095</v>
      </c>
      <c r="C1096" s="64">
        <v>41057.715046296296</v>
      </c>
      <c r="D1096" s="65" t="s">
        <v>1247</v>
      </c>
      <c r="E1096" s="66">
        <v>25000</v>
      </c>
      <c r="F1096" s="67" t="s">
        <v>67</v>
      </c>
      <c r="G1096" s="68">
        <v>39404.456801682099</v>
      </c>
      <c r="H1096" s="69">
        <v>4</v>
      </c>
      <c r="I1096" s="67" t="s">
        <v>1248</v>
      </c>
      <c r="J1096" s="70" t="s">
        <v>19</v>
      </c>
      <c r="K1096" s="67" t="s">
        <v>69</v>
      </c>
      <c r="L1096" s="63" t="s">
        <v>69</v>
      </c>
      <c r="M1096" s="70" t="s">
        <v>979</v>
      </c>
      <c r="N1096" s="63" t="s">
        <v>8</v>
      </c>
      <c r="O1096" s="70">
        <v>6</v>
      </c>
      <c r="P1096" s="70">
        <v>6</v>
      </c>
      <c r="Q1096" s="70">
        <v>3</v>
      </c>
      <c r="W1096" s="84">
        <v>4</v>
      </c>
      <c r="X1096" s="84">
        <v>6</v>
      </c>
    </row>
    <row r="1097" spans="2:24" ht="15" customHeight="1" x14ac:dyDescent="0.25">
      <c r="B1097" s="70" t="s">
        <v>3096</v>
      </c>
      <c r="C1097" s="64">
        <v>41057.717210648145</v>
      </c>
      <c r="D1097" s="65">
        <v>18987</v>
      </c>
      <c r="E1097" s="66">
        <v>18987</v>
      </c>
      <c r="F1097" s="67" t="s">
        <v>5</v>
      </c>
      <c r="G1097" s="68">
        <v>18987</v>
      </c>
      <c r="H1097" s="69">
        <v>2</v>
      </c>
      <c r="I1097" s="67" t="s">
        <v>205</v>
      </c>
      <c r="J1097" s="70" t="s">
        <v>19</v>
      </c>
      <c r="K1097" s="67" t="s">
        <v>867</v>
      </c>
      <c r="L1097" s="63" t="s">
        <v>867</v>
      </c>
      <c r="M1097" s="70" t="s">
        <v>4016</v>
      </c>
      <c r="N1097" s="63" t="s">
        <v>12</v>
      </c>
      <c r="O1097" s="70">
        <v>8</v>
      </c>
      <c r="P1097" s="70">
        <v>8</v>
      </c>
      <c r="Q1097" s="70">
        <v>7</v>
      </c>
      <c r="W1097" s="84">
        <v>8</v>
      </c>
      <c r="X1097" s="84">
        <v>8</v>
      </c>
    </row>
    <row r="1098" spans="2:24" ht="15" customHeight="1" x14ac:dyDescent="0.25">
      <c r="B1098" s="70" t="s">
        <v>3097</v>
      </c>
      <c r="C1098" s="64">
        <v>41057.719085648147</v>
      </c>
      <c r="D1098" s="65" t="s">
        <v>569</v>
      </c>
      <c r="E1098" s="66">
        <v>28500</v>
      </c>
      <c r="F1098" s="67" t="s">
        <v>67</v>
      </c>
      <c r="G1098" s="68">
        <v>44921.080753917595</v>
      </c>
      <c r="H1098" s="69">
        <v>5</v>
      </c>
      <c r="I1098" s="67" t="s">
        <v>1249</v>
      </c>
      <c r="J1098" s="70" t="s">
        <v>51</v>
      </c>
      <c r="K1098" s="67" t="s">
        <v>69</v>
      </c>
      <c r="L1098" s="63" t="s">
        <v>69</v>
      </c>
      <c r="M1098" s="70" t="s">
        <v>979</v>
      </c>
      <c r="N1098" s="63" t="s">
        <v>24</v>
      </c>
      <c r="O1098" s="70">
        <v>2</v>
      </c>
      <c r="P1098" s="70">
        <v>2</v>
      </c>
      <c r="Q1098" s="70">
        <v>15</v>
      </c>
      <c r="W1098" s="84">
        <v>1</v>
      </c>
      <c r="X1098" s="84">
        <v>2</v>
      </c>
    </row>
    <row r="1099" spans="2:24" ht="15" customHeight="1" x14ac:dyDescent="0.25">
      <c r="B1099" s="70" t="s">
        <v>3098</v>
      </c>
      <c r="C1099" s="64">
        <v>41057.720590277779</v>
      </c>
      <c r="D1099" s="65">
        <v>60000</v>
      </c>
      <c r="E1099" s="66">
        <v>60000</v>
      </c>
      <c r="F1099" s="67" t="s">
        <v>5</v>
      </c>
      <c r="G1099" s="68">
        <v>60000</v>
      </c>
      <c r="H1099" s="69">
        <v>7</v>
      </c>
      <c r="I1099" s="67" t="s">
        <v>633</v>
      </c>
      <c r="J1099" s="70" t="s">
        <v>51</v>
      </c>
      <c r="K1099" s="67" t="s">
        <v>7</v>
      </c>
      <c r="L1099" s="63" t="s">
        <v>7</v>
      </c>
      <c r="M1099" s="70" t="s">
        <v>1122</v>
      </c>
      <c r="N1099" s="63" t="s">
        <v>12</v>
      </c>
      <c r="O1099" s="70">
        <v>8</v>
      </c>
      <c r="P1099" s="70">
        <v>8</v>
      </c>
      <c r="Q1099" s="70">
        <v>14</v>
      </c>
      <c r="W1099" s="84">
        <v>8</v>
      </c>
      <c r="X1099" s="84">
        <v>8</v>
      </c>
    </row>
    <row r="1100" spans="2:24" ht="15" customHeight="1" x14ac:dyDescent="0.25">
      <c r="B1100" s="70" t="s">
        <v>3099</v>
      </c>
      <c r="C1100" s="64">
        <v>41057.721377314818</v>
      </c>
      <c r="D1100" s="65" t="s">
        <v>1250</v>
      </c>
      <c r="E1100" s="66">
        <v>45200</v>
      </c>
      <c r="F1100" s="67" t="s">
        <v>67</v>
      </c>
      <c r="G1100" s="68">
        <v>71243.257897441246</v>
      </c>
      <c r="H1100" s="69">
        <v>8</v>
      </c>
      <c r="I1100" s="67" t="s">
        <v>1251</v>
      </c>
      <c r="J1100" s="70" t="s">
        <v>51</v>
      </c>
      <c r="K1100" s="67" t="s">
        <v>69</v>
      </c>
      <c r="L1100" s="63" t="s">
        <v>69</v>
      </c>
      <c r="M1100" s="70" t="s">
        <v>979</v>
      </c>
      <c r="N1100" s="63" t="s">
        <v>17</v>
      </c>
      <c r="O1100" s="70">
        <v>3</v>
      </c>
      <c r="P1100" s="70">
        <v>2</v>
      </c>
      <c r="Q1100" s="70">
        <v>5</v>
      </c>
      <c r="W1100" s="84">
        <v>2</v>
      </c>
      <c r="X1100" s="84">
        <v>3</v>
      </c>
    </row>
    <row r="1101" spans="2:24" ht="15" customHeight="1" x14ac:dyDescent="0.25">
      <c r="B1101" s="70" t="s">
        <v>3100</v>
      </c>
      <c r="C1101" s="64">
        <v>41057.72383101852</v>
      </c>
      <c r="D1101" s="65" t="s">
        <v>1252</v>
      </c>
      <c r="E1101" s="66">
        <v>252000</v>
      </c>
      <c r="F1101" s="67" t="s">
        <v>39</v>
      </c>
      <c r="G1101" s="68">
        <v>4487.5950052355274</v>
      </c>
      <c r="H1101" s="69">
        <v>1</v>
      </c>
      <c r="I1101" s="67" t="s">
        <v>1253</v>
      </c>
      <c r="J1101" s="70" t="s">
        <v>51</v>
      </c>
      <c r="K1101" s="67" t="s">
        <v>7</v>
      </c>
      <c r="L1101" s="63" t="s">
        <v>7</v>
      </c>
      <c r="M1101" s="70" t="s">
        <v>1122</v>
      </c>
      <c r="N1101" s="63" t="s">
        <v>24</v>
      </c>
      <c r="O1101" s="70">
        <v>2</v>
      </c>
      <c r="P1101" s="70">
        <v>2</v>
      </c>
      <c r="Q1101" s="70">
        <v>16</v>
      </c>
      <c r="W1101" s="84">
        <v>1</v>
      </c>
      <c r="X1101" s="84">
        <v>2</v>
      </c>
    </row>
    <row r="1102" spans="2:24" ht="15" customHeight="1" x14ac:dyDescent="0.25">
      <c r="B1102" s="70" t="s">
        <v>3101</v>
      </c>
      <c r="C1102" s="64">
        <v>41057.732129629629</v>
      </c>
      <c r="D1102" s="65">
        <v>242304</v>
      </c>
      <c r="E1102" s="66">
        <v>242304</v>
      </c>
      <c r="F1102" s="67" t="s">
        <v>39</v>
      </c>
      <c r="G1102" s="68">
        <v>4314.929445034084</v>
      </c>
      <c r="H1102" s="69">
        <v>1</v>
      </c>
      <c r="I1102" s="67" t="s">
        <v>928</v>
      </c>
      <c r="J1102" s="70" t="s">
        <v>308</v>
      </c>
      <c r="K1102" s="67" t="s">
        <v>7</v>
      </c>
      <c r="L1102" s="63" t="s">
        <v>7</v>
      </c>
      <c r="M1102" s="70" t="s">
        <v>1122</v>
      </c>
      <c r="N1102" s="63" t="s">
        <v>8</v>
      </c>
      <c r="O1102" s="70">
        <v>6</v>
      </c>
      <c r="P1102" s="70">
        <v>6</v>
      </c>
      <c r="Q1102" s="70">
        <v>7</v>
      </c>
      <c r="W1102" s="84">
        <v>4</v>
      </c>
      <c r="X1102" s="84">
        <v>6</v>
      </c>
    </row>
    <row r="1103" spans="2:24" ht="15" customHeight="1" x14ac:dyDescent="0.25">
      <c r="B1103" s="70" t="s">
        <v>3102</v>
      </c>
      <c r="C1103" s="64">
        <v>41057.735254629632</v>
      </c>
      <c r="D1103" s="65">
        <v>210000</v>
      </c>
      <c r="E1103" s="66">
        <v>210000</v>
      </c>
      <c r="F1103" s="67" t="s">
        <v>39</v>
      </c>
      <c r="G1103" s="68">
        <v>3739.6625043629392</v>
      </c>
      <c r="H1103" s="69">
        <v>1</v>
      </c>
      <c r="I1103" s="67" t="s">
        <v>1254</v>
      </c>
      <c r="J1103" s="70" t="s">
        <v>19</v>
      </c>
      <c r="K1103" s="67" t="s">
        <v>7</v>
      </c>
      <c r="L1103" s="63" t="s">
        <v>7</v>
      </c>
      <c r="M1103" s="70" t="s">
        <v>1122</v>
      </c>
      <c r="N1103" s="63" t="s">
        <v>12</v>
      </c>
      <c r="O1103" s="70">
        <v>8</v>
      </c>
      <c r="P1103" s="70">
        <v>8</v>
      </c>
      <c r="Q1103" s="70">
        <v>1</v>
      </c>
      <c r="W1103" s="84">
        <v>8</v>
      </c>
      <c r="X1103" s="84">
        <v>8</v>
      </c>
    </row>
    <row r="1104" spans="2:24" ht="15" customHeight="1" x14ac:dyDescent="0.25">
      <c r="B1104" s="70" t="s">
        <v>3103</v>
      </c>
      <c r="C1104" s="64">
        <v>41057.737627314818</v>
      </c>
      <c r="D1104" s="65">
        <v>5000</v>
      </c>
      <c r="E1104" s="66">
        <v>60000</v>
      </c>
      <c r="F1104" s="67" t="s">
        <v>21</v>
      </c>
      <c r="G1104" s="68">
        <v>76223.966339496474</v>
      </c>
      <c r="H1104" s="69">
        <v>8</v>
      </c>
      <c r="I1104" s="67" t="s">
        <v>1255</v>
      </c>
      <c r="J1104" s="70" t="s">
        <v>51</v>
      </c>
      <c r="K1104" s="67" t="s">
        <v>513</v>
      </c>
      <c r="L1104" s="63" t="s">
        <v>513</v>
      </c>
      <c r="M1104" s="70" t="s">
        <v>979</v>
      </c>
      <c r="N1104" s="63" t="s">
        <v>24</v>
      </c>
      <c r="O1104" s="70">
        <v>2</v>
      </c>
      <c r="P1104" s="70">
        <v>2</v>
      </c>
      <c r="Q1104" s="70">
        <v>4</v>
      </c>
      <c r="W1104" s="84">
        <v>1</v>
      </c>
      <c r="X1104" s="84">
        <v>2</v>
      </c>
    </row>
    <row r="1105" spans="2:24" ht="15" customHeight="1" x14ac:dyDescent="0.25">
      <c r="B1105" s="70" t="s">
        <v>3104</v>
      </c>
      <c r="C1105" s="64">
        <v>41057.737754629627</v>
      </c>
      <c r="D1105" s="65" t="s">
        <v>1256</v>
      </c>
      <c r="E1105" s="66">
        <v>120000</v>
      </c>
      <c r="F1105" s="67" t="s">
        <v>356</v>
      </c>
      <c r="G1105" s="68">
        <v>32666.305522511171</v>
      </c>
      <c r="H1105" s="69">
        <v>4</v>
      </c>
      <c r="I1105" s="67" t="s">
        <v>640</v>
      </c>
      <c r="J1105" s="70" t="s">
        <v>51</v>
      </c>
      <c r="K1105" s="67" t="s">
        <v>4047</v>
      </c>
      <c r="L1105" s="63" t="s">
        <v>124</v>
      </c>
      <c r="M1105" s="70" t="s">
        <v>1122</v>
      </c>
      <c r="N1105" s="63" t="s">
        <v>17</v>
      </c>
      <c r="O1105" s="70">
        <v>3</v>
      </c>
      <c r="P1105" s="70">
        <v>2</v>
      </c>
      <c r="Q1105" s="70">
        <v>12</v>
      </c>
      <c r="W1105" s="84">
        <v>2</v>
      </c>
      <c r="X1105" s="84">
        <v>3</v>
      </c>
    </row>
    <row r="1106" spans="2:24" ht="15" customHeight="1" x14ac:dyDescent="0.25">
      <c r="B1106" s="70" t="s">
        <v>3105</v>
      </c>
      <c r="C1106" s="64">
        <v>41057.73809027778</v>
      </c>
      <c r="D1106" s="65">
        <v>19000</v>
      </c>
      <c r="E1106" s="66">
        <v>19000</v>
      </c>
      <c r="F1106" s="67" t="s">
        <v>5</v>
      </c>
      <c r="G1106" s="68">
        <v>19000</v>
      </c>
      <c r="H1106" s="69">
        <v>2</v>
      </c>
      <c r="I1106" s="67" t="s">
        <v>1257</v>
      </c>
      <c r="J1106" s="70" t="s">
        <v>3945</v>
      </c>
      <c r="K1106" s="67" t="s">
        <v>69</v>
      </c>
      <c r="L1106" s="63" t="s">
        <v>69</v>
      </c>
      <c r="M1106" s="70" t="s">
        <v>979</v>
      </c>
      <c r="N1106" s="63" t="s">
        <v>12</v>
      </c>
      <c r="O1106" s="70">
        <v>8</v>
      </c>
      <c r="P1106" s="70">
        <v>8</v>
      </c>
      <c r="Q1106" s="70">
        <v>8</v>
      </c>
      <c r="W1106" s="84">
        <v>8</v>
      </c>
      <c r="X1106" s="84">
        <v>8</v>
      </c>
    </row>
    <row r="1107" spans="2:24" ht="15" customHeight="1" x14ac:dyDescent="0.25">
      <c r="B1107" s="70" t="s">
        <v>3106</v>
      </c>
      <c r="C1107" s="64">
        <v>41057.738159722219</v>
      </c>
      <c r="D1107" s="65">
        <v>50000</v>
      </c>
      <c r="E1107" s="66">
        <v>50000</v>
      </c>
      <c r="F1107" s="67" t="s">
        <v>21</v>
      </c>
      <c r="G1107" s="68">
        <v>63519.971949580387</v>
      </c>
      <c r="H1107" s="69">
        <v>7</v>
      </c>
      <c r="I1107" s="67" t="s">
        <v>1258</v>
      </c>
      <c r="J1107" s="70" t="s">
        <v>277</v>
      </c>
      <c r="K1107" s="67" t="s">
        <v>29</v>
      </c>
      <c r="L1107" s="63" t="s">
        <v>29</v>
      </c>
      <c r="M1107" s="70" t="s">
        <v>979</v>
      </c>
      <c r="N1107" s="63" t="s">
        <v>17</v>
      </c>
      <c r="O1107" s="70">
        <v>3</v>
      </c>
      <c r="P1107" s="70">
        <v>2</v>
      </c>
      <c r="Q1107" s="70">
        <v>14</v>
      </c>
      <c r="W1107" s="84">
        <v>2</v>
      </c>
      <c r="X1107" s="84">
        <v>3</v>
      </c>
    </row>
    <row r="1108" spans="2:24" ht="15" customHeight="1" x14ac:dyDescent="0.25">
      <c r="B1108" s="70" t="s">
        <v>3107</v>
      </c>
      <c r="C1108" s="64">
        <v>41057.745636574073</v>
      </c>
      <c r="D1108" s="65" t="s">
        <v>1259</v>
      </c>
      <c r="E1108" s="66">
        <v>900000</v>
      </c>
      <c r="F1108" s="67" t="s">
        <v>39</v>
      </c>
      <c r="G1108" s="68">
        <v>16027.125018698311</v>
      </c>
      <c r="H1108" s="69">
        <v>2</v>
      </c>
      <c r="I1108" s="67" t="s">
        <v>1260</v>
      </c>
      <c r="J1108" s="70" t="s">
        <v>51</v>
      </c>
      <c r="K1108" s="67" t="s">
        <v>7</v>
      </c>
      <c r="L1108" s="63" t="s">
        <v>7</v>
      </c>
      <c r="M1108" s="70" t="s">
        <v>1122</v>
      </c>
      <c r="N1108" s="63" t="s">
        <v>8</v>
      </c>
      <c r="O1108" s="70">
        <v>6</v>
      </c>
      <c r="P1108" s="70">
        <v>6</v>
      </c>
      <c r="Q1108" s="70">
        <v>22</v>
      </c>
      <c r="W1108" s="84">
        <v>4</v>
      </c>
      <c r="X1108" s="84">
        <v>6</v>
      </c>
    </row>
    <row r="1109" spans="2:24" ht="15" customHeight="1" x14ac:dyDescent="0.25">
      <c r="B1109" s="70" t="s">
        <v>3108</v>
      </c>
      <c r="C1109" s="64">
        <v>41057.751898148148</v>
      </c>
      <c r="D1109" s="65" t="s">
        <v>692</v>
      </c>
      <c r="E1109" s="66">
        <v>400000</v>
      </c>
      <c r="F1109" s="67" t="s">
        <v>39</v>
      </c>
      <c r="G1109" s="68">
        <v>7123.1666749770275</v>
      </c>
      <c r="H1109" s="69">
        <v>1</v>
      </c>
      <c r="I1109" s="67" t="s">
        <v>1261</v>
      </c>
      <c r="J1109" s="70" t="s">
        <v>3945</v>
      </c>
      <c r="K1109" s="67" t="s">
        <v>7</v>
      </c>
      <c r="L1109" s="63" t="s">
        <v>7</v>
      </c>
      <c r="M1109" s="70" t="s">
        <v>1122</v>
      </c>
      <c r="N1109" s="63" t="s">
        <v>8</v>
      </c>
      <c r="O1109" s="70">
        <v>6</v>
      </c>
      <c r="P1109" s="70">
        <v>6</v>
      </c>
      <c r="Q1109" s="70">
        <v>9</v>
      </c>
      <c r="W1109" s="84">
        <v>4</v>
      </c>
      <c r="X1109" s="84">
        <v>6</v>
      </c>
    </row>
    <row r="1110" spans="2:24" ht="15" customHeight="1" x14ac:dyDescent="0.25">
      <c r="B1110" s="70" t="s">
        <v>3109</v>
      </c>
      <c r="C1110" s="64">
        <v>41057.753622685188</v>
      </c>
      <c r="D1110" s="65">
        <v>150252</v>
      </c>
      <c r="E1110" s="66">
        <v>150252</v>
      </c>
      <c r="F1110" s="67" t="s">
        <v>39</v>
      </c>
      <c r="G1110" s="68">
        <v>2675.675098121621</v>
      </c>
      <c r="H1110" s="69">
        <v>1</v>
      </c>
      <c r="I1110" s="67" t="s">
        <v>1262</v>
      </c>
      <c r="J1110" s="70" t="s">
        <v>51</v>
      </c>
      <c r="K1110" s="67" t="s">
        <v>7</v>
      </c>
      <c r="L1110" s="63" t="s">
        <v>7</v>
      </c>
      <c r="M1110" s="70" t="s">
        <v>1122</v>
      </c>
      <c r="N1110" s="63" t="s">
        <v>17</v>
      </c>
      <c r="O1110" s="70">
        <v>3</v>
      </c>
      <c r="P1110" s="70">
        <v>2</v>
      </c>
      <c r="Q1110" s="70">
        <v>5</v>
      </c>
      <c r="W1110" s="84">
        <v>2</v>
      </c>
      <c r="X1110" s="84">
        <v>3</v>
      </c>
    </row>
    <row r="1111" spans="2:24" ht="15" customHeight="1" x14ac:dyDescent="0.25">
      <c r="B1111" s="70" t="s">
        <v>3110</v>
      </c>
      <c r="C1111" s="64">
        <v>41057.753657407404</v>
      </c>
      <c r="D1111" s="65" t="s">
        <v>1263</v>
      </c>
      <c r="E1111" s="66">
        <v>15000</v>
      </c>
      <c r="F1111" s="67" t="s">
        <v>67</v>
      </c>
      <c r="G1111" s="68">
        <v>23642.674081009263</v>
      </c>
      <c r="H1111" s="69">
        <v>3</v>
      </c>
      <c r="I1111" s="67" t="s">
        <v>1257</v>
      </c>
      <c r="J1111" s="70" t="s">
        <v>3945</v>
      </c>
      <c r="K1111" s="67" t="s">
        <v>69</v>
      </c>
      <c r="L1111" s="63" t="s">
        <v>69</v>
      </c>
      <c r="M1111" s="70" t="s">
        <v>979</v>
      </c>
      <c r="N1111" s="63" t="s">
        <v>12</v>
      </c>
      <c r="O1111" s="70">
        <v>8</v>
      </c>
      <c r="P1111" s="70">
        <v>8</v>
      </c>
      <c r="Q1111" s="70">
        <v>2</v>
      </c>
      <c r="W1111" s="84">
        <v>8</v>
      </c>
      <c r="X1111" s="84">
        <v>8</v>
      </c>
    </row>
    <row r="1112" spans="2:24" ht="15" customHeight="1" x14ac:dyDescent="0.25">
      <c r="B1112" s="70" t="s">
        <v>3111</v>
      </c>
      <c r="C1112" s="64">
        <v>41057.758055555554</v>
      </c>
      <c r="D1112" s="65" t="s">
        <v>1264</v>
      </c>
      <c r="E1112" s="66">
        <v>45000</v>
      </c>
      <c r="F1112" s="67" t="s">
        <v>21</v>
      </c>
      <c r="G1112" s="68">
        <v>57167.974754622352</v>
      </c>
      <c r="H1112" s="69">
        <v>6</v>
      </c>
      <c r="I1112" s="67" t="s">
        <v>1265</v>
      </c>
      <c r="J1112" s="70" t="s">
        <v>51</v>
      </c>
      <c r="K1112" s="67" t="s">
        <v>606</v>
      </c>
      <c r="L1112" s="63" t="s">
        <v>606</v>
      </c>
      <c r="M1112" s="70" t="s">
        <v>979</v>
      </c>
      <c r="N1112" s="63" t="s">
        <v>8</v>
      </c>
      <c r="O1112" s="70">
        <v>6</v>
      </c>
      <c r="P1112" s="70">
        <v>6</v>
      </c>
      <c r="Q1112" s="70">
        <v>14</v>
      </c>
      <c r="W1112" s="84">
        <v>4</v>
      </c>
      <c r="X1112" s="84">
        <v>6</v>
      </c>
    </row>
    <row r="1113" spans="2:24" ht="15" customHeight="1" x14ac:dyDescent="0.25">
      <c r="B1113" s="70" t="s">
        <v>3112</v>
      </c>
      <c r="C1113" s="64">
        <v>41057.771423611113</v>
      </c>
      <c r="D1113" s="65" t="s">
        <v>1266</v>
      </c>
      <c r="E1113" s="66">
        <v>2400000</v>
      </c>
      <c r="F1113" s="67" t="s">
        <v>39</v>
      </c>
      <c r="G1113" s="68">
        <v>42739.000049862167</v>
      </c>
      <c r="H1113" s="69">
        <v>5</v>
      </c>
      <c r="I1113" s="67" t="s">
        <v>1267</v>
      </c>
      <c r="J1113" s="70" t="s">
        <v>51</v>
      </c>
      <c r="K1113" s="67" t="s">
        <v>7</v>
      </c>
      <c r="L1113" s="63" t="s">
        <v>7</v>
      </c>
      <c r="M1113" s="70" t="s">
        <v>1122</v>
      </c>
      <c r="N1113" s="63" t="s">
        <v>12</v>
      </c>
      <c r="O1113" s="70">
        <v>8</v>
      </c>
      <c r="P1113" s="70">
        <v>8</v>
      </c>
      <c r="Q1113" s="70">
        <v>10</v>
      </c>
      <c r="W1113" s="84">
        <v>8</v>
      </c>
      <c r="X1113" s="84">
        <v>8</v>
      </c>
    </row>
    <row r="1114" spans="2:24" ht="15" customHeight="1" x14ac:dyDescent="0.25">
      <c r="B1114" s="70" t="s">
        <v>3113</v>
      </c>
      <c r="C1114" s="64">
        <v>41057.77375</v>
      </c>
      <c r="D1114" s="65" t="s">
        <v>1268</v>
      </c>
      <c r="E1114" s="66">
        <v>216000</v>
      </c>
      <c r="F1114" s="67" t="s">
        <v>3912</v>
      </c>
      <c r="G1114" s="68">
        <v>5120.2912876821438</v>
      </c>
      <c r="H1114" s="69">
        <v>1</v>
      </c>
      <c r="I1114" s="67" t="s">
        <v>521</v>
      </c>
      <c r="J1114" s="70" t="s">
        <v>51</v>
      </c>
      <c r="K1114" s="67" t="s">
        <v>345</v>
      </c>
      <c r="L1114" s="63" t="s">
        <v>345</v>
      </c>
      <c r="M1114" s="70" t="s">
        <v>1122</v>
      </c>
      <c r="N1114" s="63" t="s">
        <v>8</v>
      </c>
      <c r="O1114" s="70">
        <v>6</v>
      </c>
      <c r="P1114" s="70">
        <v>6</v>
      </c>
      <c r="Q1114" s="70">
        <v>2</v>
      </c>
      <c r="W1114" s="84">
        <v>4</v>
      </c>
      <c r="X1114" s="84">
        <v>6</v>
      </c>
    </row>
    <row r="1115" spans="2:24" ht="15" customHeight="1" x14ac:dyDescent="0.25">
      <c r="B1115" s="70" t="s">
        <v>3114</v>
      </c>
      <c r="C1115" s="64">
        <v>41057.776458333334</v>
      </c>
      <c r="D1115" s="65">
        <v>100000</v>
      </c>
      <c r="E1115" s="66">
        <v>100000</v>
      </c>
      <c r="F1115" s="67" t="s">
        <v>21</v>
      </c>
      <c r="G1115" s="68">
        <v>127039.94389916077</v>
      </c>
      <c r="H1115" s="69">
        <v>11</v>
      </c>
      <c r="I1115" s="67" t="s">
        <v>210</v>
      </c>
      <c r="J1115" s="70" t="s">
        <v>3947</v>
      </c>
      <c r="K1115" s="67" t="s">
        <v>606</v>
      </c>
      <c r="L1115" s="63" t="s">
        <v>606</v>
      </c>
      <c r="M1115" s="70" t="s">
        <v>979</v>
      </c>
      <c r="N1115" s="63" t="s">
        <v>24</v>
      </c>
      <c r="O1115" s="70">
        <v>2</v>
      </c>
      <c r="P1115" s="70">
        <v>2</v>
      </c>
      <c r="Q1115" s="70">
        <v>20</v>
      </c>
      <c r="W1115" s="84">
        <v>1</v>
      </c>
      <c r="X1115" s="84">
        <v>2</v>
      </c>
    </row>
    <row r="1116" spans="2:24" ht="15" customHeight="1" x14ac:dyDescent="0.25">
      <c r="B1116" s="70" t="s">
        <v>3115</v>
      </c>
      <c r="C1116" s="64">
        <v>41057.777303240742</v>
      </c>
      <c r="D1116" s="65">
        <v>90000</v>
      </c>
      <c r="E1116" s="66">
        <v>90000</v>
      </c>
      <c r="F1116" s="67" t="s">
        <v>5</v>
      </c>
      <c r="G1116" s="68">
        <v>90000</v>
      </c>
      <c r="H1116" s="69">
        <v>10</v>
      </c>
      <c r="I1116" s="67" t="s">
        <v>1269</v>
      </c>
      <c r="J1116" s="70" t="s">
        <v>51</v>
      </c>
      <c r="K1116" s="67" t="s">
        <v>14</v>
      </c>
      <c r="L1116" s="63" t="s">
        <v>14</v>
      </c>
      <c r="M1116" s="70" t="s">
        <v>4019</v>
      </c>
      <c r="N1116" s="63" t="s">
        <v>8</v>
      </c>
      <c r="O1116" s="70">
        <v>6</v>
      </c>
      <c r="P1116" s="70">
        <v>6</v>
      </c>
      <c r="Q1116" s="70">
        <v>5</v>
      </c>
      <c r="W1116" s="84">
        <v>4</v>
      </c>
      <c r="X1116" s="84">
        <v>6</v>
      </c>
    </row>
    <row r="1117" spans="2:24" ht="15" customHeight="1" x14ac:dyDescent="0.25">
      <c r="B1117" s="70" t="s">
        <v>3116</v>
      </c>
      <c r="C1117" s="64">
        <v>41057.777870370373</v>
      </c>
      <c r="D1117" s="65">
        <v>400000</v>
      </c>
      <c r="E1117" s="66">
        <v>400000</v>
      </c>
      <c r="F1117" s="67" t="s">
        <v>39</v>
      </c>
      <c r="G1117" s="68">
        <v>7123.1666749770275</v>
      </c>
      <c r="H1117" s="69">
        <v>1</v>
      </c>
      <c r="I1117" s="67" t="s">
        <v>1270</v>
      </c>
      <c r="J1117" s="70" t="s">
        <v>277</v>
      </c>
      <c r="K1117" s="67" t="s">
        <v>7</v>
      </c>
      <c r="L1117" s="63" t="s">
        <v>7</v>
      </c>
      <c r="M1117" s="70" t="s">
        <v>1122</v>
      </c>
      <c r="N1117" s="63" t="s">
        <v>24</v>
      </c>
      <c r="O1117" s="70">
        <v>2</v>
      </c>
      <c r="P1117" s="70">
        <v>2</v>
      </c>
      <c r="Q1117" s="70">
        <v>2</v>
      </c>
      <c r="W1117" s="84">
        <v>1</v>
      </c>
      <c r="X1117" s="84">
        <v>2</v>
      </c>
    </row>
    <row r="1118" spans="2:24" ht="15" customHeight="1" x14ac:dyDescent="0.25">
      <c r="B1118" s="70" t="s">
        <v>3117</v>
      </c>
      <c r="C1118" s="64">
        <v>41057.78125</v>
      </c>
      <c r="D1118" s="65">
        <v>10000</v>
      </c>
      <c r="E1118" s="66">
        <v>10000</v>
      </c>
      <c r="F1118" s="67" t="s">
        <v>5</v>
      </c>
      <c r="G1118" s="68">
        <v>10000</v>
      </c>
      <c r="H1118" s="69">
        <v>2</v>
      </c>
      <c r="I1118" s="67" t="s">
        <v>645</v>
      </c>
      <c r="J1118" s="70" t="s">
        <v>19</v>
      </c>
      <c r="K1118" s="67" t="s">
        <v>7</v>
      </c>
      <c r="L1118" s="63" t="s">
        <v>7</v>
      </c>
      <c r="M1118" s="70" t="s">
        <v>1122</v>
      </c>
      <c r="N1118" s="63" t="s">
        <v>17</v>
      </c>
      <c r="O1118" s="70">
        <v>3</v>
      </c>
      <c r="P1118" s="70">
        <v>2</v>
      </c>
      <c r="Q1118" s="70">
        <v>5</v>
      </c>
      <c r="W1118" s="84">
        <v>2</v>
      </c>
      <c r="X1118" s="84">
        <v>3</v>
      </c>
    </row>
    <row r="1119" spans="2:24" ht="15" customHeight="1" x14ac:dyDescent="0.25">
      <c r="B1119" s="70" t="s">
        <v>3118</v>
      </c>
      <c r="C1119" s="64">
        <v>41057.785127314812</v>
      </c>
      <c r="D1119" s="65">
        <v>29000</v>
      </c>
      <c r="E1119" s="66">
        <v>29000</v>
      </c>
      <c r="F1119" s="67" t="s">
        <v>67</v>
      </c>
      <c r="G1119" s="68">
        <v>45709.169889951241</v>
      </c>
      <c r="H1119" s="69">
        <v>5</v>
      </c>
      <c r="I1119" s="67" t="s">
        <v>13</v>
      </c>
      <c r="J1119" s="70" t="s">
        <v>19</v>
      </c>
      <c r="K1119" s="67" t="s">
        <v>69</v>
      </c>
      <c r="L1119" s="63" t="s">
        <v>69</v>
      </c>
      <c r="M1119" s="70" t="s">
        <v>979</v>
      </c>
      <c r="N1119" s="63" t="s">
        <v>8</v>
      </c>
      <c r="O1119" s="70">
        <v>6</v>
      </c>
      <c r="P1119" s="70">
        <v>6</v>
      </c>
      <c r="Q1119" s="70">
        <v>14</v>
      </c>
      <c r="W1119" s="84">
        <v>4</v>
      </c>
      <c r="X1119" s="84">
        <v>6</v>
      </c>
    </row>
    <row r="1120" spans="2:24" ht="15" customHeight="1" x14ac:dyDescent="0.25">
      <c r="B1120" s="70" t="s">
        <v>3119</v>
      </c>
      <c r="C1120" s="64">
        <v>41057.795393518521</v>
      </c>
      <c r="D1120" s="65" t="s">
        <v>1271</v>
      </c>
      <c r="E1120" s="66">
        <v>200000</v>
      </c>
      <c r="F1120" s="67" t="s">
        <v>39</v>
      </c>
      <c r="G1120" s="68">
        <v>3561.5833374885137</v>
      </c>
      <c r="H1120" s="69">
        <v>1</v>
      </c>
      <c r="I1120" s="67" t="s">
        <v>1272</v>
      </c>
      <c r="J1120" s="70" t="s">
        <v>3945</v>
      </c>
      <c r="K1120" s="67" t="s">
        <v>7</v>
      </c>
      <c r="L1120" s="63" t="s">
        <v>7</v>
      </c>
      <c r="M1120" s="70" t="s">
        <v>1122</v>
      </c>
      <c r="N1120" s="63" t="s">
        <v>12</v>
      </c>
      <c r="O1120" s="70">
        <v>8</v>
      </c>
      <c r="P1120" s="70">
        <v>8</v>
      </c>
      <c r="Q1120" s="70">
        <v>5</v>
      </c>
      <c r="W1120" s="84">
        <v>8</v>
      </c>
      <c r="X1120" s="84">
        <v>8</v>
      </c>
    </row>
    <row r="1121" spans="2:24" ht="15" customHeight="1" x14ac:dyDescent="0.25">
      <c r="B1121" s="70" t="s">
        <v>3120</v>
      </c>
      <c r="C1121" s="64">
        <v>41057.798344907409</v>
      </c>
      <c r="D1121" s="65">
        <v>30000</v>
      </c>
      <c r="E1121" s="66">
        <v>30000</v>
      </c>
      <c r="F1121" s="67" t="s">
        <v>21</v>
      </c>
      <c r="G1121" s="68">
        <v>38111.983169748237</v>
      </c>
      <c r="H1121" s="69">
        <v>4</v>
      </c>
      <c r="I1121" s="67" t="s">
        <v>1273</v>
      </c>
      <c r="J1121" s="70" t="s">
        <v>19</v>
      </c>
      <c r="K1121" s="67" t="s">
        <v>57</v>
      </c>
      <c r="L1121" s="63" t="s">
        <v>57</v>
      </c>
      <c r="M1121" s="70" t="s">
        <v>979</v>
      </c>
      <c r="N1121" s="63" t="s">
        <v>24</v>
      </c>
      <c r="O1121" s="70">
        <v>2</v>
      </c>
      <c r="P1121" s="70">
        <v>2</v>
      </c>
      <c r="Q1121" s="70">
        <v>15</v>
      </c>
      <c r="W1121" s="84">
        <v>1</v>
      </c>
      <c r="X1121" s="84">
        <v>2</v>
      </c>
    </row>
    <row r="1122" spans="2:24" ht="15" customHeight="1" x14ac:dyDescent="0.25">
      <c r="B1122" s="70" t="s">
        <v>3121</v>
      </c>
      <c r="C1122" s="64">
        <v>41057.805451388886</v>
      </c>
      <c r="D1122" s="65">
        <v>5000</v>
      </c>
      <c r="E1122" s="66">
        <v>60000</v>
      </c>
      <c r="F1122" s="67" t="s">
        <v>5</v>
      </c>
      <c r="G1122" s="68">
        <v>60000</v>
      </c>
      <c r="H1122" s="69">
        <v>7</v>
      </c>
      <c r="I1122" s="67" t="s">
        <v>1274</v>
      </c>
      <c r="J1122" s="70" t="s">
        <v>19</v>
      </c>
      <c r="K1122" s="67" t="s">
        <v>14</v>
      </c>
      <c r="L1122" s="63" t="s">
        <v>14</v>
      </c>
      <c r="M1122" s="70" t="s">
        <v>4019</v>
      </c>
      <c r="N1122" s="63" t="s">
        <v>17</v>
      </c>
      <c r="O1122" s="70">
        <v>3</v>
      </c>
      <c r="P1122" s="70">
        <v>2</v>
      </c>
      <c r="Q1122" s="70">
        <v>4</v>
      </c>
      <c r="W1122" s="84">
        <v>2</v>
      </c>
      <c r="X1122" s="84">
        <v>3</v>
      </c>
    </row>
    <row r="1123" spans="2:24" ht="15" customHeight="1" x14ac:dyDescent="0.25">
      <c r="B1123" s="70" t="s">
        <v>3122</v>
      </c>
      <c r="C1123" s="64">
        <v>41057.807974537034</v>
      </c>
      <c r="D1123" s="65">
        <v>40000</v>
      </c>
      <c r="E1123" s="66">
        <v>40000</v>
      </c>
      <c r="F1123" s="67" t="s">
        <v>5</v>
      </c>
      <c r="G1123" s="68">
        <v>40000</v>
      </c>
      <c r="H1123" s="69">
        <v>5</v>
      </c>
      <c r="I1123" s="67" t="s">
        <v>277</v>
      </c>
      <c r="J1123" s="70" t="s">
        <v>277</v>
      </c>
      <c r="K1123" s="67" t="s">
        <v>7</v>
      </c>
      <c r="L1123" s="63" t="s">
        <v>7</v>
      </c>
      <c r="M1123" s="70" t="s">
        <v>1122</v>
      </c>
      <c r="N1123" s="63" t="s">
        <v>17</v>
      </c>
      <c r="O1123" s="70">
        <v>3</v>
      </c>
      <c r="P1123" s="70">
        <v>2</v>
      </c>
      <c r="Q1123" s="70">
        <v>2</v>
      </c>
      <c r="W1123" s="84">
        <v>2</v>
      </c>
      <c r="X1123" s="84">
        <v>3</v>
      </c>
    </row>
    <row r="1124" spans="2:24" ht="15" customHeight="1" x14ac:dyDescent="0.25">
      <c r="B1124" s="70" t="s">
        <v>3123</v>
      </c>
      <c r="C1124" s="64">
        <v>41057.809074074074</v>
      </c>
      <c r="D1124" s="65" t="s">
        <v>1275</v>
      </c>
      <c r="E1124" s="66">
        <v>853000</v>
      </c>
      <c r="F1124" s="67" t="s">
        <v>39</v>
      </c>
      <c r="G1124" s="68">
        <v>15190.15293438851</v>
      </c>
      <c r="H1124" s="69">
        <v>2</v>
      </c>
      <c r="I1124" s="67" t="s">
        <v>1276</v>
      </c>
      <c r="J1124" s="70" t="s">
        <v>19</v>
      </c>
      <c r="K1124" s="67" t="s">
        <v>7</v>
      </c>
      <c r="L1124" s="63" t="s">
        <v>7</v>
      </c>
      <c r="M1124" s="70" t="s">
        <v>1122</v>
      </c>
      <c r="N1124" s="63" t="s">
        <v>17</v>
      </c>
      <c r="O1124" s="70">
        <v>3</v>
      </c>
      <c r="P1124" s="70">
        <v>2</v>
      </c>
      <c r="Q1124" s="70">
        <v>6</v>
      </c>
      <c r="W1124" s="84">
        <v>2</v>
      </c>
      <c r="X1124" s="84">
        <v>3</v>
      </c>
    </row>
    <row r="1125" spans="2:24" ht="15" customHeight="1" x14ac:dyDescent="0.25">
      <c r="B1125" s="70" t="s">
        <v>3124</v>
      </c>
      <c r="C1125" s="64">
        <v>41057.809432870374</v>
      </c>
      <c r="D1125" s="65">
        <v>90000</v>
      </c>
      <c r="E1125" s="66">
        <v>90000</v>
      </c>
      <c r="F1125" s="67" t="s">
        <v>21</v>
      </c>
      <c r="G1125" s="68">
        <v>114335.9495092447</v>
      </c>
      <c r="H1125" s="69">
        <v>11</v>
      </c>
      <c r="I1125" s="67" t="s">
        <v>1277</v>
      </c>
      <c r="J1125" s="70" t="s">
        <v>51</v>
      </c>
      <c r="K1125" s="67" t="s">
        <v>1278</v>
      </c>
      <c r="L1125" s="63" t="s">
        <v>1493</v>
      </c>
      <c r="M1125" s="70" t="s">
        <v>4017</v>
      </c>
      <c r="N1125" s="63" t="s">
        <v>17</v>
      </c>
      <c r="O1125" s="70">
        <v>3</v>
      </c>
      <c r="P1125" s="70">
        <v>2</v>
      </c>
      <c r="Q1125" s="70">
        <v>20</v>
      </c>
      <c r="W1125" s="84">
        <v>2</v>
      </c>
      <c r="X1125" s="84">
        <v>3</v>
      </c>
    </row>
    <row r="1126" spans="2:24" ht="15" customHeight="1" x14ac:dyDescent="0.25">
      <c r="B1126" s="70" t="s">
        <v>3125</v>
      </c>
      <c r="C1126" s="64">
        <v>41057.814062500001</v>
      </c>
      <c r="D1126" s="65" t="s">
        <v>1224</v>
      </c>
      <c r="E1126" s="66">
        <v>23000</v>
      </c>
      <c r="F1126" s="67" t="s">
        <v>67</v>
      </c>
      <c r="G1126" s="68">
        <v>36252.100257547536</v>
      </c>
      <c r="H1126" s="69">
        <v>4</v>
      </c>
      <c r="I1126" s="67" t="s">
        <v>1279</v>
      </c>
      <c r="J1126" s="70" t="s">
        <v>51</v>
      </c>
      <c r="K1126" s="67" t="s">
        <v>69</v>
      </c>
      <c r="L1126" s="63" t="s">
        <v>69</v>
      </c>
      <c r="M1126" s="70" t="s">
        <v>979</v>
      </c>
      <c r="N1126" s="63" t="s">
        <v>8</v>
      </c>
      <c r="O1126" s="70">
        <v>6</v>
      </c>
      <c r="P1126" s="70">
        <v>6</v>
      </c>
      <c r="Q1126" s="70">
        <v>10</v>
      </c>
      <c r="W1126" s="84">
        <v>4</v>
      </c>
      <c r="X1126" s="84">
        <v>6</v>
      </c>
    </row>
    <row r="1127" spans="2:24" ht="15" customHeight="1" x14ac:dyDescent="0.25">
      <c r="B1127" s="70" t="s">
        <v>3126</v>
      </c>
      <c r="C1127" s="64">
        <v>41057.828634259262</v>
      </c>
      <c r="D1127" s="65" t="s">
        <v>135</v>
      </c>
      <c r="E1127" s="66">
        <v>30000</v>
      </c>
      <c r="F1127" s="67" t="s">
        <v>67</v>
      </c>
      <c r="G1127" s="68">
        <v>47285.348162018527</v>
      </c>
      <c r="H1127" s="69">
        <v>5</v>
      </c>
      <c r="I1127" s="67" t="s">
        <v>1280</v>
      </c>
      <c r="J1127" s="70" t="s">
        <v>308</v>
      </c>
      <c r="K1127" s="67" t="s">
        <v>69</v>
      </c>
      <c r="L1127" s="63" t="s">
        <v>69</v>
      </c>
      <c r="M1127" s="70" t="s">
        <v>979</v>
      </c>
      <c r="N1127" s="63" t="s">
        <v>17</v>
      </c>
      <c r="O1127" s="70">
        <v>3</v>
      </c>
      <c r="P1127" s="70">
        <v>2</v>
      </c>
      <c r="Q1127" s="70">
        <v>5</v>
      </c>
      <c r="W1127" s="84">
        <v>2</v>
      </c>
      <c r="X1127" s="84">
        <v>3</v>
      </c>
    </row>
    <row r="1128" spans="2:24" ht="15" customHeight="1" x14ac:dyDescent="0.25">
      <c r="B1128" s="70" t="s">
        <v>3127</v>
      </c>
      <c r="C1128" s="64">
        <v>41057.837037037039</v>
      </c>
      <c r="D1128" s="65" t="s">
        <v>1281</v>
      </c>
      <c r="E1128" s="66">
        <v>70000</v>
      </c>
      <c r="F1128" s="67" t="s">
        <v>21</v>
      </c>
      <c r="G1128" s="68">
        <v>88927.960729412545</v>
      </c>
      <c r="H1128" s="69">
        <v>9</v>
      </c>
      <c r="I1128" s="67" t="s">
        <v>1282</v>
      </c>
      <c r="J1128" s="70" t="s">
        <v>354</v>
      </c>
      <c r="K1128" s="67" t="s">
        <v>35</v>
      </c>
      <c r="L1128" s="63" t="s">
        <v>35</v>
      </c>
      <c r="M1128" s="70" t="s">
        <v>979</v>
      </c>
      <c r="N1128" s="63" t="s">
        <v>17</v>
      </c>
      <c r="O1128" s="70">
        <v>3</v>
      </c>
      <c r="P1128" s="70">
        <v>2</v>
      </c>
      <c r="Q1128" s="70">
        <v>20</v>
      </c>
      <c r="W1128" s="84">
        <v>2</v>
      </c>
      <c r="X1128" s="84">
        <v>3</v>
      </c>
    </row>
    <row r="1129" spans="2:24" ht="15" customHeight="1" x14ac:dyDescent="0.25">
      <c r="B1129" s="70" t="s">
        <v>3128</v>
      </c>
      <c r="C1129" s="64">
        <v>41057.847187500003</v>
      </c>
      <c r="D1129" s="65">
        <v>6000</v>
      </c>
      <c r="E1129" s="66">
        <v>6000</v>
      </c>
      <c r="F1129" s="67" t="s">
        <v>5</v>
      </c>
      <c r="G1129" s="68">
        <v>6000</v>
      </c>
      <c r="H1129" s="69">
        <v>1</v>
      </c>
      <c r="I1129" s="67" t="s">
        <v>1283</v>
      </c>
      <c r="J1129" s="70" t="s">
        <v>308</v>
      </c>
      <c r="K1129" s="67" t="s">
        <v>1082</v>
      </c>
      <c r="L1129" s="63" t="s">
        <v>1082</v>
      </c>
      <c r="M1129" s="70" t="s">
        <v>4016</v>
      </c>
      <c r="N1129" s="63" t="s">
        <v>12</v>
      </c>
      <c r="O1129" s="70">
        <v>8</v>
      </c>
      <c r="P1129" s="70">
        <v>8</v>
      </c>
      <c r="Q1129" s="70">
        <v>5</v>
      </c>
      <c r="W1129" s="84">
        <v>8</v>
      </c>
      <c r="X1129" s="84">
        <v>8</v>
      </c>
    </row>
    <row r="1130" spans="2:24" ht="15" customHeight="1" x14ac:dyDescent="0.25">
      <c r="B1130" s="70" t="s">
        <v>3129</v>
      </c>
      <c r="C1130" s="64">
        <v>41057.84784722222</v>
      </c>
      <c r="D1130" s="65">
        <v>35000</v>
      </c>
      <c r="E1130" s="66">
        <v>35000</v>
      </c>
      <c r="F1130" s="67" t="s">
        <v>5</v>
      </c>
      <c r="G1130" s="68">
        <v>35000</v>
      </c>
      <c r="H1130" s="69">
        <v>4</v>
      </c>
      <c r="I1130" s="67" t="s">
        <v>1284</v>
      </c>
      <c r="J1130" s="70" t="s">
        <v>19</v>
      </c>
      <c r="K1130" s="67" t="s">
        <v>14</v>
      </c>
      <c r="L1130" s="63" t="s">
        <v>14</v>
      </c>
      <c r="M1130" s="70" t="s">
        <v>4019</v>
      </c>
      <c r="N1130" s="63" t="s">
        <v>12</v>
      </c>
      <c r="O1130" s="70">
        <v>8</v>
      </c>
      <c r="P1130" s="70">
        <v>8</v>
      </c>
      <c r="Q1130" s="70">
        <v>20</v>
      </c>
      <c r="W1130" s="84">
        <v>8</v>
      </c>
      <c r="X1130" s="84">
        <v>8</v>
      </c>
    </row>
    <row r="1131" spans="2:24" ht="15" customHeight="1" x14ac:dyDescent="0.25">
      <c r="B1131" s="70" t="s">
        <v>3130</v>
      </c>
      <c r="C1131" s="64">
        <v>41057.857986111114</v>
      </c>
      <c r="D1131" s="65" t="s">
        <v>66</v>
      </c>
      <c r="E1131" s="66">
        <v>35000</v>
      </c>
      <c r="F1131" s="67" t="s">
        <v>67</v>
      </c>
      <c r="G1131" s="68">
        <v>55166.239522354947</v>
      </c>
      <c r="H1131" s="69">
        <v>6</v>
      </c>
      <c r="I1131" s="67" t="s">
        <v>1285</v>
      </c>
      <c r="J1131" s="70" t="s">
        <v>19</v>
      </c>
      <c r="K1131" s="67" t="s">
        <v>69</v>
      </c>
      <c r="L1131" s="63" t="s">
        <v>69</v>
      </c>
      <c r="M1131" s="70" t="s">
        <v>979</v>
      </c>
      <c r="N1131" s="63" t="s">
        <v>8</v>
      </c>
      <c r="O1131" s="70">
        <v>6</v>
      </c>
      <c r="P1131" s="70">
        <v>6</v>
      </c>
      <c r="Q1131" s="70">
        <v>10</v>
      </c>
      <c r="W1131" s="84">
        <v>4</v>
      </c>
      <c r="X1131" s="84">
        <v>6</v>
      </c>
    </row>
    <row r="1132" spans="2:24" ht="15" customHeight="1" x14ac:dyDescent="0.25">
      <c r="B1132" s="70" t="s">
        <v>3131</v>
      </c>
      <c r="C1132" s="64">
        <v>41057.863553240742</v>
      </c>
      <c r="D1132" s="65">
        <v>168000</v>
      </c>
      <c r="E1132" s="66">
        <v>168000</v>
      </c>
      <c r="F1132" s="67" t="s">
        <v>31</v>
      </c>
      <c r="G1132" s="68">
        <v>1783.166904422254</v>
      </c>
      <c r="H1132" s="69">
        <v>1</v>
      </c>
      <c r="I1132" s="67" t="s">
        <v>1286</v>
      </c>
      <c r="J1132" s="70" t="s">
        <v>308</v>
      </c>
      <c r="K1132" s="67" t="s">
        <v>16</v>
      </c>
      <c r="L1132" s="63" t="s">
        <v>16</v>
      </c>
      <c r="M1132" s="70" t="s">
        <v>1122</v>
      </c>
      <c r="N1132" s="63" t="s">
        <v>8</v>
      </c>
      <c r="O1132" s="70">
        <v>6</v>
      </c>
      <c r="P1132" s="70">
        <v>6</v>
      </c>
      <c r="Q1132" s="70">
        <v>10</v>
      </c>
      <c r="W1132" s="84">
        <v>4</v>
      </c>
      <c r="X1132" s="84">
        <v>6</v>
      </c>
    </row>
    <row r="1133" spans="2:24" ht="15" customHeight="1" x14ac:dyDescent="0.25">
      <c r="B1133" s="70" t="s">
        <v>3132</v>
      </c>
      <c r="C1133" s="64">
        <v>41057.864988425928</v>
      </c>
      <c r="D1133" s="65">
        <v>13.5</v>
      </c>
      <c r="E1133" s="66">
        <v>13500</v>
      </c>
      <c r="F1133" s="67" t="s">
        <v>5</v>
      </c>
      <c r="G1133" s="68">
        <v>13500</v>
      </c>
      <c r="H1133" s="69">
        <v>2</v>
      </c>
      <c r="I1133" s="67" t="s">
        <v>166</v>
      </c>
      <c r="J1133" s="70" t="s">
        <v>51</v>
      </c>
      <c r="K1133" s="67" t="s">
        <v>1287</v>
      </c>
      <c r="L1133" s="63" t="s">
        <v>1287</v>
      </c>
      <c r="M1133" s="70" t="s">
        <v>979</v>
      </c>
      <c r="N1133" s="63" t="s">
        <v>8</v>
      </c>
      <c r="O1133" s="70">
        <v>6</v>
      </c>
      <c r="P1133" s="70">
        <v>6</v>
      </c>
      <c r="Q1133" s="70">
        <v>13</v>
      </c>
      <c r="W1133" s="84">
        <v>4</v>
      </c>
      <c r="X1133" s="84">
        <v>6</v>
      </c>
    </row>
    <row r="1134" spans="2:24" ht="15" customHeight="1" x14ac:dyDescent="0.25">
      <c r="B1134" s="70" t="s">
        <v>3133</v>
      </c>
      <c r="C1134" s="64">
        <v>41057.86917824074</v>
      </c>
      <c r="D1134" s="65" t="s">
        <v>1288</v>
      </c>
      <c r="E1134" s="66">
        <v>37500</v>
      </c>
      <c r="F1134" s="67" t="s">
        <v>67</v>
      </c>
      <c r="G1134" s="68">
        <v>59106.685202523156</v>
      </c>
      <c r="H1134" s="69">
        <v>6</v>
      </c>
      <c r="I1134" s="67" t="s">
        <v>1289</v>
      </c>
      <c r="J1134" s="70" t="s">
        <v>308</v>
      </c>
      <c r="K1134" s="67" t="s">
        <v>69</v>
      </c>
      <c r="L1134" s="63" t="s">
        <v>69</v>
      </c>
      <c r="M1134" s="70" t="s">
        <v>979</v>
      </c>
      <c r="N1134" s="63" t="s">
        <v>17</v>
      </c>
      <c r="O1134" s="70">
        <v>3</v>
      </c>
      <c r="P1134" s="70">
        <v>2</v>
      </c>
      <c r="Q1134" s="70">
        <v>5</v>
      </c>
      <c r="W1134" s="84">
        <v>2</v>
      </c>
      <c r="X1134" s="84">
        <v>3</v>
      </c>
    </row>
    <row r="1135" spans="2:24" ht="15" customHeight="1" x14ac:dyDescent="0.25">
      <c r="B1135" s="70" t="s">
        <v>3134</v>
      </c>
      <c r="C1135" s="64">
        <v>41057.871168981481</v>
      </c>
      <c r="D1135" s="65" t="s">
        <v>1290</v>
      </c>
      <c r="E1135" s="66">
        <v>708000</v>
      </c>
      <c r="F1135" s="67" t="s">
        <v>39</v>
      </c>
      <c r="G1135" s="68">
        <v>12608.005014709339</v>
      </c>
      <c r="H1135" s="69">
        <v>2</v>
      </c>
      <c r="I1135" s="67" t="s">
        <v>1291</v>
      </c>
      <c r="J1135" s="70" t="s">
        <v>51</v>
      </c>
      <c r="K1135" s="67" t="s">
        <v>7</v>
      </c>
      <c r="L1135" s="63" t="s">
        <v>7</v>
      </c>
      <c r="M1135" s="70" t="s">
        <v>1122</v>
      </c>
      <c r="N1135" s="63" t="s">
        <v>8</v>
      </c>
      <c r="O1135" s="70">
        <v>6</v>
      </c>
      <c r="P1135" s="70">
        <v>6</v>
      </c>
      <c r="Q1135" s="70">
        <v>5</v>
      </c>
      <c r="W1135" s="84">
        <v>4</v>
      </c>
      <c r="X1135" s="84">
        <v>6</v>
      </c>
    </row>
    <row r="1136" spans="2:24" ht="15" customHeight="1" x14ac:dyDescent="0.25">
      <c r="B1136" s="70" t="s">
        <v>3135</v>
      </c>
      <c r="C1136" s="64">
        <v>41057.885011574072</v>
      </c>
      <c r="D1136" s="65" t="s">
        <v>1292</v>
      </c>
      <c r="E1136" s="66">
        <v>366252</v>
      </c>
      <c r="F1136" s="67" t="s">
        <v>583</v>
      </c>
      <c r="G1136" s="68">
        <v>44654.095718350931</v>
      </c>
      <c r="H1136" s="69">
        <v>5</v>
      </c>
      <c r="I1136" s="67" t="s">
        <v>308</v>
      </c>
      <c r="J1136" s="70" t="s">
        <v>308</v>
      </c>
      <c r="K1136" s="67" t="s">
        <v>47</v>
      </c>
      <c r="L1136" s="63" t="s">
        <v>47</v>
      </c>
      <c r="M1136" s="70" t="s">
        <v>4016</v>
      </c>
      <c r="N1136" s="63" t="s">
        <v>12</v>
      </c>
      <c r="O1136" s="70">
        <v>8</v>
      </c>
      <c r="P1136" s="70">
        <v>8</v>
      </c>
      <c r="Q1136" s="70">
        <v>15</v>
      </c>
      <c r="W1136" s="84">
        <v>8</v>
      </c>
      <c r="X1136" s="84">
        <v>8</v>
      </c>
    </row>
    <row r="1137" spans="2:24" ht="15" customHeight="1" x14ac:dyDescent="0.25">
      <c r="B1137" s="70" t="s">
        <v>3136</v>
      </c>
      <c r="C1137" s="64">
        <v>41057.88685185185</v>
      </c>
      <c r="D1137" s="65">
        <v>69000</v>
      </c>
      <c r="E1137" s="66">
        <v>69000</v>
      </c>
      <c r="F1137" s="67" t="s">
        <v>5</v>
      </c>
      <c r="G1137" s="68">
        <v>69000</v>
      </c>
      <c r="H1137" s="69">
        <v>7</v>
      </c>
      <c r="I1137" s="67" t="s">
        <v>1293</v>
      </c>
      <c r="J1137" s="70" t="s">
        <v>19</v>
      </c>
      <c r="K1137" s="67" t="s">
        <v>14</v>
      </c>
      <c r="L1137" s="63" t="s">
        <v>14</v>
      </c>
      <c r="M1137" s="70" t="s">
        <v>4019</v>
      </c>
      <c r="N1137" s="63" t="s">
        <v>17</v>
      </c>
      <c r="O1137" s="70">
        <v>3</v>
      </c>
      <c r="P1137" s="70">
        <v>2</v>
      </c>
      <c r="Q1137" s="70">
        <v>20</v>
      </c>
      <c r="W1137" s="84">
        <v>2</v>
      </c>
      <c r="X1137" s="84">
        <v>3</v>
      </c>
    </row>
    <row r="1138" spans="2:24" ht="15" customHeight="1" x14ac:dyDescent="0.25">
      <c r="B1138" s="70" t="s">
        <v>3137</v>
      </c>
      <c r="C1138" s="64">
        <v>41057.913483796299</v>
      </c>
      <c r="D1138" s="65">
        <v>500</v>
      </c>
      <c r="E1138" s="66">
        <v>6000</v>
      </c>
      <c r="F1138" s="67" t="s">
        <v>5</v>
      </c>
      <c r="G1138" s="68">
        <v>6000</v>
      </c>
      <c r="H1138" s="69">
        <v>1</v>
      </c>
      <c r="I1138" s="67" t="s">
        <v>1294</v>
      </c>
      <c r="J1138" s="70" t="s">
        <v>51</v>
      </c>
      <c r="K1138" s="67" t="s">
        <v>7</v>
      </c>
      <c r="L1138" s="63" t="s">
        <v>7</v>
      </c>
      <c r="M1138" s="70" t="s">
        <v>1122</v>
      </c>
      <c r="N1138" s="63" t="s">
        <v>8</v>
      </c>
      <c r="O1138" s="70">
        <v>6</v>
      </c>
      <c r="P1138" s="70">
        <v>6</v>
      </c>
      <c r="Q1138" s="70">
        <v>6</v>
      </c>
      <c r="W1138" s="84">
        <v>4</v>
      </c>
      <c r="X1138" s="84">
        <v>6</v>
      </c>
    </row>
    <row r="1139" spans="2:24" ht="15" customHeight="1" x14ac:dyDescent="0.25">
      <c r="B1139" s="70" t="s">
        <v>3138</v>
      </c>
      <c r="C1139" s="64">
        <v>41057.922361111108</v>
      </c>
      <c r="D1139" s="65" t="s">
        <v>1295</v>
      </c>
      <c r="E1139" s="66">
        <v>500000</v>
      </c>
      <c r="F1139" s="67" t="s">
        <v>39</v>
      </c>
      <c r="G1139" s="68">
        <v>8903.9583437212841</v>
      </c>
      <c r="H1139" s="69">
        <v>1</v>
      </c>
      <c r="I1139" s="67" t="s">
        <v>934</v>
      </c>
      <c r="J1139" s="70" t="s">
        <v>51</v>
      </c>
      <c r="K1139" s="67" t="s">
        <v>7</v>
      </c>
      <c r="L1139" s="63" t="s">
        <v>7</v>
      </c>
      <c r="M1139" s="70" t="s">
        <v>1122</v>
      </c>
      <c r="N1139" s="63" t="s">
        <v>24</v>
      </c>
      <c r="O1139" s="70">
        <v>2</v>
      </c>
      <c r="P1139" s="70">
        <v>2</v>
      </c>
      <c r="Q1139" s="70">
        <v>25</v>
      </c>
      <c r="W1139" s="84">
        <v>1</v>
      </c>
      <c r="X1139" s="84">
        <v>2</v>
      </c>
    </row>
    <row r="1140" spans="2:24" ht="15" customHeight="1" x14ac:dyDescent="0.25">
      <c r="B1140" s="70" t="s">
        <v>3139</v>
      </c>
      <c r="C1140" s="64">
        <v>41057.923750000002</v>
      </c>
      <c r="D1140" s="65">
        <v>30000</v>
      </c>
      <c r="E1140" s="66">
        <v>30000</v>
      </c>
      <c r="F1140" s="67" t="s">
        <v>5</v>
      </c>
      <c r="G1140" s="68">
        <v>30000</v>
      </c>
      <c r="H1140" s="69">
        <v>4</v>
      </c>
      <c r="I1140" s="67" t="s">
        <v>1296</v>
      </c>
      <c r="J1140" s="70" t="s">
        <v>51</v>
      </c>
      <c r="K1140" s="67" t="s">
        <v>1297</v>
      </c>
      <c r="L1140" s="63" t="s">
        <v>164</v>
      </c>
      <c r="M1140" s="70" t="s">
        <v>4019</v>
      </c>
      <c r="N1140" s="63" t="s">
        <v>12</v>
      </c>
      <c r="O1140" s="70">
        <v>8</v>
      </c>
      <c r="P1140" s="70">
        <v>8</v>
      </c>
      <c r="Q1140" s="70">
        <v>17</v>
      </c>
      <c r="W1140" s="84">
        <v>8</v>
      </c>
      <c r="X1140" s="84">
        <v>8</v>
      </c>
    </row>
    <row r="1141" spans="2:24" ht="15" customHeight="1" x14ac:dyDescent="0.25">
      <c r="B1141" s="70" t="s">
        <v>3140</v>
      </c>
      <c r="C1141" s="64">
        <v>41057.92597222222</v>
      </c>
      <c r="D1141" s="65">
        <v>8600</v>
      </c>
      <c r="E1141" s="66">
        <v>8600</v>
      </c>
      <c r="F1141" s="67" t="s">
        <v>5</v>
      </c>
      <c r="G1141" s="68">
        <v>8600</v>
      </c>
      <c r="H1141" s="69">
        <v>1</v>
      </c>
      <c r="I1141" s="67" t="s">
        <v>1298</v>
      </c>
      <c r="J1141" s="70" t="s">
        <v>19</v>
      </c>
      <c r="K1141" s="67" t="s">
        <v>7</v>
      </c>
      <c r="L1141" s="63" t="s">
        <v>7</v>
      </c>
      <c r="M1141" s="70" t="s">
        <v>1122</v>
      </c>
      <c r="N1141" s="63" t="s">
        <v>8</v>
      </c>
      <c r="O1141" s="70">
        <v>6</v>
      </c>
      <c r="P1141" s="70">
        <v>6</v>
      </c>
      <c r="Q1141" s="70">
        <v>2</v>
      </c>
      <c r="W1141" s="84">
        <v>4</v>
      </c>
      <c r="X1141" s="84">
        <v>6</v>
      </c>
    </row>
    <row r="1142" spans="2:24" ht="15" customHeight="1" x14ac:dyDescent="0.25">
      <c r="B1142" s="70" t="s">
        <v>3141</v>
      </c>
      <c r="C1142" s="64">
        <v>41057.934074074074</v>
      </c>
      <c r="D1142" s="65" t="s">
        <v>1299</v>
      </c>
      <c r="E1142" s="66">
        <v>81600</v>
      </c>
      <c r="F1142" s="67" t="s">
        <v>5</v>
      </c>
      <c r="G1142" s="68">
        <v>81600</v>
      </c>
      <c r="H1142" s="69">
        <v>9</v>
      </c>
      <c r="I1142" s="67" t="s">
        <v>1300</v>
      </c>
      <c r="J1142" s="70" t="s">
        <v>19</v>
      </c>
      <c r="K1142" s="67" t="s">
        <v>69</v>
      </c>
      <c r="L1142" s="63" t="s">
        <v>69</v>
      </c>
      <c r="M1142" s="70" t="s">
        <v>979</v>
      </c>
      <c r="N1142" s="63" t="s">
        <v>8</v>
      </c>
      <c r="O1142" s="70">
        <v>6</v>
      </c>
      <c r="P1142" s="70">
        <v>6</v>
      </c>
      <c r="Q1142" s="70">
        <v>4</v>
      </c>
      <c r="W1142" s="84">
        <v>4</v>
      </c>
      <c r="X1142" s="84">
        <v>6</v>
      </c>
    </row>
    <row r="1143" spans="2:24" ht="15" customHeight="1" x14ac:dyDescent="0.25">
      <c r="B1143" s="70" t="s">
        <v>3142</v>
      </c>
      <c r="C1143" s="64">
        <v>41057.939918981479</v>
      </c>
      <c r="D1143" s="65">
        <v>600000</v>
      </c>
      <c r="E1143" s="66">
        <v>600000</v>
      </c>
      <c r="F1143" s="67" t="s">
        <v>3932</v>
      </c>
      <c r="G1143" s="68">
        <v>15404.364569961488</v>
      </c>
      <c r="H1143" s="69">
        <v>2</v>
      </c>
      <c r="I1143" s="67" t="s">
        <v>1301</v>
      </c>
      <c r="J1143" s="70" t="s">
        <v>19</v>
      </c>
      <c r="K1143" s="67" t="s">
        <v>524</v>
      </c>
      <c r="L1143" s="63" t="s">
        <v>524</v>
      </c>
      <c r="M1143" s="70" t="s">
        <v>637</v>
      </c>
      <c r="N1143" s="63" t="s">
        <v>12</v>
      </c>
      <c r="O1143" s="70">
        <v>8</v>
      </c>
      <c r="P1143" s="70">
        <v>8</v>
      </c>
      <c r="Q1143" s="70">
        <v>3</v>
      </c>
      <c r="W1143" s="84">
        <v>8</v>
      </c>
      <c r="X1143" s="84">
        <v>8</v>
      </c>
    </row>
    <row r="1144" spans="2:24" ht="15" customHeight="1" x14ac:dyDescent="0.25">
      <c r="B1144" s="70" t="s">
        <v>3143</v>
      </c>
      <c r="C1144" s="64">
        <v>41057.941620370373</v>
      </c>
      <c r="D1144" s="65" t="s">
        <v>1303</v>
      </c>
      <c r="E1144" s="66">
        <v>65000</v>
      </c>
      <c r="F1144" s="67" t="s">
        <v>84</v>
      </c>
      <c r="G1144" s="68">
        <v>63918.498996971248</v>
      </c>
      <c r="H1144" s="69">
        <v>7</v>
      </c>
      <c r="I1144" s="67" t="s">
        <v>1304</v>
      </c>
      <c r="J1144" s="70" t="s">
        <v>19</v>
      </c>
      <c r="K1144" s="67" t="s">
        <v>86</v>
      </c>
      <c r="L1144" s="63" t="s">
        <v>86</v>
      </c>
      <c r="M1144" s="70" t="s">
        <v>4019</v>
      </c>
      <c r="N1144" s="63" t="s">
        <v>8</v>
      </c>
      <c r="O1144" s="70">
        <v>6</v>
      </c>
      <c r="P1144" s="70">
        <v>6</v>
      </c>
      <c r="Q1144" s="70">
        <v>20</v>
      </c>
      <c r="W1144" s="84">
        <v>4</v>
      </c>
      <c r="X1144" s="84">
        <v>6</v>
      </c>
    </row>
    <row r="1145" spans="2:24" ht="15" customHeight="1" x14ac:dyDescent="0.25">
      <c r="B1145" s="70" t="s">
        <v>3144</v>
      </c>
      <c r="C1145" s="64">
        <v>41057.941921296297</v>
      </c>
      <c r="D1145" s="65">
        <v>75000</v>
      </c>
      <c r="E1145" s="66">
        <v>75000</v>
      </c>
      <c r="F1145" s="67" t="s">
        <v>5</v>
      </c>
      <c r="G1145" s="68">
        <v>75000</v>
      </c>
      <c r="H1145" s="69">
        <v>8</v>
      </c>
      <c r="I1145" s="67" t="s">
        <v>486</v>
      </c>
      <c r="J1145" s="70" t="s">
        <v>486</v>
      </c>
      <c r="K1145" s="67" t="s">
        <v>14</v>
      </c>
      <c r="L1145" s="63" t="s">
        <v>14</v>
      </c>
      <c r="M1145" s="70" t="s">
        <v>4019</v>
      </c>
      <c r="N1145" s="63" t="s">
        <v>17</v>
      </c>
      <c r="O1145" s="70">
        <v>3</v>
      </c>
      <c r="P1145" s="70">
        <v>2</v>
      </c>
      <c r="Q1145" s="70">
        <v>20</v>
      </c>
      <c r="W1145" s="84">
        <v>2</v>
      </c>
      <c r="X1145" s="84">
        <v>3</v>
      </c>
    </row>
    <row r="1146" spans="2:24" ht="15" customHeight="1" x14ac:dyDescent="0.25">
      <c r="B1146" s="70" t="s">
        <v>3145</v>
      </c>
      <c r="C1146" s="64">
        <v>41057.942210648151</v>
      </c>
      <c r="D1146" s="65">
        <v>59000</v>
      </c>
      <c r="E1146" s="66">
        <v>59000</v>
      </c>
      <c r="F1146" s="67" t="s">
        <v>5</v>
      </c>
      <c r="G1146" s="68">
        <v>59000</v>
      </c>
      <c r="H1146" s="69">
        <v>6</v>
      </c>
      <c r="I1146" s="67" t="s">
        <v>392</v>
      </c>
      <c r="J1146" s="70" t="s">
        <v>19</v>
      </c>
      <c r="K1146" s="67" t="s">
        <v>14</v>
      </c>
      <c r="L1146" s="63" t="s">
        <v>14</v>
      </c>
      <c r="M1146" s="70" t="s">
        <v>4019</v>
      </c>
      <c r="N1146" s="63" t="s">
        <v>8</v>
      </c>
      <c r="O1146" s="70">
        <v>6</v>
      </c>
      <c r="P1146" s="70">
        <v>6</v>
      </c>
      <c r="Q1146" s="70">
        <v>14</v>
      </c>
      <c r="W1146" s="84">
        <v>4</v>
      </c>
      <c r="X1146" s="84">
        <v>6</v>
      </c>
    </row>
    <row r="1147" spans="2:24" ht="15" customHeight="1" x14ac:dyDescent="0.25">
      <c r="B1147" s="70" t="s">
        <v>3146</v>
      </c>
      <c r="C1147" s="64">
        <v>41057.943483796298</v>
      </c>
      <c r="D1147" s="65" t="s">
        <v>1305</v>
      </c>
      <c r="E1147" s="66">
        <v>50000</v>
      </c>
      <c r="F1147" s="67" t="s">
        <v>5</v>
      </c>
      <c r="G1147" s="68">
        <v>50000</v>
      </c>
      <c r="H1147" s="69">
        <v>6</v>
      </c>
      <c r="I1147" s="67" t="s">
        <v>562</v>
      </c>
      <c r="J1147" s="70" t="s">
        <v>51</v>
      </c>
      <c r="K1147" s="67" t="s">
        <v>86</v>
      </c>
      <c r="L1147" s="63" t="s">
        <v>86</v>
      </c>
      <c r="M1147" s="70" t="s">
        <v>4019</v>
      </c>
      <c r="N1147" s="63" t="s">
        <v>24</v>
      </c>
      <c r="O1147" s="70">
        <v>2</v>
      </c>
      <c r="P1147" s="70">
        <v>2</v>
      </c>
      <c r="Q1147" s="70">
        <v>5</v>
      </c>
      <c r="W1147" s="84">
        <v>1</v>
      </c>
      <c r="X1147" s="84">
        <v>2</v>
      </c>
    </row>
    <row r="1148" spans="2:24" ht="15" customHeight="1" x14ac:dyDescent="0.25">
      <c r="B1148" s="70" t="s">
        <v>3147</v>
      </c>
      <c r="C1148" s="64">
        <v>41057.943854166668</v>
      </c>
      <c r="D1148" s="65" t="s">
        <v>1306</v>
      </c>
      <c r="E1148" s="66">
        <v>80000</v>
      </c>
      <c r="F1148" s="67" t="s">
        <v>67</v>
      </c>
      <c r="G1148" s="68">
        <v>126094.26176538273</v>
      </c>
      <c r="H1148" s="69">
        <v>11</v>
      </c>
      <c r="I1148" s="67" t="s">
        <v>179</v>
      </c>
      <c r="J1148" s="70" t="s">
        <v>486</v>
      </c>
      <c r="K1148" s="67" t="s">
        <v>69</v>
      </c>
      <c r="L1148" s="63" t="s">
        <v>69</v>
      </c>
      <c r="M1148" s="70" t="s">
        <v>979</v>
      </c>
      <c r="N1148" s="63" t="s">
        <v>8</v>
      </c>
      <c r="O1148" s="70">
        <v>6</v>
      </c>
      <c r="P1148" s="70">
        <v>6</v>
      </c>
      <c r="Q1148" s="70">
        <v>15</v>
      </c>
      <c r="W1148" s="84">
        <v>4</v>
      </c>
      <c r="X1148" s="84">
        <v>6</v>
      </c>
    </row>
    <row r="1149" spans="2:24" ht="15" customHeight="1" x14ac:dyDescent="0.25">
      <c r="B1149" s="70" t="s">
        <v>3148</v>
      </c>
      <c r="C1149" s="64">
        <v>41057.945150462961</v>
      </c>
      <c r="D1149" s="65" t="s">
        <v>1307</v>
      </c>
      <c r="E1149" s="66">
        <v>54000</v>
      </c>
      <c r="F1149" s="67" t="s">
        <v>3892</v>
      </c>
      <c r="G1149" s="68">
        <v>26691.183012544854</v>
      </c>
      <c r="H1149" s="69">
        <v>3</v>
      </c>
      <c r="I1149" s="67" t="s">
        <v>1308</v>
      </c>
      <c r="J1149" s="70" t="s">
        <v>51</v>
      </c>
      <c r="K1149" s="67" t="s">
        <v>141</v>
      </c>
      <c r="L1149" s="63" t="s">
        <v>141</v>
      </c>
      <c r="M1149" s="70" t="s">
        <v>4018</v>
      </c>
      <c r="N1149" s="63" t="s">
        <v>24</v>
      </c>
      <c r="O1149" s="70">
        <v>2</v>
      </c>
      <c r="P1149" s="70">
        <v>2</v>
      </c>
      <c r="Q1149" s="70">
        <v>7</v>
      </c>
      <c r="W1149" s="84">
        <v>1</v>
      </c>
      <c r="X1149" s="84">
        <v>2</v>
      </c>
    </row>
    <row r="1150" spans="2:24" ht="15" customHeight="1" x14ac:dyDescent="0.25">
      <c r="B1150" s="70" t="s">
        <v>3149</v>
      </c>
      <c r="C1150" s="64">
        <v>41057.9453125</v>
      </c>
      <c r="D1150" s="65">
        <v>500000</v>
      </c>
      <c r="E1150" s="66">
        <v>500000</v>
      </c>
      <c r="F1150" s="67" t="s">
        <v>39</v>
      </c>
      <c r="G1150" s="68">
        <v>8903.9583437212841</v>
      </c>
      <c r="H1150" s="69">
        <v>1</v>
      </c>
      <c r="I1150" s="67" t="s">
        <v>205</v>
      </c>
      <c r="J1150" s="70" t="s">
        <v>19</v>
      </c>
      <c r="K1150" s="67" t="s">
        <v>7</v>
      </c>
      <c r="L1150" s="63" t="s">
        <v>7</v>
      </c>
      <c r="M1150" s="70" t="s">
        <v>1122</v>
      </c>
      <c r="N1150" s="63" t="s">
        <v>8</v>
      </c>
      <c r="O1150" s="70">
        <v>6</v>
      </c>
      <c r="P1150" s="70">
        <v>6</v>
      </c>
      <c r="Q1150" s="70">
        <v>0.8</v>
      </c>
      <c r="W1150" s="84">
        <v>4</v>
      </c>
      <c r="X1150" s="84">
        <v>6</v>
      </c>
    </row>
    <row r="1151" spans="2:24" ht="15" customHeight="1" x14ac:dyDescent="0.25">
      <c r="B1151" s="70" t="s">
        <v>3150</v>
      </c>
      <c r="C1151" s="64">
        <v>41057.945439814815</v>
      </c>
      <c r="D1151" s="65" t="s">
        <v>1309</v>
      </c>
      <c r="E1151" s="66">
        <v>8725</v>
      </c>
      <c r="F1151" s="67" t="s">
        <v>5</v>
      </c>
      <c r="G1151" s="68">
        <v>8725</v>
      </c>
      <c r="H1151" s="69">
        <v>1</v>
      </c>
      <c r="I1151" s="67" t="s">
        <v>592</v>
      </c>
      <c r="J1151" s="70" t="s">
        <v>51</v>
      </c>
      <c r="K1151" s="67" t="s">
        <v>16</v>
      </c>
      <c r="L1151" s="63" t="s">
        <v>16</v>
      </c>
      <c r="M1151" s="70" t="s">
        <v>1122</v>
      </c>
      <c r="N1151" s="63" t="s">
        <v>17</v>
      </c>
      <c r="O1151" s="70">
        <v>3</v>
      </c>
      <c r="P1151" s="70">
        <v>2</v>
      </c>
      <c r="Q1151" s="70">
        <v>18</v>
      </c>
      <c r="W1151" s="84">
        <v>2</v>
      </c>
      <c r="X1151" s="84">
        <v>3</v>
      </c>
    </row>
    <row r="1152" spans="2:24" ht="15" customHeight="1" x14ac:dyDescent="0.25">
      <c r="B1152" s="70" t="s">
        <v>3151</v>
      </c>
      <c r="C1152" s="64">
        <v>41057.947777777779</v>
      </c>
      <c r="D1152" s="65" t="s">
        <v>1310</v>
      </c>
      <c r="E1152" s="66">
        <v>32000</v>
      </c>
      <c r="F1152" s="67" t="s">
        <v>67</v>
      </c>
      <c r="G1152" s="68">
        <v>50437.70470615309</v>
      </c>
      <c r="H1152" s="69">
        <v>6</v>
      </c>
      <c r="I1152" s="67" t="s">
        <v>1311</v>
      </c>
      <c r="J1152" s="70" t="s">
        <v>19</v>
      </c>
      <c r="K1152" s="67" t="s">
        <v>69</v>
      </c>
      <c r="L1152" s="63" t="s">
        <v>69</v>
      </c>
      <c r="M1152" s="70" t="s">
        <v>979</v>
      </c>
      <c r="N1152" s="63" t="s">
        <v>8</v>
      </c>
      <c r="O1152" s="70">
        <v>6</v>
      </c>
      <c r="P1152" s="70">
        <v>6</v>
      </c>
      <c r="Q1152" s="70">
        <v>4</v>
      </c>
      <c r="W1152" s="84">
        <v>4</v>
      </c>
      <c r="X1152" s="84">
        <v>6</v>
      </c>
    </row>
    <row r="1153" spans="2:24" ht="15" customHeight="1" x14ac:dyDescent="0.25">
      <c r="B1153" s="70" t="s">
        <v>3152</v>
      </c>
      <c r="C1153" s="64">
        <v>41057.948483796295</v>
      </c>
      <c r="D1153" s="65" t="s">
        <v>1312</v>
      </c>
      <c r="E1153" s="66">
        <v>43000</v>
      </c>
      <c r="F1153" s="67" t="s">
        <v>67</v>
      </c>
      <c r="G1153" s="68">
        <v>67775.665698893223</v>
      </c>
      <c r="H1153" s="69">
        <v>7</v>
      </c>
      <c r="I1153" s="67" t="s">
        <v>1313</v>
      </c>
      <c r="J1153" s="70" t="s">
        <v>308</v>
      </c>
      <c r="K1153" s="67" t="s">
        <v>69</v>
      </c>
      <c r="L1153" s="63" t="s">
        <v>69</v>
      </c>
      <c r="M1153" s="70" t="s">
        <v>979</v>
      </c>
      <c r="N1153" s="63" t="s">
        <v>12</v>
      </c>
      <c r="O1153" s="70">
        <v>8</v>
      </c>
      <c r="P1153" s="70">
        <v>8</v>
      </c>
      <c r="Q1153" s="70">
        <v>15</v>
      </c>
      <c r="W1153" s="84">
        <v>8</v>
      </c>
      <c r="X1153" s="84">
        <v>8</v>
      </c>
    </row>
    <row r="1154" spans="2:24" ht="15" customHeight="1" x14ac:dyDescent="0.25">
      <c r="B1154" s="70" t="s">
        <v>3153</v>
      </c>
      <c r="C1154" s="64">
        <v>41057.94903935185</v>
      </c>
      <c r="D1154" s="65" t="s">
        <v>1314</v>
      </c>
      <c r="E1154" s="66">
        <v>53000</v>
      </c>
      <c r="F1154" s="67" t="s">
        <v>84</v>
      </c>
      <c r="G1154" s="68">
        <v>52118.160720607324</v>
      </c>
      <c r="H1154" s="69">
        <v>6</v>
      </c>
      <c r="I1154" s="67" t="s">
        <v>151</v>
      </c>
      <c r="J1154" s="70" t="s">
        <v>19</v>
      </c>
      <c r="K1154" s="67" t="s">
        <v>86</v>
      </c>
      <c r="L1154" s="63" t="s">
        <v>86</v>
      </c>
      <c r="M1154" s="70" t="s">
        <v>4019</v>
      </c>
      <c r="N1154" s="63" t="s">
        <v>8</v>
      </c>
      <c r="O1154" s="70">
        <v>6</v>
      </c>
      <c r="P1154" s="70">
        <v>6</v>
      </c>
      <c r="Q1154" s="70">
        <v>6</v>
      </c>
      <c r="W1154" s="84">
        <v>4</v>
      </c>
      <c r="X1154" s="84">
        <v>6</v>
      </c>
    </row>
    <row r="1155" spans="2:24" ht="15" customHeight="1" x14ac:dyDescent="0.25">
      <c r="B1155" s="70" t="s">
        <v>3154</v>
      </c>
      <c r="C1155" s="64">
        <v>41057.950370370374</v>
      </c>
      <c r="D1155" s="65" t="s">
        <v>1315</v>
      </c>
      <c r="E1155" s="66">
        <v>200000</v>
      </c>
      <c r="F1155" s="67" t="s">
        <v>39</v>
      </c>
      <c r="G1155" s="68">
        <v>3561.5833374885137</v>
      </c>
      <c r="H1155" s="69">
        <v>1</v>
      </c>
      <c r="I1155" s="67" t="s">
        <v>614</v>
      </c>
      <c r="J1155" s="70" t="s">
        <v>19</v>
      </c>
      <c r="K1155" s="67" t="s">
        <v>7</v>
      </c>
      <c r="L1155" s="63" t="s">
        <v>7</v>
      </c>
      <c r="M1155" s="70" t="s">
        <v>1122</v>
      </c>
      <c r="N1155" s="63" t="s">
        <v>24</v>
      </c>
      <c r="O1155" s="70">
        <v>2</v>
      </c>
      <c r="P1155" s="70">
        <v>2</v>
      </c>
      <c r="Q1155" s="70">
        <v>6</v>
      </c>
      <c r="W1155" s="84">
        <v>1</v>
      </c>
      <c r="X1155" s="84">
        <v>2</v>
      </c>
    </row>
    <row r="1156" spans="2:24" ht="15" customHeight="1" x14ac:dyDescent="0.25">
      <c r="B1156" s="70" t="s">
        <v>3155</v>
      </c>
      <c r="C1156" s="64">
        <v>41057.950868055559</v>
      </c>
      <c r="D1156" s="65" t="s">
        <v>1316</v>
      </c>
      <c r="E1156" s="66">
        <v>450000</v>
      </c>
      <c r="F1156" s="67" t="s">
        <v>39</v>
      </c>
      <c r="G1156" s="68">
        <v>8013.5625093491553</v>
      </c>
      <c r="H1156" s="69">
        <v>1</v>
      </c>
      <c r="I1156" s="67" t="s">
        <v>627</v>
      </c>
      <c r="J1156" s="70" t="s">
        <v>51</v>
      </c>
      <c r="K1156" s="67" t="s">
        <v>7</v>
      </c>
      <c r="L1156" s="63" t="s">
        <v>7</v>
      </c>
      <c r="M1156" s="70" t="s">
        <v>1122</v>
      </c>
      <c r="N1156" s="63" t="s">
        <v>8</v>
      </c>
      <c r="O1156" s="70">
        <v>6</v>
      </c>
      <c r="P1156" s="70">
        <v>6</v>
      </c>
      <c r="Q1156" s="70">
        <v>21</v>
      </c>
      <c r="W1156" s="84">
        <v>4</v>
      </c>
      <c r="X1156" s="84">
        <v>6</v>
      </c>
    </row>
    <row r="1157" spans="2:24" ht="15" customHeight="1" x14ac:dyDescent="0.25">
      <c r="B1157" s="70" t="s">
        <v>3156</v>
      </c>
      <c r="C1157" s="64">
        <v>41057.951979166668</v>
      </c>
      <c r="D1157" s="65">
        <v>28000</v>
      </c>
      <c r="E1157" s="66">
        <v>28000</v>
      </c>
      <c r="F1157" s="67" t="s">
        <v>5</v>
      </c>
      <c r="G1157" s="68">
        <v>28000</v>
      </c>
      <c r="H1157" s="69">
        <v>3</v>
      </c>
      <c r="I1157" s="67" t="s">
        <v>1317</v>
      </c>
      <c r="J1157" s="70" t="s">
        <v>51</v>
      </c>
      <c r="K1157" s="67" t="s">
        <v>73</v>
      </c>
      <c r="L1157" s="63" t="s">
        <v>73</v>
      </c>
      <c r="M1157" s="70" t="s">
        <v>979</v>
      </c>
      <c r="N1157" s="63" t="s">
        <v>8</v>
      </c>
      <c r="O1157" s="70">
        <v>6</v>
      </c>
      <c r="P1157" s="70">
        <v>6</v>
      </c>
      <c r="Q1157" s="70">
        <v>5</v>
      </c>
      <c r="W1157" s="84">
        <v>4</v>
      </c>
      <c r="X1157" s="84">
        <v>6</v>
      </c>
    </row>
    <row r="1158" spans="2:24" ht="15" customHeight="1" x14ac:dyDescent="0.25">
      <c r="B1158" s="70" t="s">
        <v>3157</v>
      </c>
      <c r="C1158" s="64">
        <v>41057.95239583333</v>
      </c>
      <c r="D1158" s="65">
        <v>31763</v>
      </c>
      <c r="E1158" s="66">
        <v>31763</v>
      </c>
      <c r="F1158" s="67" t="s">
        <v>67</v>
      </c>
      <c r="G1158" s="68">
        <v>50064.150455673145</v>
      </c>
      <c r="H1158" s="69">
        <v>6</v>
      </c>
      <c r="I1158" s="67" t="s">
        <v>1318</v>
      </c>
      <c r="J1158" s="70" t="s">
        <v>19</v>
      </c>
      <c r="K1158" s="67" t="s">
        <v>69</v>
      </c>
      <c r="L1158" s="63" t="s">
        <v>69</v>
      </c>
      <c r="M1158" s="70" t="s">
        <v>979</v>
      </c>
      <c r="N1158" s="63" t="s">
        <v>17</v>
      </c>
      <c r="O1158" s="70">
        <v>3</v>
      </c>
      <c r="P1158" s="70">
        <v>2</v>
      </c>
      <c r="Q1158" s="70">
        <v>2</v>
      </c>
      <c r="W1158" s="84">
        <v>2</v>
      </c>
      <c r="X1158" s="84">
        <v>3</v>
      </c>
    </row>
    <row r="1159" spans="2:24" ht="15" customHeight="1" x14ac:dyDescent="0.25">
      <c r="B1159" s="70" t="s">
        <v>3158</v>
      </c>
      <c r="C1159" s="64">
        <v>41057.952997685185</v>
      </c>
      <c r="D1159" s="65" t="s">
        <v>1319</v>
      </c>
      <c r="E1159" s="66">
        <v>32000</v>
      </c>
      <c r="F1159" s="67" t="s">
        <v>67</v>
      </c>
      <c r="G1159" s="68">
        <v>50437.70470615309</v>
      </c>
      <c r="H1159" s="69">
        <v>6</v>
      </c>
      <c r="I1159" s="67" t="s">
        <v>1320</v>
      </c>
      <c r="J1159" s="70" t="s">
        <v>19</v>
      </c>
      <c r="K1159" s="67" t="s">
        <v>86</v>
      </c>
      <c r="L1159" s="63" t="s">
        <v>86</v>
      </c>
      <c r="M1159" s="70" t="s">
        <v>4019</v>
      </c>
      <c r="N1159" s="63" t="s">
        <v>8</v>
      </c>
      <c r="O1159" s="70">
        <v>6</v>
      </c>
      <c r="P1159" s="70">
        <v>6</v>
      </c>
      <c r="Q1159" s="70">
        <v>9</v>
      </c>
      <c r="W1159" s="84">
        <v>4</v>
      </c>
      <c r="X1159" s="84">
        <v>6</v>
      </c>
    </row>
    <row r="1160" spans="2:24" ht="15" customHeight="1" x14ac:dyDescent="0.25">
      <c r="B1160" s="70" t="s">
        <v>3159</v>
      </c>
      <c r="C1160" s="64">
        <v>41057.953506944446</v>
      </c>
      <c r="D1160" s="65">
        <v>27840</v>
      </c>
      <c r="E1160" s="66">
        <v>27840</v>
      </c>
      <c r="F1160" s="67" t="s">
        <v>5</v>
      </c>
      <c r="G1160" s="68">
        <v>27840</v>
      </c>
      <c r="H1160" s="69">
        <v>3</v>
      </c>
      <c r="I1160" s="67" t="s">
        <v>1321</v>
      </c>
      <c r="J1160" s="70" t="s">
        <v>19</v>
      </c>
      <c r="K1160" s="67" t="s">
        <v>14</v>
      </c>
      <c r="L1160" s="63" t="s">
        <v>14</v>
      </c>
      <c r="M1160" s="70" t="s">
        <v>4019</v>
      </c>
      <c r="N1160" s="63" t="s">
        <v>17</v>
      </c>
      <c r="O1160" s="70">
        <v>3</v>
      </c>
      <c r="P1160" s="70">
        <v>2</v>
      </c>
      <c r="Q1160" s="70">
        <v>1</v>
      </c>
      <c r="W1160" s="84">
        <v>2</v>
      </c>
      <c r="X1160" s="84">
        <v>3</v>
      </c>
    </row>
    <row r="1161" spans="2:24" ht="15" customHeight="1" x14ac:dyDescent="0.25">
      <c r="B1161" s="70" t="s">
        <v>3160</v>
      </c>
      <c r="C1161" s="64">
        <v>41057.954444444447</v>
      </c>
      <c r="D1161" s="65" t="s">
        <v>1322</v>
      </c>
      <c r="E1161" s="66">
        <v>350000</v>
      </c>
      <c r="F1161" s="67" t="s">
        <v>39</v>
      </c>
      <c r="G1161" s="68">
        <v>6232.7708406048987</v>
      </c>
      <c r="H1161" s="69">
        <v>1</v>
      </c>
      <c r="I1161" s="67" t="s">
        <v>1323</v>
      </c>
      <c r="J1161" s="70" t="s">
        <v>308</v>
      </c>
      <c r="K1161" s="67" t="s">
        <v>7</v>
      </c>
      <c r="L1161" s="63" t="s">
        <v>7</v>
      </c>
      <c r="M1161" s="70" t="s">
        <v>1122</v>
      </c>
      <c r="N1161" s="63" t="s">
        <v>17</v>
      </c>
      <c r="O1161" s="70">
        <v>3</v>
      </c>
      <c r="P1161" s="70">
        <v>2</v>
      </c>
      <c r="Q1161" s="70">
        <v>1.5</v>
      </c>
      <c r="W1161" s="84">
        <v>2</v>
      </c>
      <c r="X1161" s="84">
        <v>3</v>
      </c>
    </row>
    <row r="1162" spans="2:24" ht="15" customHeight="1" x14ac:dyDescent="0.25">
      <c r="B1162" s="70" t="s">
        <v>3161</v>
      </c>
      <c r="C1162" s="64">
        <v>41057.955324074072</v>
      </c>
      <c r="D1162" s="65" t="s">
        <v>1324</v>
      </c>
      <c r="E1162" s="66">
        <v>50000</v>
      </c>
      <c r="F1162" s="67" t="s">
        <v>5</v>
      </c>
      <c r="G1162" s="68">
        <v>50000</v>
      </c>
      <c r="H1162" s="69">
        <v>6</v>
      </c>
      <c r="I1162" s="67" t="s">
        <v>277</v>
      </c>
      <c r="J1162" s="70" t="s">
        <v>277</v>
      </c>
      <c r="K1162" s="67" t="s">
        <v>169</v>
      </c>
      <c r="L1162" s="63" t="s">
        <v>169</v>
      </c>
      <c r="M1162" s="70" t="s">
        <v>1122</v>
      </c>
      <c r="N1162" s="63" t="s">
        <v>17</v>
      </c>
      <c r="O1162" s="70">
        <v>3</v>
      </c>
      <c r="P1162" s="70">
        <v>2</v>
      </c>
      <c r="Q1162" s="70">
        <v>25</v>
      </c>
      <c r="W1162" s="84">
        <v>2</v>
      </c>
      <c r="X1162" s="84">
        <v>3</v>
      </c>
    </row>
    <row r="1163" spans="2:24" ht="15" customHeight="1" x14ac:dyDescent="0.25">
      <c r="B1163" s="70" t="s">
        <v>3162</v>
      </c>
      <c r="C1163" s="64">
        <v>41057.957233796296</v>
      </c>
      <c r="D1163" s="65">
        <v>48000</v>
      </c>
      <c r="E1163" s="66">
        <v>48000</v>
      </c>
      <c r="F1163" s="67" t="s">
        <v>5</v>
      </c>
      <c r="G1163" s="68">
        <v>48000</v>
      </c>
      <c r="H1163" s="69">
        <v>5</v>
      </c>
      <c r="I1163" s="67" t="s">
        <v>1325</v>
      </c>
      <c r="J1163" s="70" t="s">
        <v>486</v>
      </c>
      <c r="K1163" s="67" t="s">
        <v>1007</v>
      </c>
      <c r="L1163" s="63" t="s">
        <v>1007</v>
      </c>
      <c r="M1163" s="70" t="s">
        <v>1122</v>
      </c>
      <c r="N1163" s="63" t="s">
        <v>17</v>
      </c>
      <c r="O1163" s="70">
        <v>3</v>
      </c>
      <c r="P1163" s="70">
        <v>2</v>
      </c>
      <c r="Q1163" s="70">
        <v>10</v>
      </c>
      <c r="W1163" s="84">
        <v>2</v>
      </c>
      <c r="X1163" s="84">
        <v>3</v>
      </c>
    </row>
    <row r="1164" spans="2:24" ht="15" customHeight="1" x14ac:dyDescent="0.25">
      <c r="B1164" s="70" t="s">
        <v>3163</v>
      </c>
      <c r="C1164" s="64">
        <v>41057.957824074074</v>
      </c>
      <c r="D1164" s="65">
        <v>2000</v>
      </c>
      <c r="E1164" s="66">
        <v>24000</v>
      </c>
      <c r="F1164" s="67" t="s">
        <v>5</v>
      </c>
      <c r="G1164" s="68">
        <v>24000</v>
      </c>
      <c r="H1164" s="69">
        <v>3</v>
      </c>
      <c r="I1164" s="67" t="s">
        <v>1326</v>
      </c>
      <c r="J1164" s="70" t="s">
        <v>51</v>
      </c>
      <c r="K1164" s="67" t="s">
        <v>1327</v>
      </c>
      <c r="L1164" s="63" t="s">
        <v>1327</v>
      </c>
      <c r="M1164" s="70" t="s">
        <v>4018</v>
      </c>
      <c r="N1164" s="63" t="s">
        <v>8</v>
      </c>
      <c r="O1164" s="70">
        <v>6</v>
      </c>
      <c r="P1164" s="70">
        <v>6</v>
      </c>
      <c r="Q1164" s="70">
        <v>21</v>
      </c>
      <c r="W1164" s="84">
        <v>4</v>
      </c>
      <c r="X1164" s="84">
        <v>6</v>
      </c>
    </row>
    <row r="1165" spans="2:24" ht="15" customHeight="1" x14ac:dyDescent="0.25">
      <c r="B1165" s="70" t="s">
        <v>3164</v>
      </c>
      <c r="C1165" s="64">
        <v>41057.959814814814</v>
      </c>
      <c r="D1165" s="65">
        <v>75000</v>
      </c>
      <c r="E1165" s="66">
        <v>75000</v>
      </c>
      <c r="F1165" s="67" t="s">
        <v>5</v>
      </c>
      <c r="G1165" s="68">
        <v>75000</v>
      </c>
      <c r="H1165" s="69">
        <v>8</v>
      </c>
      <c r="I1165" s="67" t="s">
        <v>13</v>
      </c>
      <c r="J1165" s="70" t="s">
        <v>19</v>
      </c>
      <c r="K1165" s="67" t="s">
        <v>14</v>
      </c>
      <c r="L1165" s="63" t="s">
        <v>14</v>
      </c>
      <c r="M1165" s="70" t="s">
        <v>4019</v>
      </c>
      <c r="N1165" s="63" t="s">
        <v>8</v>
      </c>
      <c r="O1165" s="70">
        <v>6</v>
      </c>
      <c r="P1165" s="70">
        <v>6</v>
      </c>
      <c r="Q1165" s="70">
        <v>12</v>
      </c>
      <c r="W1165" s="84">
        <v>4</v>
      </c>
      <c r="X1165" s="84">
        <v>6</v>
      </c>
    </row>
    <row r="1166" spans="2:24" ht="15" customHeight="1" x14ac:dyDescent="0.25">
      <c r="B1166" s="70" t="s">
        <v>3165</v>
      </c>
      <c r="C1166" s="64">
        <v>41057.961840277778</v>
      </c>
      <c r="D1166" s="65" t="s">
        <v>1328</v>
      </c>
      <c r="E1166" s="66">
        <v>216000</v>
      </c>
      <c r="F1166" s="67" t="s">
        <v>356</v>
      </c>
      <c r="G1166" s="68">
        <v>58799.349940520107</v>
      </c>
      <c r="H1166" s="69">
        <v>6</v>
      </c>
      <c r="I1166" s="67" t="s">
        <v>464</v>
      </c>
      <c r="J1166" s="70" t="s">
        <v>19</v>
      </c>
      <c r="K1166" s="67" t="s">
        <v>357</v>
      </c>
      <c r="L1166" s="63" t="s">
        <v>357</v>
      </c>
      <c r="M1166" s="70" t="s">
        <v>1122</v>
      </c>
      <c r="N1166" s="63" t="s">
        <v>8</v>
      </c>
      <c r="O1166" s="70">
        <v>6</v>
      </c>
      <c r="P1166" s="70">
        <v>6</v>
      </c>
      <c r="Q1166" s="70">
        <v>2</v>
      </c>
      <c r="W1166" s="84">
        <v>4</v>
      </c>
      <c r="X1166" s="84">
        <v>6</v>
      </c>
    </row>
    <row r="1167" spans="2:24" ht="15" customHeight="1" x14ac:dyDescent="0.25">
      <c r="B1167" s="70" t="s">
        <v>3166</v>
      </c>
      <c r="C1167" s="64">
        <v>41057.962754629632</v>
      </c>
      <c r="D1167" s="65" t="s">
        <v>1329</v>
      </c>
      <c r="E1167" s="66">
        <v>2000000</v>
      </c>
      <c r="F1167" s="67" t="s">
        <v>31</v>
      </c>
      <c r="G1167" s="68">
        <v>21228.177433598263</v>
      </c>
      <c r="H1167" s="69">
        <v>3</v>
      </c>
      <c r="I1167" s="67" t="s">
        <v>1330</v>
      </c>
      <c r="J1167" s="70" t="s">
        <v>354</v>
      </c>
      <c r="K1167" s="67" t="s">
        <v>16</v>
      </c>
      <c r="L1167" s="63" t="s">
        <v>16</v>
      </c>
      <c r="M1167" s="70" t="s">
        <v>1122</v>
      </c>
      <c r="N1167" s="63" t="s">
        <v>12</v>
      </c>
      <c r="O1167" s="70">
        <v>8</v>
      </c>
      <c r="P1167" s="70">
        <v>8</v>
      </c>
      <c r="Q1167" s="70">
        <v>8</v>
      </c>
      <c r="W1167" s="84">
        <v>8</v>
      </c>
      <c r="X1167" s="84">
        <v>8</v>
      </c>
    </row>
    <row r="1168" spans="2:24" ht="15" customHeight="1" x14ac:dyDescent="0.25">
      <c r="B1168" s="70" t="s">
        <v>3167</v>
      </c>
      <c r="C1168" s="64">
        <v>41057.967638888891</v>
      </c>
      <c r="D1168" s="65">
        <v>60000</v>
      </c>
      <c r="E1168" s="66">
        <v>60000</v>
      </c>
      <c r="F1168" s="67" t="s">
        <v>5</v>
      </c>
      <c r="G1168" s="68">
        <v>60000</v>
      </c>
      <c r="H1168" s="69">
        <v>7</v>
      </c>
      <c r="I1168" s="67" t="s">
        <v>1331</v>
      </c>
      <c r="J1168" s="70" t="s">
        <v>51</v>
      </c>
      <c r="K1168" s="67" t="s">
        <v>14</v>
      </c>
      <c r="L1168" s="63" t="s">
        <v>14</v>
      </c>
      <c r="M1168" s="70" t="s">
        <v>4019</v>
      </c>
      <c r="N1168" s="63" t="s">
        <v>17</v>
      </c>
      <c r="O1168" s="70">
        <v>3</v>
      </c>
      <c r="P1168" s="70">
        <v>2</v>
      </c>
      <c r="Q1168" s="70">
        <v>10</v>
      </c>
      <c r="W1168" s="84">
        <v>2</v>
      </c>
      <c r="X1168" s="84">
        <v>3</v>
      </c>
    </row>
    <row r="1169" spans="2:24" ht="15" customHeight="1" x14ac:dyDescent="0.25">
      <c r="B1169" s="70" t="s">
        <v>3168</v>
      </c>
      <c r="C1169" s="64">
        <v>41057.967719907407</v>
      </c>
      <c r="D1169" s="65" t="s">
        <v>1332</v>
      </c>
      <c r="E1169" s="66">
        <v>60000</v>
      </c>
      <c r="F1169" s="67" t="s">
        <v>1333</v>
      </c>
      <c r="G1169" s="68">
        <v>18018.883790212141</v>
      </c>
      <c r="H1169" s="69">
        <v>2</v>
      </c>
      <c r="I1169" s="67" t="s">
        <v>106</v>
      </c>
      <c r="J1169" s="70" t="s">
        <v>19</v>
      </c>
      <c r="K1169" s="67" t="s">
        <v>73</v>
      </c>
      <c r="L1169" s="63" t="s">
        <v>73</v>
      </c>
      <c r="M1169" s="70" t="s">
        <v>979</v>
      </c>
      <c r="N1169" s="63" t="s">
        <v>12</v>
      </c>
      <c r="O1169" s="70">
        <v>8</v>
      </c>
      <c r="P1169" s="70">
        <v>8</v>
      </c>
      <c r="Q1169" s="70">
        <v>10</v>
      </c>
      <c r="W1169" s="84">
        <v>8</v>
      </c>
      <c r="X1169" s="84">
        <v>8</v>
      </c>
    </row>
    <row r="1170" spans="2:24" ht="15" customHeight="1" x14ac:dyDescent="0.25">
      <c r="B1170" s="70" t="s">
        <v>3169</v>
      </c>
      <c r="C1170" s="64">
        <v>41057.970277777778</v>
      </c>
      <c r="D1170" s="65" t="s">
        <v>1334</v>
      </c>
      <c r="E1170" s="66">
        <v>7200</v>
      </c>
      <c r="F1170" s="67" t="s">
        <v>5</v>
      </c>
      <c r="G1170" s="68">
        <v>7200</v>
      </c>
      <c r="H1170" s="69">
        <v>1</v>
      </c>
      <c r="I1170" s="67" t="s">
        <v>1335</v>
      </c>
      <c r="J1170" s="70" t="s">
        <v>3945</v>
      </c>
      <c r="K1170" s="67" t="s">
        <v>7</v>
      </c>
      <c r="L1170" s="63" t="s">
        <v>7</v>
      </c>
      <c r="M1170" s="70" t="s">
        <v>1122</v>
      </c>
      <c r="N1170" s="63" t="s">
        <v>8</v>
      </c>
      <c r="O1170" s="70">
        <v>6</v>
      </c>
      <c r="P1170" s="70">
        <v>6</v>
      </c>
      <c r="Q1170" s="70">
        <v>7</v>
      </c>
      <c r="W1170" s="84">
        <v>4</v>
      </c>
      <c r="X1170" s="84">
        <v>6</v>
      </c>
    </row>
    <row r="1171" spans="2:24" ht="15" customHeight="1" x14ac:dyDescent="0.25">
      <c r="B1171" s="70" t="s">
        <v>3170</v>
      </c>
      <c r="C1171" s="64">
        <v>41057.970497685186</v>
      </c>
      <c r="D1171" s="65">
        <v>56000</v>
      </c>
      <c r="E1171" s="66">
        <v>56000</v>
      </c>
      <c r="F1171" s="67" t="s">
        <v>5</v>
      </c>
      <c r="G1171" s="68">
        <v>56000</v>
      </c>
      <c r="H1171" s="69">
        <v>6</v>
      </c>
      <c r="I1171" s="67" t="s">
        <v>19</v>
      </c>
      <c r="J1171" s="70" t="s">
        <v>19</v>
      </c>
      <c r="K1171" s="67" t="s">
        <v>14</v>
      </c>
      <c r="L1171" s="63" t="s">
        <v>14</v>
      </c>
      <c r="M1171" s="70" t="s">
        <v>4019</v>
      </c>
      <c r="N1171" s="63" t="s">
        <v>24</v>
      </c>
      <c r="O1171" s="70">
        <v>2</v>
      </c>
      <c r="P1171" s="70">
        <v>2</v>
      </c>
      <c r="Q1171" s="70">
        <v>2</v>
      </c>
      <c r="W1171" s="84">
        <v>1</v>
      </c>
      <c r="X1171" s="84">
        <v>2</v>
      </c>
    </row>
    <row r="1172" spans="2:24" ht="15" customHeight="1" x14ac:dyDescent="0.25">
      <c r="B1172" s="70" t="s">
        <v>3171</v>
      </c>
      <c r="C1172" s="64">
        <v>41057.971944444442</v>
      </c>
      <c r="D1172" s="65" t="s">
        <v>1336</v>
      </c>
      <c r="E1172" s="66">
        <v>540000</v>
      </c>
      <c r="F1172" s="67" t="s">
        <v>39</v>
      </c>
      <c r="G1172" s="68">
        <v>9616.275011218986</v>
      </c>
      <c r="H1172" s="69">
        <v>1</v>
      </c>
      <c r="I1172" s="67" t="s">
        <v>1337</v>
      </c>
      <c r="J1172" s="70" t="s">
        <v>19</v>
      </c>
      <c r="K1172" s="67" t="s">
        <v>7</v>
      </c>
      <c r="L1172" s="63" t="s">
        <v>7</v>
      </c>
      <c r="M1172" s="70" t="s">
        <v>1122</v>
      </c>
      <c r="N1172" s="63" t="s">
        <v>8</v>
      </c>
      <c r="O1172" s="70">
        <v>6</v>
      </c>
      <c r="P1172" s="70">
        <v>6</v>
      </c>
      <c r="Q1172" s="70">
        <v>7.9</v>
      </c>
      <c r="W1172" s="84">
        <v>4</v>
      </c>
      <c r="X1172" s="84">
        <v>6</v>
      </c>
    </row>
    <row r="1173" spans="2:24" ht="15" customHeight="1" x14ac:dyDescent="0.25">
      <c r="B1173" s="70" t="s">
        <v>3172</v>
      </c>
      <c r="C1173" s="64">
        <v>41057.972939814812</v>
      </c>
      <c r="D1173" s="65" t="s">
        <v>1338</v>
      </c>
      <c r="E1173" s="66">
        <v>4300000</v>
      </c>
      <c r="F1173" s="67" t="s">
        <v>1339</v>
      </c>
      <c r="G1173" s="68">
        <v>51497.005988023957</v>
      </c>
      <c r="H1173" s="69">
        <v>6</v>
      </c>
      <c r="I1173" s="67" t="s">
        <v>640</v>
      </c>
      <c r="J1173" s="70" t="s">
        <v>51</v>
      </c>
      <c r="K1173" s="67" t="s">
        <v>1340</v>
      </c>
      <c r="L1173" s="63" t="s">
        <v>1340</v>
      </c>
      <c r="M1173" s="70" t="s">
        <v>4016</v>
      </c>
      <c r="N1173" s="63" t="s">
        <v>8</v>
      </c>
      <c r="O1173" s="70">
        <v>6</v>
      </c>
      <c r="P1173" s="70">
        <v>6</v>
      </c>
      <c r="Q1173" s="70">
        <v>9</v>
      </c>
      <c r="W1173" s="84">
        <v>4</v>
      </c>
      <c r="X1173" s="84">
        <v>6</v>
      </c>
    </row>
    <row r="1174" spans="2:24" ht="15" customHeight="1" x14ac:dyDescent="0.25">
      <c r="B1174" s="70" t="s">
        <v>3173</v>
      </c>
      <c r="C1174" s="64">
        <v>41057.976064814815</v>
      </c>
      <c r="D1174" s="65" t="s">
        <v>1341</v>
      </c>
      <c r="E1174" s="66">
        <v>82000</v>
      </c>
      <c r="F1174" s="67" t="s">
        <v>21</v>
      </c>
      <c r="G1174" s="68">
        <v>104172.75399731184</v>
      </c>
      <c r="H1174" s="69">
        <v>11</v>
      </c>
      <c r="I1174" s="67" t="s">
        <v>1342</v>
      </c>
      <c r="J1174" s="70" t="s">
        <v>51</v>
      </c>
      <c r="K1174" s="67" t="s">
        <v>626</v>
      </c>
      <c r="L1174" s="63" t="s">
        <v>626</v>
      </c>
      <c r="M1174" s="70" t="s">
        <v>979</v>
      </c>
      <c r="N1174" s="63" t="s">
        <v>12</v>
      </c>
      <c r="O1174" s="70">
        <v>8</v>
      </c>
      <c r="P1174" s="70">
        <v>8</v>
      </c>
      <c r="Q1174" s="70">
        <v>25</v>
      </c>
      <c r="W1174" s="84">
        <v>8</v>
      </c>
      <c r="X1174" s="84">
        <v>8</v>
      </c>
    </row>
    <row r="1175" spans="2:24" ht="15" customHeight="1" x14ac:dyDescent="0.25">
      <c r="B1175" s="70" t="s">
        <v>3174</v>
      </c>
      <c r="C1175" s="64">
        <v>41057.981932870367</v>
      </c>
      <c r="D1175" s="65">
        <v>88000</v>
      </c>
      <c r="E1175" s="66">
        <v>88000</v>
      </c>
      <c r="F1175" s="67" t="s">
        <v>5</v>
      </c>
      <c r="G1175" s="68">
        <v>88000</v>
      </c>
      <c r="H1175" s="69">
        <v>9</v>
      </c>
      <c r="I1175" s="67" t="s">
        <v>1343</v>
      </c>
      <c r="J1175" s="70" t="s">
        <v>51</v>
      </c>
      <c r="K1175" s="67" t="s">
        <v>14</v>
      </c>
      <c r="L1175" s="63" t="s">
        <v>14</v>
      </c>
      <c r="M1175" s="70" t="s">
        <v>4019</v>
      </c>
      <c r="N1175" s="63" t="s">
        <v>8</v>
      </c>
      <c r="O1175" s="70">
        <v>6</v>
      </c>
      <c r="P1175" s="70">
        <v>6</v>
      </c>
      <c r="Q1175" s="70">
        <v>2</v>
      </c>
      <c r="W1175" s="84">
        <v>4</v>
      </c>
      <c r="X1175" s="84">
        <v>6</v>
      </c>
    </row>
    <row r="1176" spans="2:24" ht="15" customHeight="1" x14ac:dyDescent="0.25">
      <c r="B1176" s="70" t="s">
        <v>3175</v>
      </c>
      <c r="C1176" s="64">
        <v>41057.985324074078</v>
      </c>
      <c r="D1176" s="65">
        <v>80000</v>
      </c>
      <c r="E1176" s="66">
        <v>80000</v>
      </c>
      <c r="F1176" s="67" t="s">
        <v>5</v>
      </c>
      <c r="G1176" s="68">
        <v>80000</v>
      </c>
      <c r="H1176" s="69">
        <v>9</v>
      </c>
      <c r="I1176" s="67" t="s">
        <v>1344</v>
      </c>
      <c r="J1176" s="70" t="s">
        <v>19</v>
      </c>
      <c r="K1176" s="67" t="s">
        <v>14</v>
      </c>
      <c r="L1176" s="63" t="s">
        <v>14</v>
      </c>
      <c r="M1176" s="70" t="s">
        <v>4019</v>
      </c>
      <c r="N1176" s="63" t="s">
        <v>8</v>
      </c>
      <c r="O1176" s="70">
        <v>6</v>
      </c>
      <c r="P1176" s="70">
        <v>6</v>
      </c>
      <c r="Q1176" s="70">
        <v>6</v>
      </c>
      <c r="W1176" s="84">
        <v>4</v>
      </c>
      <c r="X1176" s="84">
        <v>6</v>
      </c>
    </row>
    <row r="1177" spans="2:24" ht="15" customHeight="1" x14ac:dyDescent="0.25">
      <c r="B1177" s="70" t="s">
        <v>3176</v>
      </c>
      <c r="C1177" s="64">
        <v>41057.991087962961</v>
      </c>
      <c r="D1177" s="65">
        <v>19000</v>
      </c>
      <c r="E1177" s="66">
        <v>19000</v>
      </c>
      <c r="F1177" s="67" t="s">
        <v>5</v>
      </c>
      <c r="G1177" s="68">
        <v>19000</v>
      </c>
      <c r="H1177" s="69">
        <v>2</v>
      </c>
      <c r="I1177" s="67" t="s">
        <v>308</v>
      </c>
      <c r="J1177" s="70" t="s">
        <v>308</v>
      </c>
      <c r="K1177" s="67" t="s">
        <v>69</v>
      </c>
      <c r="L1177" s="63" t="s">
        <v>69</v>
      </c>
      <c r="M1177" s="70" t="s">
        <v>979</v>
      </c>
      <c r="N1177" s="63" t="s">
        <v>8</v>
      </c>
      <c r="O1177" s="70">
        <v>6</v>
      </c>
      <c r="P1177" s="70">
        <v>6</v>
      </c>
      <c r="Q1177" s="70">
        <v>20</v>
      </c>
      <c r="W1177" s="84">
        <v>4</v>
      </c>
      <c r="X1177" s="84">
        <v>6</v>
      </c>
    </row>
    <row r="1178" spans="2:24" ht="15" customHeight="1" x14ac:dyDescent="0.25">
      <c r="B1178" s="70" t="s">
        <v>3177</v>
      </c>
      <c r="C1178" s="64">
        <v>41057.99417824074</v>
      </c>
      <c r="D1178" s="65" t="s">
        <v>1345</v>
      </c>
      <c r="E1178" s="66">
        <v>15000</v>
      </c>
      <c r="F1178" s="67" t="s">
        <v>21</v>
      </c>
      <c r="G1178" s="68">
        <v>19055.991584874118</v>
      </c>
      <c r="H1178" s="69">
        <v>2</v>
      </c>
      <c r="I1178" s="67" t="s">
        <v>1346</v>
      </c>
      <c r="J1178" s="70" t="s">
        <v>354</v>
      </c>
      <c r="K1178" s="67" t="s">
        <v>1347</v>
      </c>
      <c r="L1178" s="63" t="s">
        <v>1347</v>
      </c>
      <c r="M1178" s="70" t="s">
        <v>979</v>
      </c>
      <c r="N1178" s="63" t="s">
        <v>8</v>
      </c>
      <c r="O1178" s="70">
        <v>6</v>
      </c>
      <c r="P1178" s="70">
        <v>6</v>
      </c>
      <c r="Q1178" s="70">
        <v>3</v>
      </c>
      <c r="W1178" s="84">
        <v>4</v>
      </c>
      <c r="X1178" s="84">
        <v>6</v>
      </c>
    </row>
    <row r="1179" spans="2:24" ht="15" customHeight="1" x14ac:dyDescent="0.25">
      <c r="B1179" s="70" t="s">
        <v>3178</v>
      </c>
      <c r="C1179" s="64">
        <v>41057.994930555556</v>
      </c>
      <c r="D1179" s="65">
        <v>480000</v>
      </c>
      <c r="E1179" s="66">
        <v>480000</v>
      </c>
      <c r="F1179" s="67" t="s">
        <v>39</v>
      </c>
      <c r="G1179" s="68">
        <v>8547.8000099724322</v>
      </c>
      <c r="H1179" s="69">
        <v>1</v>
      </c>
      <c r="I1179" s="67" t="s">
        <v>1348</v>
      </c>
      <c r="J1179" s="70" t="s">
        <v>354</v>
      </c>
      <c r="K1179" s="67" t="s">
        <v>7</v>
      </c>
      <c r="L1179" s="63" t="s">
        <v>7</v>
      </c>
      <c r="M1179" s="70" t="s">
        <v>1122</v>
      </c>
      <c r="N1179" s="63" t="s">
        <v>12</v>
      </c>
      <c r="O1179" s="70">
        <v>8</v>
      </c>
      <c r="P1179" s="70">
        <v>8</v>
      </c>
      <c r="Q1179" s="70">
        <v>15</v>
      </c>
      <c r="W1179" s="84">
        <v>8</v>
      </c>
      <c r="X1179" s="84">
        <v>8</v>
      </c>
    </row>
    <row r="1180" spans="2:24" ht="15" customHeight="1" x14ac:dyDescent="0.25">
      <c r="B1180" s="70" t="s">
        <v>3179</v>
      </c>
      <c r="C1180" s="64">
        <v>41057.995162037034</v>
      </c>
      <c r="D1180" s="65">
        <v>1100000</v>
      </c>
      <c r="E1180" s="66">
        <v>1100000</v>
      </c>
      <c r="F1180" s="67" t="s">
        <v>39</v>
      </c>
      <c r="G1180" s="68">
        <v>19588.708356186824</v>
      </c>
      <c r="H1180" s="69">
        <v>2</v>
      </c>
      <c r="I1180" s="67" t="s">
        <v>1349</v>
      </c>
      <c r="J1180" s="70" t="s">
        <v>354</v>
      </c>
      <c r="K1180" s="67" t="s">
        <v>7</v>
      </c>
      <c r="L1180" s="63" t="s">
        <v>7</v>
      </c>
      <c r="M1180" s="70" t="s">
        <v>1122</v>
      </c>
      <c r="N1180" s="63" t="s">
        <v>12</v>
      </c>
      <c r="O1180" s="70">
        <v>8</v>
      </c>
      <c r="P1180" s="70">
        <v>8</v>
      </c>
      <c r="Q1180" s="70">
        <v>13</v>
      </c>
      <c r="W1180" s="84">
        <v>8</v>
      </c>
      <c r="X1180" s="84">
        <v>8</v>
      </c>
    </row>
    <row r="1181" spans="2:24" ht="15" customHeight="1" x14ac:dyDescent="0.25">
      <c r="B1181" s="70" t="s">
        <v>3180</v>
      </c>
      <c r="C1181" s="64">
        <v>41058.000243055554</v>
      </c>
      <c r="D1181" s="65">
        <v>61000</v>
      </c>
      <c r="E1181" s="66">
        <v>61000</v>
      </c>
      <c r="F1181" s="67" t="s">
        <v>5</v>
      </c>
      <c r="G1181" s="68">
        <v>61000</v>
      </c>
      <c r="H1181" s="69">
        <v>7</v>
      </c>
      <c r="I1181" s="67" t="s">
        <v>13</v>
      </c>
      <c r="J1181" s="70" t="s">
        <v>19</v>
      </c>
      <c r="K1181" s="67" t="s">
        <v>14</v>
      </c>
      <c r="L1181" s="63" t="s">
        <v>14</v>
      </c>
      <c r="M1181" s="70" t="s">
        <v>4019</v>
      </c>
      <c r="N1181" s="63" t="s">
        <v>8</v>
      </c>
      <c r="O1181" s="70">
        <v>6</v>
      </c>
      <c r="P1181" s="70">
        <v>6</v>
      </c>
      <c r="Q1181" s="70">
        <v>1.5</v>
      </c>
      <c r="W1181" s="84">
        <v>4</v>
      </c>
      <c r="X1181" s="84">
        <v>6</v>
      </c>
    </row>
    <row r="1182" spans="2:24" ht="15" customHeight="1" x14ac:dyDescent="0.25">
      <c r="B1182" s="70" t="s">
        <v>3181</v>
      </c>
      <c r="C1182" s="64">
        <v>41058.002581018518</v>
      </c>
      <c r="D1182" s="65">
        <v>34000</v>
      </c>
      <c r="E1182" s="66">
        <v>34000</v>
      </c>
      <c r="F1182" s="67" t="s">
        <v>67</v>
      </c>
      <c r="G1182" s="68">
        <v>53590.061250287661</v>
      </c>
      <c r="H1182" s="69">
        <v>6</v>
      </c>
      <c r="I1182" s="67" t="s">
        <v>1350</v>
      </c>
      <c r="J1182" s="70" t="s">
        <v>308</v>
      </c>
      <c r="K1182" s="67" t="s">
        <v>69</v>
      </c>
      <c r="L1182" s="63" t="s">
        <v>69</v>
      </c>
      <c r="M1182" s="70" t="s">
        <v>979</v>
      </c>
      <c r="N1182" s="63" t="s">
        <v>12</v>
      </c>
      <c r="O1182" s="70">
        <v>8</v>
      </c>
      <c r="P1182" s="70">
        <v>8</v>
      </c>
      <c r="Q1182" s="70">
        <v>10</v>
      </c>
      <c r="W1182" s="84">
        <v>8</v>
      </c>
      <c r="X1182" s="84">
        <v>8</v>
      </c>
    </row>
    <row r="1183" spans="2:24" ht="15" customHeight="1" x14ac:dyDescent="0.25">
      <c r="B1183" s="70" t="s">
        <v>3182</v>
      </c>
      <c r="C1183" s="64">
        <v>41058.002638888887</v>
      </c>
      <c r="D1183" s="65">
        <v>34000</v>
      </c>
      <c r="E1183" s="66">
        <v>34000</v>
      </c>
      <c r="F1183" s="67" t="s">
        <v>67</v>
      </c>
      <c r="G1183" s="68">
        <v>53590.061250287661</v>
      </c>
      <c r="H1183" s="69">
        <v>6</v>
      </c>
      <c r="I1183" s="67" t="s">
        <v>1350</v>
      </c>
      <c r="J1183" s="70" t="s">
        <v>308</v>
      </c>
      <c r="K1183" s="67" t="s">
        <v>69</v>
      </c>
      <c r="L1183" s="63" t="s">
        <v>69</v>
      </c>
      <c r="M1183" s="70" t="s">
        <v>979</v>
      </c>
      <c r="N1183" s="63" t="s">
        <v>12</v>
      </c>
      <c r="O1183" s="70">
        <v>8</v>
      </c>
      <c r="P1183" s="70">
        <v>8</v>
      </c>
      <c r="Q1183" s="70">
        <v>10</v>
      </c>
      <c r="W1183" s="84">
        <v>8</v>
      </c>
      <c r="X1183" s="84">
        <v>8</v>
      </c>
    </row>
    <row r="1184" spans="2:24" ht="15" customHeight="1" x14ac:dyDescent="0.25">
      <c r="B1184" s="70" t="s">
        <v>3183</v>
      </c>
      <c r="C1184" s="64">
        <v>41058.004861111112</v>
      </c>
      <c r="D1184" s="65">
        <v>250000</v>
      </c>
      <c r="E1184" s="66">
        <v>250000</v>
      </c>
      <c r="F1184" s="67" t="s">
        <v>39</v>
      </c>
      <c r="G1184" s="68">
        <v>4451.9791718606421</v>
      </c>
      <c r="H1184" s="69">
        <v>1</v>
      </c>
      <c r="I1184" s="67" t="s">
        <v>1351</v>
      </c>
      <c r="J1184" s="70" t="s">
        <v>51</v>
      </c>
      <c r="K1184" s="67" t="s">
        <v>7</v>
      </c>
      <c r="L1184" s="63" t="s">
        <v>7</v>
      </c>
      <c r="M1184" s="70" t="s">
        <v>1122</v>
      </c>
      <c r="N1184" s="63" t="s">
        <v>8</v>
      </c>
      <c r="O1184" s="70">
        <v>6</v>
      </c>
      <c r="P1184" s="70">
        <v>6</v>
      </c>
      <c r="Q1184" s="70">
        <v>1</v>
      </c>
      <c r="W1184" s="84">
        <v>4</v>
      </c>
      <c r="X1184" s="84">
        <v>6</v>
      </c>
    </row>
    <row r="1185" spans="2:24" ht="15" customHeight="1" x14ac:dyDescent="0.25">
      <c r="B1185" s="70" t="s">
        <v>3184</v>
      </c>
      <c r="C1185" s="64">
        <v>41058.005277777775</v>
      </c>
      <c r="D1185" s="65">
        <v>20000</v>
      </c>
      <c r="E1185" s="66">
        <v>20000</v>
      </c>
      <c r="F1185" s="67" t="s">
        <v>21</v>
      </c>
      <c r="G1185" s="68">
        <v>25407.988779832154</v>
      </c>
      <c r="H1185" s="69">
        <v>3</v>
      </c>
      <c r="I1185" s="67" t="s">
        <v>1352</v>
      </c>
      <c r="J1185" s="70" t="s">
        <v>51</v>
      </c>
      <c r="K1185" s="67" t="s">
        <v>1353</v>
      </c>
      <c r="L1185" s="63" t="s">
        <v>167</v>
      </c>
      <c r="M1185" s="70" t="s">
        <v>979</v>
      </c>
      <c r="N1185" s="63" t="s">
        <v>24</v>
      </c>
      <c r="O1185" s="70">
        <v>2</v>
      </c>
      <c r="P1185" s="70">
        <v>2</v>
      </c>
      <c r="Q1185" s="70">
        <v>12</v>
      </c>
      <c r="W1185" s="84">
        <v>1</v>
      </c>
      <c r="X1185" s="84">
        <v>2</v>
      </c>
    </row>
    <row r="1186" spans="2:24" ht="15" customHeight="1" x14ac:dyDescent="0.25">
      <c r="B1186" s="70" t="s">
        <v>3185</v>
      </c>
      <c r="C1186" s="64">
        <v>41058.008599537039</v>
      </c>
      <c r="D1186" s="65">
        <v>23000</v>
      </c>
      <c r="E1186" s="66">
        <v>23000</v>
      </c>
      <c r="F1186" s="67" t="s">
        <v>5</v>
      </c>
      <c r="G1186" s="68">
        <v>23000</v>
      </c>
      <c r="H1186" s="69">
        <v>3</v>
      </c>
      <c r="I1186" s="67" t="s">
        <v>1354</v>
      </c>
      <c r="J1186" s="70" t="s">
        <v>308</v>
      </c>
      <c r="K1186" s="67" t="s">
        <v>131</v>
      </c>
      <c r="L1186" s="63" t="s">
        <v>131</v>
      </c>
      <c r="M1186" s="70" t="s">
        <v>1122</v>
      </c>
      <c r="N1186" s="63" t="s">
        <v>12</v>
      </c>
      <c r="O1186" s="70">
        <v>8</v>
      </c>
      <c r="P1186" s="70">
        <v>8</v>
      </c>
      <c r="Q1186" s="70">
        <v>14</v>
      </c>
      <c r="W1186" s="84">
        <v>8</v>
      </c>
      <c r="X1186" s="84">
        <v>8</v>
      </c>
    </row>
    <row r="1187" spans="2:24" ht="15" customHeight="1" x14ac:dyDescent="0.25">
      <c r="B1187" s="70" t="s">
        <v>3186</v>
      </c>
      <c r="C1187" s="64">
        <v>41058.011747685188</v>
      </c>
      <c r="D1187" s="65" t="s">
        <v>1259</v>
      </c>
      <c r="E1187" s="66">
        <v>900000</v>
      </c>
      <c r="F1187" s="67" t="s">
        <v>39</v>
      </c>
      <c r="G1187" s="68">
        <v>16027.125018698311</v>
      </c>
      <c r="H1187" s="69">
        <v>2</v>
      </c>
      <c r="I1187" s="67" t="s">
        <v>1355</v>
      </c>
      <c r="J1187" s="70" t="s">
        <v>51</v>
      </c>
      <c r="K1187" s="67" t="s">
        <v>7</v>
      </c>
      <c r="L1187" s="63" t="s">
        <v>7</v>
      </c>
      <c r="M1187" s="70" t="s">
        <v>1122</v>
      </c>
      <c r="N1187" s="63" t="s">
        <v>24</v>
      </c>
      <c r="O1187" s="70">
        <v>2</v>
      </c>
      <c r="P1187" s="70">
        <v>2</v>
      </c>
      <c r="Q1187" s="70">
        <v>13</v>
      </c>
      <c r="W1187" s="84">
        <v>1</v>
      </c>
      <c r="X1187" s="84">
        <v>2</v>
      </c>
    </row>
    <row r="1188" spans="2:24" ht="15" customHeight="1" x14ac:dyDescent="0.25">
      <c r="B1188" s="70" t="s">
        <v>3187</v>
      </c>
      <c r="C1188" s="64">
        <v>41058.017812500002</v>
      </c>
      <c r="D1188" s="65">
        <v>60000</v>
      </c>
      <c r="E1188" s="66">
        <v>60000</v>
      </c>
      <c r="F1188" s="67" t="s">
        <v>5</v>
      </c>
      <c r="G1188" s="68">
        <v>60000</v>
      </c>
      <c r="H1188" s="69">
        <v>7</v>
      </c>
      <c r="I1188" s="67" t="s">
        <v>1356</v>
      </c>
      <c r="J1188" s="70" t="s">
        <v>277</v>
      </c>
      <c r="K1188" s="67" t="s">
        <v>14</v>
      </c>
      <c r="L1188" s="63" t="s">
        <v>14</v>
      </c>
      <c r="M1188" s="70" t="s">
        <v>4019</v>
      </c>
      <c r="N1188" s="63" t="s">
        <v>24</v>
      </c>
      <c r="O1188" s="70">
        <v>2</v>
      </c>
      <c r="P1188" s="70">
        <v>2</v>
      </c>
      <c r="Q1188" s="70">
        <v>6</v>
      </c>
      <c r="W1188" s="84">
        <v>1</v>
      </c>
      <c r="X1188" s="84">
        <v>2</v>
      </c>
    </row>
    <row r="1189" spans="2:24" ht="15" customHeight="1" x14ac:dyDescent="0.25">
      <c r="B1189" s="70" t="s">
        <v>3188</v>
      </c>
      <c r="C1189" s="64">
        <v>41058.017893518518</v>
      </c>
      <c r="D1189" s="65">
        <v>800</v>
      </c>
      <c r="E1189" s="66">
        <v>4800</v>
      </c>
      <c r="F1189" s="67" t="s">
        <v>5</v>
      </c>
      <c r="G1189" s="68">
        <v>4800</v>
      </c>
      <c r="H1189" s="69">
        <v>1</v>
      </c>
      <c r="I1189" s="67" t="s">
        <v>13</v>
      </c>
      <c r="J1189" s="70" t="s">
        <v>19</v>
      </c>
      <c r="K1189" s="67" t="s">
        <v>7</v>
      </c>
      <c r="L1189" s="63" t="s">
        <v>7</v>
      </c>
      <c r="M1189" s="70" t="s">
        <v>1122</v>
      </c>
      <c r="N1189" s="63" t="s">
        <v>8</v>
      </c>
      <c r="O1189" s="70">
        <v>6</v>
      </c>
      <c r="P1189" s="70">
        <v>6</v>
      </c>
      <c r="Q1189" s="70">
        <v>5</v>
      </c>
      <c r="W1189" s="84">
        <v>4</v>
      </c>
      <c r="X1189" s="84">
        <v>6</v>
      </c>
    </row>
    <row r="1190" spans="2:24" ht="15" customHeight="1" x14ac:dyDescent="0.25">
      <c r="B1190" s="70" t="s">
        <v>3189</v>
      </c>
      <c r="C1190" s="64">
        <v>41058.01829861111</v>
      </c>
      <c r="D1190" s="65" t="s">
        <v>1357</v>
      </c>
      <c r="E1190" s="66">
        <v>625000</v>
      </c>
      <c r="F1190" s="67" t="s">
        <v>1358</v>
      </c>
      <c r="G1190" s="68">
        <v>106815.148267971</v>
      </c>
      <c r="H1190" s="69">
        <v>11</v>
      </c>
      <c r="I1190" s="67" t="s">
        <v>1359</v>
      </c>
      <c r="J1190" s="70" t="s">
        <v>51</v>
      </c>
      <c r="K1190" s="67" t="s">
        <v>874</v>
      </c>
      <c r="L1190" s="63" t="s">
        <v>874</v>
      </c>
      <c r="M1190" s="70" t="s">
        <v>979</v>
      </c>
      <c r="N1190" s="63" t="s">
        <v>8</v>
      </c>
      <c r="O1190" s="70">
        <v>6</v>
      </c>
      <c r="P1190" s="70">
        <v>6</v>
      </c>
      <c r="Q1190" s="70">
        <v>25</v>
      </c>
      <c r="W1190" s="84">
        <v>4</v>
      </c>
      <c r="X1190" s="84">
        <v>6</v>
      </c>
    </row>
    <row r="1191" spans="2:24" ht="15" customHeight="1" x14ac:dyDescent="0.25">
      <c r="B1191" s="70" t="s">
        <v>3190</v>
      </c>
      <c r="C1191" s="64">
        <v>41058.019884259258</v>
      </c>
      <c r="D1191" s="65">
        <v>500000</v>
      </c>
      <c r="E1191" s="66">
        <v>500000</v>
      </c>
      <c r="F1191" s="67" t="s">
        <v>39</v>
      </c>
      <c r="G1191" s="68">
        <v>8903.9583437212841</v>
      </c>
      <c r="H1191" s="69">
        <v>1</v>
      </c>
      <c r="I1191" s="67" t="s">
        <v>354</v>
      </c>
      <c r="J1191" s="70" t="s">
        <v>354</v>
      </c>
      <c r="K1191" s="67" t="s">
        <v>7</v>
      </c>
      <c r="L1191" s="63" t="s">
        <v>7</v>
      </c>
      <c r="M1191" s="70" t="s">
        <v>1122</v>
      </c>
      <c r="N1191" s="63" t="s">
        <v>17</v>
      </c>
      <c r="O1191" s="70">
        <v>3</v>
      </c>
      <c r="P1191" s="70">
        <v>2</v>
      </c>
      <c r="Q1191" s="70">
        <v>3</v>
      </c>
      <c r="W1191" s="84">
        <v>2</v>
      </c>
      <c r="X1191" s="84">
        <v>3</v>
      </c>
    </row>
    <row r="1192" spans="2:24" ht="15" customHeight="1" x14ac:dyDescent="0.25">
      <c r="B1192" s="70" t="s">
        <v>3191</v>
      </c>
      <c r="C1192" s="64">
        <v>41058.020509259259</v>
      </c>
      <c r="D1192" s="65">
        <v>60000</v>
      </c>
      <c r="E1192" s="66">
        <v>60000</v>
      </c>
      <c r="F1192" s="67" t="s">
        <v>5</v>
      </c>
      <c r="G1192" s="68">
        <v>60000</v>
      </c>
      <c r="H1192" s="69">
        <v>7</v>
      </c>
      <c r="I1192" s="67" t="s">
        <v>1360</v>
      </c>
      <c r="J1192" s="70" t="s">
        <v>51</v>
      </c>
      <c r="K1192" s="67" t="s">
        <v>14</v>
      </c>
      <c r="L1192" s="63" t="s">
        <v>14</v>
      </c>
      <c r="M1192" s="70" t="s">
        <v>4019</v>
      </c>
      <c r="N1192" s="63" t="s">
        <v>8</v>
      </c>
      <c r="O1192" s="70">
        <v>6</v>
      </c>
      <c r="P1192" s="70">
        <v>6</v>
      </c>
      <c r="Q1192" s="70">
        <v>12</v>
      </c>
      <c r="W1192" s="84">
        <v>4</v>
      </c>
      <c r="X1192" s="84">
        <v>6</v>
      </c>
    </row>
    <row r="1193" spans="2:24" ht="15" customHeight="1" x14ac:dyDescent="0.25">
      <c r="B1193" s="70" t="s">
        <v>3192</v>
      </c>
      <c r="C1193" s="64">
        <v>41058.021319444444</v>
      </c>
      <c r="D1193" s="65">
        <v>2600000</v>
      </c>
      <c r="E1193" s="66">
        <v>2600000</v>
      </c>
      <c r="F1193" s="67" t="s">
        <v>39</v>
      </c>
      <c r="G1193" s="68">
        <v>46300.583387350678</v>
      </c>
      <c r="H1193" s="69">
        <v>5</v>
      </c>
      <c r="I1193" s="67" t="s">
        <v>1361</v>
      </c>
      <c r="J1193" s="70" t="s">
        <v>51</v>
      </c>
      <c r="K1193" s="67" t="s">
        <v>7</v>
      </c>
      <c r="L1193" s="63" t="s">
        <v>7</v>
      </c>
      <c r="M1193" s="70" t="s">
        <v>1122</v>
      </c>
      <c r="N1193" s="63" t="s">
        <v>8</v>
      </c>
      <c r="O1193" s="70">
        <v>6</v>
      </c>
      <c r="P1193" s="70">
        <v>6</v>
      </c>
      <c r="Q1193" s="70">
        <v>4</v>
      </c>
      <c r="W1193" s="84">
        <v>4</v>
      </c>
      <c r="X1193" s="84">
        <v>6</v>
      </c>
    </row>
    <row r="1194" spans="2:24" ht="15" customHeight="1" x14ac:dyDescent="0.25">
      <c r="B1194" s="70" t="s">
        <v>3193</v>
      </c>
      <c r="C1194" s="64">
        <v>41058.022627314815</v>
      </c>
      <c r="D1194" s="65" t="s">
        <v>1362</v>
      </c>
      <c r="E1194" s="66">
        <v>750000</v>
      </c>
      <c r="F1194" s="67" t="s">
        <v>39</v>
      </c>
      <c r="G1194" s="68">
        <v>13355.937515581925</v>
      </c>
      <c r="H1194" s="69">
        <v>2</v>
      </c>
      <c r="I1194" s="67" t="s">
        <v>1018</v>
      </c>
      <c r="J1194" s="70" t="s">
        <v>51</v>
      </c>
      <c r="K1194" s="67" t="s">
        <v>7</v>
      </c>
      <c r="L1194" s="63" t="s">
        <v>7</v>
      </c>
      <c r="M1194" s="70" t="s">
        <v>1122</v>
      </c>
      <c r="N1194" s="63" t="s">
        <v>17</v>
      </c>
      <c r="O1194" s="70">
        <v>3</v>
      </c>
      <c r="P1194" s="70">
        <v>2</v>
      </c>
      <c r="Q1194" s="70">
        <v>3</v>
      </c>
      <c r="W1194" s="84">
        <v>2</v>
      </c>
      <c r="X1194" s="84">
        <v>3</v>
      </c>
    </row>
    <row r="1195" spans="2:24" ht="15" customHeight="1" x14ac:dyDescent="0.25">
      <c r="B1195" s="70" t="s">
        <v>3194</v>
      </c>
      <c r="C1195" s="64">
        <v>41058.025243055556</v>
      </c>
      <c r="D1195" s="65">
        <v>74000</v>
      </c>
      <c r="E1195" s="66">
        <v>74000</v>
      </c>
      <c r="F1195" s="67" t="s">
        <v>5</v>
      </c>
      <c r="G1195" s="68">
        <v>74000</v>
      </c>
      <c r="H1195" s="69">
        <v>8</v>
      </c>
      <c r="I1195" s="67" t="s">
        <v>1363</v>
      </c>
      <c r="J1195" s="70" t="s">
        <v>65</v>
      </c>
      <c r="K1195" s="67" t="s">
        <v>14</v>
      </c>
      <c r="L1195" s="63" t="s">
        <v>14</v>
      </c>
      <c r="M1195" s="70" t="s">
        <v>4019</v>
      </c>
      <c r="N1195" s="63" t="s">
        <v>8</v>
      </c>
      <c r="O1195" s="70">
        <v>6</v>
      </c>
      <c r="P1195" s="70">
        <v>6</v>
      </c>
      <c r="Q1195" s="70">
        <v>10</v>
      </c>
      <c r="W1195" s="84">
        <v>4</v>
      </c>
      <c r="X1195" s="84">
        <v>6</v>
      </c>
    </row>
    <row r="1196" spans="2:24" ht="15" customHeight="1" x14ac:dyDescent="0.25">
      <c r="B1196" s="70" t="s">
        <v>3195</v>
      </c>
      <c r="C1196" s="64">
        <v>41058.032835648148</v>
      </c>
      <c r="D1196" s="65">
        <v>95856</v>
      </c>
      <c r="E1196" s="66">
        <v>95856</v>
      </c>
      <c r="F1196" s="67" t="s">
        <v>5</v>
      </c>
      <c r="G1196" s="68">
        <v>95856</v>
      </c>
      <c r="H1196" s="69">
        <v>10</v>
      </c>
      <c r="I1196" s="67" t="s">
        <v>19</v>
      </c>
      <c r="J1196" s="70" t="s">
        <v>19</v>
      </c>
      <c r="K1196" s="67" t="s">
        <v>14</v>
      </c>
      <c r="L1196" s="63" t="s">
        <v>14</v>
      </c>
      <c r="M1196" s="70" t="s">
        <v>4019</v>
      </c>
      <c r="N1196" s="63" t="s">
        <v>17</v>
      </c>
      <c r="O1196" s="70">
        <v>3</v>
      </c>
      <c r="P1196" s="70">
        <v>2</v>
      </c>
      <c r="Q1196" s="70">
        <v>13</v>
      </c>
      <c r="W1196" s="84">
        <v>2</v>
      </c>
      <c r="X1196" s="84">
        <v>3</v>
      </c>
    </row>
    <row r="1197" spans="2:24" ht="15" customHeight="1" x14ac:dyDescent="0.25">
      <c r="B1197" s="70" t="s">
        <v>3196</v>
      </c>
      <c r="C1197" s="64">
        <v>41058.043969907405</v>
      </c>
      <c r="D1197" s="65" t="s">
        <v>1364</v>
      </c>
      <c r="E1197" s="66">
        <v>40000</v>
      </c>
      <c r="F1197" s="67" t="s">
        <v>5</v>
      </c>
      <c r="G1197" s="68">
        <v>40000</v>
      </c>
      <c r="H1197" s="69">
        <v>5</v>
      </c>
      <c r="I1197" s="67" t="s">
        <v>1365</v>
      </c>
      <c r="J1197" s="70" t="s">
        <v>308</v>
      </c>
      <c r="K1197" s="67" t="s">
        <v>14</v>
      </c>
      <c r="L1197" s="63" t="s">
        <v>14</v>
      </c>
      <c r="M1197" s="70" t="s">
        <v>4019</v>
      </c>
      <c r="N1197" s="63" t="s">
        <v>17</v>
      </c>
      <c r="O1197" s="70">
        <v>3</v>
      </c>
      <c r="P1197" s="70">
        <v>2</v>
      </c>
      <c r="Q1197" s="70">
        <v>15</v>
      </c>
      <c r="W1197" s="84">
        <v>2</v>
      </c>
      <c r="X1197" s="84">
        <v>3</v>
      </c>
    </row>
    <row r="1198" spans="2:24" ht="15" customHeight="1" x14ac:dyDescent="0.25">
      <c r="B1198" s="70" t="s">
        <v>3197</v>
      </c>
      <c r="C1198" s="64">
        <v>41058.046342592592</v>
      </c>
      <c r="D1198" s="65">
        <v>4400</v>
      </c>
      <c r="E1198" s="66">
        <v>4400</v>
      </c>
      <c r="F1198" s="67" t="s">
        <v>5</v>
      </c>
      <c r="G1198" s="68">
        <v>4400</v>
      </c>
      <c r="H1198" s="69">
        <v>1</v>
      </c>
      <c r="I1198" s="67" t="s">
        <v>1366</v>
      </c>
      <c r="J1198" s="70" t="s">
        <v>51</v>
      </c>
      <c r="K1198" s="67" t="s">
        <v>1367</v>
      </c>
      <c r="L1198" s="63" t="s">
        <v>1367</v>
      </c>
      <c r="M1198" s="70" t="s">
        <v>4017</v>
      </c>
      <c r="N1198" s="63" t="s">
        <v>17</v>
      </c>
      <c r="O1198" s="70">
        <v>3</v>
      </c>
      <c r="P1198" s="70">
        <v>2</v>
      </c>
      <c r="Q1198" s="70">
        <v>5</v>
      </c>
      <c r="W1198" s="84">
        <v>2</v>
      </c>
      <c r="X1198" s="84">
        <v>3</v>
      </c>
    </row>
    <row r="1199" spans="2:24" ht="15" customHeight="1" x14ac:dyDescent="0.25">
      <c r="B1199" s="70" t="s">
        <v>3198</v>
      </c>
      <c r="C1199" s="64">
        <v>41058.050324074073</v>
      </c>
      <c r="D1199" s="65">
        <v>90000</v>
      </c>
      <c r="E1199" s="66">
        <v>90000</v>
      </c>
      <c r="F1199" s="67" t="s">
        <v>5</v>
      </c>
      <c r="G1199" s="68">
        <v>90000</v>
      </c>
      <c r="H1199" s="69">
        <v>10</v>
      </c>
      <c r="I1199" s="67" t="s">
        <v>70</v>
      </c>
      <c r="J1199" s="70" t="s">
        <v>19</v>
      </c>
      <c r="K1199" s="67" t="s">
        <v>14</v>
      </c>
      <c r="L1199" s="63" t="s">
        <v>14</v>
      </c>
      <c r="M1199" s="70" t="s">
        <v>4019</v>
      </c>
      <c r="N1199" s="63" t="s">
        <v>8</v>
      </c>
      <c r="O1199" s="70">
        <v>6</v>
      </c>
      <c r="P1199" s="70">
        <v>6</v>
      </c>
      <c r="Q1199" s="70">
        <v>30</v>
      </c>
      <c r="W1199" s="84">
        <v>4</v>
      </c>
      <c r="X1199" s="84">
        <v>6</v>
      </c>
    </row>
    <row r="1200" spans="2:24" ht="15" customHeight="1" x14ac:dyDescent="0.25">
      <c r="B1200" s="70" t="s">
        <v>3199</v>
      </c>
      <c r="C1200" s="64">
        <v>41058.055162037039</v>
      </c>
      <c r="D1200" s="65" t="s">
        <v>1368</v>
      </c>
      <c r="E1200" s="66">
        <v>450000</v>
      </c>
      <c r="F1200" s="67" t="s">
        <v>39</v>
      </c>
      <c r="G1200" s="68">
        <v>8013.5625093491553</v>
      </c>
      <c r="H1200" s="69">
        <v>1</v>
      </c>
      <c r="I1200" s="67" t="s">
        <v>1369</v>
      </c>
      <c r="J1200" s="70" t="s">
        <v>51</v>
      </c>
      <c r="K1200" s="67" t="s">
        <v>7</v>
      </c>
      <c r="L1200" s="63" t="s">
        <v>7</v>
      </c>
      <c r="M1200" s="70" t="s">
        <v>1122</v>
      </c>
      <c r="N1200" s="63" t="s">
        <v>12</v>
      </c>
      <c r="O1200" s="70">
        <v>8</v>
      </c>
      <c r="P1200" s="70">
        <v>8</v>
      </c>
      <c r="Q1200" s="70">
        <v>2</v>
      </c>
      <c r="W1200" s="84">
        <v>8</v>
      </c>
      <c r="X1200" s="84">
        <v>8</v>
      </c>
    </row>
    <row r="1201" spans="2:24" ht="15" customHeight="1" x14ac:dyDescent="0.25">
      <c r="B1201" s="70" t="s">
        <v>3200</v>
      </c>
      <c r="C1201" s="64">
        <v>41058.057627314818</v>
      </c>
      <c r="D1201" s="65" t="s">
        <v>393</v>
      </c>
      <c r="E1201" s="66">
        <v>1000000</v>
      </c>
      <c r="F1201" s="67" t="s">
        <v>39</v>
      </c>
      <c r="G1201" s="68">
        <v>17807.916687442568</v>
      </c>
      <c r="H1201" s="69">
        <v>2</v>
      </c>
      <c r="I1201" s="67" t="s">
        <v>1016</v>
      </c>
      <c r="J1201" s="70" t="s">
        <v>51</v>
      </c>
      <c r="K1201" s="67" t="s">
        <v>7</v>
      </c>
      <c r="L1201" s="63" t="s">
        <v>7</v>
      </c>
      <c r="M1201" s="70" t="s">
        <v>1122</v>
      </c>
      <c r="N1201" s="63" t="s">
        <v>8</v>
      </c>
      <c r="O1201" s="70">
        <v>6</v>
      </c>
      <c r="P1201" s="70">
        <v>6</v>
      </c>
      <c r="Q1201" s="70">
        <v>8.5</v>
      </c>
      <c r="W1201" s="84">
        <v>4</v>
      </c>
      <c r="X1201" s="84">
        <v>6</v>
      </c>
    </row>
    <row r="1202" spans="2:24" ht="15" customHeight="1" x14ac:dyDescent="0.25">
      <c r="B1202" s="70" t="s">
        <v>3201</v>
      </c>
      <c r="C1202" s="64">
        <v>41058.063645833332</v>
      </c>
      <c r="D1202" s="65" t="s">
        <v>1370</v>
      </c>
      <c r="E1202" s="66">
        <v>700000</v>
      </c>
      <c r="F1202" s="67" t="s">
        <v>39</v>
      </c>
      <c r="G1202" s="68">
        <v>12465.541681209797</v>
      </c>
      <c r="H1202" s="69">
        <v>2</v>
      </c>
      <c r="I1202" s="67" t="s">
        <v>1371</v>
      </c>
      <c r="J1202" s="70" t="s">
        <v>3945</v>
      </c>
      <c r="K1202" s="67" t="s">
        <v>7</v>
      </c>
      <c r="L1202" s="63" t="s">
        <v>7</v>
      </c>
      <c r="M1202" s="70" t="s">
        <v>1122</v>
      </c>
      <c r="N1202" s="63" t="s">
        <v>8</v>
      </c>
      <c r="O1202" s="70">
        <v>6</v>
      </c>
      <c r="P1202" s="70">
        <v>6</v>
      </c>
      <c r="Q1202" s="70">
        <v>6</v>
      </c>
      <c r="W1202" s="84">
        <v>4</v>
      </c>
      <c r="X1202" s="84">
        <v>6</v>
      </c>
    </row>
    <row r="1203" spans="2:24" ht="15" customHeight="1" x14ac:dyDescent="0.25">
      <c r="B1203" s="70" t="s">
        <v>3202</v>
      </c>
      <c r="C1203" s="64">
        <v>41058.070138888892</v>
      </c>
      <c r="D1203" s="65">
        <v>80000</v>
      </c>
      <c r="E1203" s="66">
        <v>80000</v>
      </c>
      <c r="F1203" s="67" t="s">
        <v>5</v>
      </c>
      <c r="G1203" s="68">
        <v>80000</v>
      </c>
      <c r="H1203" s="69">
        <v>9</v>
      </c>
      <c r="I1203" s="67" t="s">
        <v>1372</v>
      </c>
      <c r="J1203" s="70" t="s">
        <v>19</v>
      </c>
      <c r="K1203" s="67" t="s">
        <v>169</v>
      </c>
      <c r="L1203" s="63" t="s">
        <v>169</v>
      </c>
      <c r="M1203" s="70" t="s">
        <v>1122</v>
      </c>
      <c r="N1203" s="63" t="s">
        <v>24</v>
      </c>
      <c r="O1203" s="70">
        <v>2</v>
      </c>
      <c r="P1203" s="70">
        <v>2</v>
      </c>
      <c r="Q1203" s="70">
        <v>6</v>
      </c>
      <c r="W1203" s="84">
        <v>1</v>
      </c>
      <c r="X1203" s="84">
        <v>2</v>
      </c>
    </row>
    <row r="1204" spans="2:24" ht="15" customHeight="1" x14ac:dyDescent="0.25">
      <c r="B1204" s="70" t="s">
        <v>3203</v>
      </c>
      <c r="C1204" s="64">
        <v>41058.072256944448</v>
      </c>
      <c r="D1204" s="65">
        <v>100000</v>
      </c>
      <c r="E1204" s="66">
        <v>100000</v>
      </c>
      <c r="F1204" s="67" t="s">
        <v>5</v>
      </c>
      <c r="G1204" s="68">
        <v>100000</v>
      </c>
      <c r="H1204" s="69">
        <v>11</v>
      </c>
      <c r="I1204" s="67" t="s">
        <v>640</v>
      </c>
      <c r="J1204" s="70" t="s">
        <v>51</v>
      </c>
      <c r="K1204" s="67" t="s">
        <v>14</v>
      </c>
      <c r="L1204" s="63" t="s">
        <v>14</v>
      </c>
      <c r="M1204" s="70" t="s">
        <v>4019</v>
      </c>
      <c r="N1204" s="63" t="s">
        <v>8</v>
      </c>
      <c r="O1204" s="70">
        <v>6</v>
      </c>
      <c r="P1204" s="70">
        <v>6</v>
      </c>
      <c r="Q1204" s="70">
        <v>11</v>
      </c>
      <c r="W1204" s="84">
        <v>4</v>
      </c>
      <c r="X1204" s="84">
        <v>6</v>
      </c>
    </row>
    <row r="1205" spans="2:24" ht="15" customHeight="1" x14ac:dyDescent="0.25">
      <c r="B1205" s="70" t="s">
        <v>3204</v>
      </c>
      <c r="C1205" s="64">
        <v>41058.073067129626</v>
      </c>
      <c r="D1205" s="65">
        <v>4100</v>
      </c>
      <c r="E1205" s="66">
        <v>49200</v>
      </c>
      <c r="F1205" s="67" t="s">
        <v>5</v>
      </c>
      <c r="G1205" s="68">
        <v>49200</v>
      </c>
      <c r="H1205" s="69">
        <v>5</v>
      </c>
      <c r="I1205" s="67" t="s">
        <v>1354</v>
      </c>
      <c r="J1205" s="70" t="s">
        <v>308</v>
      </c>
      <c r="K1205" s="67" t="s">
        <v>1373</v>
      </c>
      <c r="L1205" s="63" t="s">
        <v>1007</v>
      </c>
      <c r="M1205" s="70" t="s">
        <v>1122</v>
      </c>
      <c r="N1205" s="63" t="s">
        <v>17</v>
      </c>
      <c r="O1205" s="70">
        <v>3</v>
      </c>
      <c r="P1205" s="70">
        <v>2</v>
      </c>
      <c r="Q1205" s="70">
        <v>25</v>
      </c>
      <c r="W1205" s="84">
        <v>2</v>
      </c>
      <c r="X1205" s="84">
        <v>3</v>
      </c>
    </row>
    <row r="1206" spans="2:24" ht="15" customHeight="1" x14ac:dyDescent="0.25">
      <c r="B1206" s="70" t="s">
        <v>3205</v>
      </c>
      <c r="C1206" s="64">
        <v>41058.074756944443</v>
      </c>
      <c r="D1206" s="65">
        <v>750</v>
      </c>
      <c r="E1206" s="66">
        <v>9000</v>
      </c>
      <c r="F1206" s="67" t="s">
        <v>5</v>
      </c>
      <c r="G1206" s="68">
        <v>9000</v>
      </c>
      <c r="H1206" s="69">
        <v>1</v>
      </c>
      <c r="I1206" s="67" t="s">
        <v>1374</v>
      </c>
      <c r="J1206" s="70" t="s">
        <v>51</v>
      </c>
      <c r="K1206" s="67" t="s">
        <v>7</v>
      </c>
      <c r="L1206" s="63" t="s">
        <v>7</v>
      </c>
      <c r="M1206" s="70" t="s">
        <v>1122</v>
      </c>
      <c r="N1206" s="63" t="s">
        <v>8</v>
      </c>
      <c r="O1206" s="70">
        <v>6</v>
      </c>
      <c r="P1206" s="70">
        <v>6</v>
      </c>
      <c r="Q1206" s="70">
        <v>1</v>
      </c>
      <c r="W1206" s="84">
        <v>4</v>
      </c>
      <c r="X1206" s="84">
        <v>6</v>
      </c>
    </row>
    <row r="1207" spans="2:24" ht="15" customHeight="1" x14ac:dyDescent="0.25">
      <c r="B1207" s="70" t="s">
        <v>3206</v>
      </c>
      <c r="C1207" s="64">
        <v>41058.07640046296</v>
      </c>
      <c r="D1207" s="65">
        <v>300000</v>
      </c>
      <c r="E1207" s="66">
        <v>300000</v>
      </c>
      <c r="F1207" s="67" t="s">
        <v>39</v>
      </c>
      <c r="G1207" s="68">
        <v>5342.3750062327708</v>
      </c>
      <c r="H1207" s="69">
        <v>1</v>
      </c>
      <c r="I1207" s="67" t="s">
        <v>1064</v>
      </c>
      <c r="J1207" s="70" t="s">
        <v>19</v>
      </c>
      <c r="K1207" s="67" t="s">
        <v>7</v>
      </c>
      <c r="L1207" s="63" t="s">
        <v>7</v>
      </c>
      <c r="M1207" s="70" t="s">
        <v>1122</v>
      </c>
      <c r="N1207" s="63" t="s">
        <v>8</v>
      </c>
      <c r="O1207" s="70">
        <v>6</v>
      </c>
      <c r="P1207" s="70">
        <v>6</v>
      </c>
      <c r="Q1207" s="70">
        <v>6</v>
      </c>
      <c r="W1207" s="84">
        <v>4</v>
      </c>
      <c r="X1207" s="84">
        <v>6</v>
      </c>
    </row>
    <row r="1208" spans="2:24" ht="15" customHeight="1" x14ac:dyDescent="0.25">
      <c r="B1208" s="70" t="s">
        <v>3207</v>
      </c>
      <c r="C1208" s="64">
        <v>41058.085173611114</v>
      </c>
      <c r="D1208" s="65" t="s">
        <v>1375</v>
      </c>
      <c r="E1208" s="66">
        <v>40000</v>
      </c>
      <c r="F1208" s="67" t="s">
        <v>5</v>
      </c>
      <c r="G1208" s="68">
        <v>40000</v>
      </c>
      <c r="H1208" s="69">
        <v>5</v>
      </c>
      <c r="I1208" s="67" t="s">
        <v>1376</v>
      </c>
      <c r="J1208" s="70" t="s">
        <v>51</v>
      </c>
      <c r="K1208" s="67" t="s">
        <v>1377</v>
      </c>
      <c r="L1208" s="63" t="s">
        <v>16</v>
      </c>
      <c r="M1208" s="70" t="s">
        <v>1122</v>
      </c>
      <c r="N1208" s="63" t="s">
        <v>8</v>
      </c>
      <c r="O1208" s="70">
        <v>6</v>
      </c>
      <c r="P1208" s="70">
        <v>6</v>
      </c>
      <c r="Q1208" s="70">
        <v>15</v>
      </c>
      <c r="W1208" s="84">
        <v>4</v>
      </c>
      <c r="X1208" s="84">
        <v>6</v>
      </c>
    </row>
    <row r="1209" spans="2:24" ht="15" customHeight="1" x14ac:dyDescent="0.25">
      <c r="B1209" s="70" t="s">
        <v>3208</v>
      </c>
      <c r="C1209" s="64">
        <v>41058.092037037037</v>
      </c>
      <c r="D1209" s="65" t="s">
        <v>1378</v>
      </c>
      <c r="E1209" s="66">
        <v>26000</v>
      </c>
      <c r="F1209" s="67" t="s">
        <v>67</v>
      </c>
      <c r="G1209" s="68">
        <v>40980.635073749385</v>
      </c>
      <c r="H1209" s="69">
        <v>5</v>
      </c>
      <c r="I1209" s="67" t="s">
        <v>205</v>
      </c>
      <c r="J1209" s="70" t="s">
        <v>19</v>
      </c>
      <c r="K1209" s="67" t="s">
        <v>69</v>
      </c>
      <c r="L1209" s="63" t="s">
        <v>69</v>
      </c>
      <c r="M1209" s="70" t="s">
        <v>979</v>
      </c>
      <c r="N1209" s="63" t="s">
        <v>8</v>
      </c>
      <c r="O1209" s="70">
        <v>6</v>
      </c>
      <c r="P1209" s="70">
        <v>6</v>
      </c>
      <c r="Q1209" s="70">
        <v>2</v>
      </c>
      <c r="W1209" s="84">
        <v>4</v>
      </c>
      <c r="X1209" s="84">
        <v>6</v>
      </c>
    </row>
    <row r="1210" spans="2:24" ht="15" customHeight="1" x14ac:dyDescent="0.25">
      <c r="B1210" s="70" t="s">
        <v>3209</v>
      </c>
      <c r="C1210" s="64">
        <v>41058.09684027778</v>
      </c>
      <c r="D1210" s="65" t="s">
        <v>398</v>
      </c>
      <c r="E1210" s="66">
        <v>29000</v>
      </c>
      <c r="F1210" s="67" t="s">
        <v>67</v>
      </c>
      <c r="G1210" s="68">
        <v>45709.169889951241</v>
      </c>
      <c r="H1210" s="69">
        <v>5</v>
      </c>
      <c r="I1210" s="67" t="s">
        <v>1379</v>
      </c>
      <c r="J1210" s="70" t="s">
        <v>308</v>
      </c>
      <c r="K1210" s="67" t="s">
        <v>69</v>
      </c>
      <c r="L1210" s="63" t="s">
        <v>69</v>
      </c>
      <c r="M1210" s="70" t="s">
        <v>979</v>
      </c>
      <c r="N1210" s="63" t="s">
        <v>17</v>
      </c>
      <c r="O1210" s="70">
        <v>3</v>
      </c>
      <c r="P1210" s="70">
        <v>2</v>
      </c>
      <c r="Q1210" s="70">
        <v>8</v>
      </c>
      <c r="W1210" s="84">
        <v>2</v>
      </c>
      <c r="X1210" s="84">
        <v>3</v>
      </c>
    </row>
    <row r="1211" spans="2:24" ht="15" customHeight="1" x14ac:dyDescent="0.25">
      <c r="B1211" s="70" t="s">
        <v>3210</v>
      </c>
      <c r="C1211" s="64">
        <v>41058.098761574074</v>
      </c>
      <c r="D1211" s="65">
        <v>400000</v>
      </c>
      <c r="E1211" s="66">
        <v>400000</v>
      </c>
      <c r="F1211" s="67" t="s">
        <v>39</v>
      </c>
      <c r="G1211" s="68">
        <v>7123.1666749770275</v>
      </c>
      <c r="H1211" s="69">
        <v>1</v>
      </c>
      <c r="I1211" s="67" t="s">
        <v>1380</v>
      </c>
      <c r="J1211" s="70" t="s">
        <v>51</v>
      </c>
      <c r="K1211" s="67" t="s">
        <v>7</v>
      </c>
      <c r="L1211" s="63" t="s">
        <v>7</v>
      </c>
      <c r="M1211" s="70" t="s">
        <v>1122</v>
      </c>
      <c r="N1211" s="63" t="s">
        <v>8</v>
      </c>
      <c r="O1211" s="70">
        <v>6</v>
      </c>
      <c r="P1211" s="70">
        <v>6</v>
      </c>
      <c r="Q1211" s="70">
        <v>1</v>
      </c>
      <c r="W1211" s="84">
        <v>4</v>
      </c>
      <c r="X1211" s="84">
        <v>6</v>
      </c>
    </row>
    <row r="1212" spans="2:24" ht="15" customHeight="1" x14ac:dyDescent="0.25">
      <c r="B1212" s="70" t="s">
        <v>3211</v>
      </c>
      <c r="C1212" s="64">
        <v>41058.101712962962</v>
      </c>
      <c r="D1212" s="65" t="s">
        <v>95</v>
      </c>
      <c r="E1212" s="66">
        <v>100000</v>
      </c>
      <c r="F1212" s="67" t="s">
        <v>5</v>
      </c>
      <c r="G1212" s="68">
        <v>100000</v>
      </c>
      <c r="H1212" s="69">
        <v>11</v>
      </c>
      <c r="I1212" s="67" t="s">
        <v>486</v>
      </c>
      <c r="J1212" s="70" t="s">
        <v>486</v>
      </c>
      <c r="K1212" s="67" t="s">
        <v>581</v>
      </c>
      <c r="L1212" s="63" t="s">
        <v>581</v>
      </c>
      <c r="M1212" s="70" t="s">
        <v>979</v>
      </c>
      <c r="N1212" s="63" t="s">
        <v>8</v>
      </c>
      <c r="O1212" s="70">
        <v>6</v>
      </c>
      <c r="P1212" s="70">
        <v>6</v>
      </c>
      <c r="Q1212" s="70">
        <v>12</v>
      </c>
      <c r="W1212" s="84">
        <v>4</v>
      </c>
      <c r="X1212" s="84">
        <v>6</v>
      </c>
    </row>
    <row r="1213" spans="2:24" ht="15" customHeight="1" x14ac:dyDescent="0.25">
      <c r="B1213" s="70" t="s">
        <v>3212</v>
      </c>
      <c r="C1213" s="64">
        <v>41058.113703703704</v>
      </c>
      <c r="D1213" s="65" t="s">
        <v>1381</v>
      </c>
      <c r="E1213" s="66">
        <v>62000</v>
      </c>
      <c r="F1213" s="67" t="s">
        <v>21</v>
      </c>
      <c r="G1213" s="68">
        <v>78764.765217479682</v>
      </c>
      <c r="H1213" s="69">
        <v>8</v>
      </c>
      <c r="I1213" s="67" t="s">
        <v>1382</v>
      </c>
      <c r="J1213" s="70" t="s">
        <v>19</v>
      </c>
      <c r="K1213" s="67" t="s">
        <v>626</v>
      </c>
      <c r="L1213" s="63" t="s">
        <v>626</v>
      </c>
      <c r="M1213" s="70" t="s">
        <v>979</v>
      </c>
      <c r="N1213" s="63" t="s">
        <v>8</v>
      </c>
      <c r="O1213" s="70">
        <v>6</v>
      </c>
      <c r="P1213" s="70">
        <v>6</v>
      </c>
      <c r="Q1213" s="70">
        <v>15</v>
      </c>
      <c r="W1213" s="84">
        <v>4</v>
      </c>
      <c r="X1213" s="84">
        <v>6</v>
      </c>
    </row>
    <row r="1214" spans="2:24" ht="15" customHeight="1" x14ac:dyDescent="0.25">
      <c r="B1214" s="70" t="s">
        <v>3213</v>
      </c>
      <c r="C1214" s="64">
        <v>41058.136134259257</v>
      </c>
      <c r="D1214" s="65">
        <v>150000</v>
      </c>
      <c r="E1214" s="66">
        <v>150000</v>
      </c>
      <c r="F1214" s="67" t="s">
        <v>80</v>
      </c>
      <c r="G1214" s="68">
        <v>152986.44846039536</v>
      </c>
      <c r="H1214" s="69">
        <v>11</v>
      </c>
      <c r="I1214" s="67" t="s">
        <v>19</v>
      </c>
      <c r="J1214" s="70" t="s">
        <v>19</v>
      </c>
      <c r="K1214" s="67" t="s">
        <v>82</v>
      </c>
      <c r="L1214" s="63" t="s">
        <v>82</v>
      </c>
      <c r="M1214" s="70" t="s">
        <v>4083</v>
      </c>
      <c r="N1214" s="63" t="s">
        <v>17</v>
      </c>
      <c r="O1214" s="70">
        <v>3</v>
      </c>
      <c r="P1214" s="70">
        <v>2</v>
      </c>
      <c r="Q1214" s="70">
        <v>10</v>
      </c>
      <c r="W1214" s="84">
        <v>2</v>
      </c>
      <c r="X1214" s="84">
        <v>3</v>
      </c>
    </row>
    <row r="1215" spans="2:24" ht="15" customHeight="1" x14ac:dyDescent="0.25">
      <c r="B1215" s="70" t="s">
        <v>3214</v>
      </c>
      <c r="C1215" s="64">
        <v>41058.144872685189</v>
      </c>
      <c r="D1215" s="65" t="s">
        <v>1383</v>
      </c>
      <c r="E1215" s="66">
        <v>35000</v>
      </c>
      <c r="F1215" s="67" t="s">
        <v>21</v>
      </c>
      <c r="G1215" s="68">
        <v>44463.980364706273</v>
      </c>
      <c r="H1215" s="69">
        <v>5</v>
      </c>
      <c r="I1215" s="67" t="s">
        <v>205</v>
      </c>
      <c r="J1215" s="70" t="s">
        <v>19</v>
      </c>
      <c r="K1215" s="67" t="s">
        <v>35</v>
      </c>
      <c r="L1215" s="63" t="s">
        <v>35</v>
      </c>
      <c r="M1215" s="70" t="s">
        <v>979</v>
      </c>
      <c r="N1215" s="63" t="s">
        <v>12</v>
      </c>
      <c r="O1215" s="70">
        <v>8</v>
      </c>
      <c r="P1215" s="70">
        <v>8</v>
      </c>
      <c r="Q1215" s="70">
        <v>12</v>
      </c>
      <c r="W1215" s="84">
        <v>8</v>
      </c>
      <c r="X1215" s="84">
        <v>8</v>
      </c>
    </row>
    <row r="1216" spans="2:24" ht="15" customHeight="1" x14ac:dyDescent="0.25">
      <c r="B1216" s="70" t="s">
        <v>3215</v>
      </c>
      <c r="C1216" s="64">
        <v>41058.160520833335</v>
      </c>
      <c r="D1216" s="65">
        <v>30</v>
      </c>
      <c r="E1216" s="66">
        <v>30000</v>
      </c>
      <c r="F1216" s="67" t="s">
        <v>21</v>
      </c>
      <c r="G1216" s="68">
        <v>38111.983169748237</v>
      </c>
      <c r="H1216" s="69">
        <v>4</v>
      </c>
      <c r="I1216" s="67" t="s">
        <v>1384</v>
      </c>
      <c r="J1216" s="70" t="s">
        <v>354</v>
      </c>
      <c r="K1216" s="67" t="s">
        <v>1385</v>
      </c>
      <c r="L1216" s="63" t="s">
        <v>626</v>
      </c>
      <c r="M1216" s="70" t="s">
        <v>979</v>
      </c>
      <c r="N1216" s="63" t="s">
        <v>24</v>
      </c>
      <c r="O1216" s="70">
        <v>2</v>
      </c>
      <c r="P1216" s="70">
        <v>2</v>
      </c>
      <c r="Q1216" s="70">
        <v>8</v>
      </c>
      <c r="W1216" s="84">
        <v>1</v>
      </c>
      <c r="X1216" s="84">
        <v>2</v>
      </c>
    </row>
    <row r="1217" spans="2:24" ht="15" customHeight="1" x14ac:dyDescent="0.25">
      <c r="B1217" s="70" t="s">
        <v>3216</v>
      </c>
      <c r="C1217" s="64">
        <v>41058.160740740743</v>
      </c>
      <c r="D1217" s="65">
        <v>75000</v>
      </c>
      <c r="E1217" s="66">
        <v>75000</v>
      </c>
      <c r="F1217" s="67" t="s">
        <v>67</v>
      </c>
      <c r="G1217" s="68">
        <v>118213.37040504631</v>
      </c>
      <c r="H1217" s="69">
        <v>11</v>
      </c>
      <c r="I1217" s="67" t="s">
        <v>640</v>
      </c>
      <c r="J1217" s="70" t="s">
        <v>51</v>
      </c>
      <c r="K1217" s="67" t="s">
        <v>69</v>
      </c>
      <c r="L1217" s="63" t="s">
        <v>69</v>
      </c>
      <c r="M1217" s="70" t="s">
        <v>979</v>
      </c>
      <c r="N1217" s="63" t="s">
        <v>8</v>
      </c>
      <c r="O1217" s="70">
        <v>6</v>
      </c>
      <c r="P1217" s="70">
        <v>6</v>
      </c>
      <c r="Q1217" s="70">
        <v>20</v>
      </c>
      <c r="W1217" s="84">
        <v>4</v>
      </c>
      <c r="X1217" s="84">
        <v>6</v>
      </c>
    </row>
    <row r="1218" spans="2:24" ht="15" customHeight="1" x14ac:dyDescent="0.25">
      <c r="B1218" s="70" t="s">
        <v>3217</v>
      </c>
      <c r="C1218" s="64">
        <v>41058.16883101852</v>
      </c>
      <c r="D1218" s="65">
        <v>25000</v>
      </c>
      <c r="E1218" s="66">
        <v>25000</v>
      </c>
      <c r="F1218" s="67" t="s">
        <v>67</v>
      </c>
      <c r="G1218" s="68">
        <v>39404.456801682099</v>
      </c>
      <c r="H1218" s="69">
        <v>4</v>
      </c>
      <c r="I1218" s="67" t="s">
        <v>1386</v>
      </c>
      <c r="J1218" s="70" t="s">
        <v>308</v>
      </c>
      <c r="K1218" s="67" t="s">
        <v>69</v>
      </c>
      <c r="L1218" s="63" t="s">
        <v>69</v>
      </c>
      <c r="M1218" s="70" t="s">
        <v>979</v>
      </c>
      <c r="N1218" s="63" t="s">
        <v>17</v>
      </c>
      <c r="O1218" s="70">
        <v>3</v>
      </c>
      <c r="P1218" s="70">
        <v>2</v>
      </c>
      <c r="Q1218" s="70">
        <v>10</v>
      </c>
      <c r="W1218" s="84">
        <v>2</v>
      </c>
      <c r="X1218" s="84">
        <v>3</v>
      </c>
    </row>
    <row r="1219" spans="2:24" ht="15" customHeight="1" x14ac:dyDescent="0.25">
      <c r="B1219" s="70" t="s">
        <v>3218</v>
      </c>
      <c r="C1219" s="64">
        <v>41058.172743055555</v>
      </c>
      <c r="D1219" s="65">
        <v>71000</v>
      </c>
      <c r="E1219" s="66">
        <v>71000</v>
      </c>
      <c r="F1219" s="67" t="s">
        <v>21</v>
      </c>
      <c r="G1219" s="68">
        <v>90198.36016840415</v>
      </c>
      <c r="H1219" s="69">
        <v>10</v>
      </c>
      <c r="I1219" s="67" t="s">
        <v>354</v>
      </c>
      <c r="J1219" s="70" t="s">
        <v>354</v>
      </c>
      <c r="K1219" s="67" t="s">
        <v>23</v>
      </c>
      <c r="L1219" s="63" t="s">
        <v>23</v>
      </c>
      <c r="M1219" s="70" t="s">
        <v>979</v>
      </c>
      <c r="N1219" s="63" t="s">
        <v>24</v>
      </c>
      <c r="O1219" s="70">
        <v>2</v>
      </c>
      <c r="P1219" s="70">
        <v>2</v>
      </c>
      <c r="Q1219" s="70">
        <v>3</v>
      </c>
      <c r="W1219" s="84">
        <v>1</v>
      </c>
      <c r="X1219" s="84">
        <v>2</v>
      </c>
    </row>
    <row r="1220" spans="2:24" ht="15" customHeight="1" x14ac:dyDescent="0.25">
      <c r="B1220" s="70" t="s">
        <v>3219</v>
      </c>
      <c r="C1220" s="64">
        <v>41058.174976851849</v>
      </c>
      <c r="D1220" s="65" t="s">
        <v>135</v>
      </c>
      <c r="E1220" s="66">
        <v>30000</v>
      </c>
      <c r="F1220" s="67" t="s">
        <v>67</v>
      </c>
      <c r="G1220" s="68">
        <v>47285.348162018527</v>
      </c>
      <c r="H1220" s="69">
        <v>5</v>
      </c>
      <c r="I1220" s="67" t="s">
        <v>1387</v>
      </c>
      <c r="J1220" s="70" t="s">
        <v>65</v>
      </c>
      <c r="K1220" s="67" t="s">
        <v>69</v>
      </c>
      <c r="L1220" s="63" t="s">
        <v>69</v>
      </c>
      <c r="M1220" s="70" t="s">
        <v>979</v>
      </c>
      <c r="N1220" s="63" t="s">
        <v>8</v>
      </c>
      <c r="O1220" s="70">
        <v>6</v>
      </c>
      <c r="P1220" s="70">
        <v>6</v>
      </c>
      <c r="Q1220" s="70">
        <v>14</v>
      </c>
      <c r="W1220" s="84">
        <v>4</v>
      </c>
      <c r="X1220" s="84">
        <v>6</v>
      </c>
    </row>
    <row r="1221" spans="2:24" ht="15" customHeight="1" x14ac:dyDescent="0.25">
      <c r="B1221" s="70" t="s">
        <v>3220</v>
      </c>
      <c r="C1221" s="64">
        <v>41058.184050925927</v>
      </c>
      <c r="D1221" s="65">
        <v>56000</v>
      </c>
      <c r="E1221" s="66">
        <v>56000</v>
      </c>
      <c r="F1221" s="67" t="s">
        <v>5</v>
      </c>
      <c r="G1221" s="68">
        <v>56000</v>
      </c>
      <c r="H1221" s="69">
        <v>6</v>
      </c>
      <c r="I1221" s="67" t="s">
        <v>308</v>
      </c>
      <c r="J1221" s="70" t="s">
        <v>308</v>
      </c>
      <c r="K1221" s="67" t="s">
        <v>14</v>
      </c>
      <c r="L1221" s="63" t="s">
        <v>14</v>
      </c>
      <c r="M1221" s="70" t="s">
        <v>4019</v>
      </c>
      <c r="N1221" s="63" t="s">
        <v>8</v>
      </c>
      <c r="O1221" s="70">
        <v>6</v>
      </c>
      <c r="P1221" s="70">
        <v>6</v>
      </c>
      <c r="Q1221" s="70">
        <v>1</v>
      </c>
      <c r="W1221" s="84">
        <v>4</v>
      </c>
      <c r="X1221" s="84">
        <v>6</v>
      </c>
    </row>
    <row r="1222" spans="2:24" ht="15" customHeight="1" x14ac:dyDescent="0.25">
      <c r="B1222" s="70" t="s">
        <v>3221</v>
      </c>
      <c r="C1222" s="64">
        <v>41058.187615740739</v>
      </c>
      <c r="D1222" s="65" t="s">
        <v>1388</v>
      </c>
      <c r="E1222" s="66">
        <v>48000000</v>
      </c>
      <c r="F1222" s="67" t="s">
        <v>1389</v>
      </c>
      <c r="G1222" s="68">
        <v>5082.6943786459069</v>
      </c>
      <c r="H1222" s="69">
        <v>1</v>
      </c>
      <c r="I1222" s="67" t="s">
        <v>1390</v>
      </c>
      <c r="J1222" s="70" t="s">
        <v>19</v>
      </c>
      <c r="K1222" s="67" t="s">
        <v>724</v>
      </c>
      <c r="L1222" s="63" t="s">
        <v>724</v>
      </c>
      <c r="M1222" s="70" t="s">
        <v>1122</v>
      </c>
      <c r="N1222" s="63" t="s">
        <v>24</v>
      </c>
      <c r="O1222" s="70">
        <v>2</v>
      </c>
      <c r="P1222" s="70">
        <v>2</v>
      </c>
      <c r="Q1222" s="70">
        <v>2</v>
      </c>
      <c r="W1222" s="84">
        <v>1</v>
      </c>
      <c r="X1222" s="84">
        <v>2</v>
      </c>
    </row>
    <row r="1223" spans="2:24" ht="15" customHeight="1" x14ac:dyDescent="0.25">
      <c r="B1223" s="70" t="s">
        <v>3222</v>
      </c>
      <c r="C1223" s="64">
        <v>41058.190011574072</v>
      </c>
      <c r="D1223" s="65" t="s">
        <v>1391</v>
      </c>
      <c r="E1223" s="66">
        <v>34000</v>
      </c>
      <c r="F1223" s="67" t="s">
        <v>67</v>
      </c>
      <c r="G1223" s="68">
        <v>53590.061250287661</v>
      </c>
      <c r="H1223" s="69">
        <v>6</v>
      </c>
      <c r="I1223" s="67" t="s">
        <v>1392</v>
      </c>
      <c r="J1223" s="70" t="s">
        <v>308</v>
      </c>
      <c r="K1223" s="67" t="s">
        <v>69</v>
      </c>
      <c r="L1223" s="63" t="s">
        <v>69</v>
      </c>
      <c r="M1223" s="70" t="s">
        <v>979</v>
      </c>
      <c r="N1223" s="63" t="s">
        <v>12</v>
      </c>
      <c r="O1223" s="70">
        <v>8</v>
      </c>
      <c r="P1223" s="70">
        <v>8</v>
      </c>
      <c r="Q1223" s="70">
        <v>10</v>
      </c>
      <c r="W1223" s="84">
        <v>8</v>
      </c>
      <c r="X1223" s="84">
        <v>8</v>
      </c>
    </row>
    <row r="1224" spans="2:24" ht="15" customHeight="1" x14ac:dyDescent="0.25">
      <c r="B1224" s="70" t="s">
        <v>3223</v>
      </c>
      <c r="C1224" s="64">
        <v>41058.210717592592</v>
      </c>
      <c r="D1224" s="65" t="s">
        <v>1393</v>
      </c>
      <c r="E1224" s="66">
        <v>450000</v>
      </c>
      <c r="F1224" s="67" t="s">
        <v>1358</v>
      </c>
      <c r="G1224" s="68">
        <v>76906.906752939132</v>
      </c>
      <c r="H1224" s="69">
        <v>8</v>
      </c>
      <c r="I1224" s="67" t="s">
        <v>706</v>
      </c>
      <c r="J1224" s="70" t="s">
        <v>3947</v>
      </c>
      <c r="K1224" s="67" t="s">
        <v>874</v>
      </c>
      <c r="L1224" s="63" t="s">
        <v>874</v>
      </c>
      <c r="M1224" s="70" t="s">
        <v>979</v>
      </c>
      <c r="N1224" s="63" t="s">
        <v>12</v>
      </c>
      <c r="O1224" s="70">
        <v>8</v>
      </c>
      <c r="P1224" s="70">
        <v>8</v>
      </c>
      <c r="Q1224" s="70">
        <v>17</v>
      </c>
      <c r="W1224" s="84">
        <v>8</v>
      </c>
      <c r="X1224" s="84">
        <v>8</v>
      </c>
    </row>
    <row r="1225" spans="2:24" ht="15" customHeight="1" x14ac:dyDescent="0.25">
      <c r="B1225" s="70" t="s">
        <v>3224</v>
      </c>
      <c r="C1225" s="64">
        <v>41058.214548611111</v>
      </c>
      <c r="D1225" s="65" t="s">
        <v>1394</v>
      </c>
      <c r="E1225" s="66">
        <v>85000</v>
      </c>
      <c r="F1225" s="67" t="s">
        <v>5</v>
      </c>
      <c r="G1225" s="68">
        <v>85000</v>
      </c>
      <c r="H1225" s="69">
        <v>9</v>
      </c>
      <c r="I1225" s="67" t="s">
        <v>1395</v>
      </c>
      <c r="J1225" s="70" t="s">
        <v>19</v>
      </c>
      <c r="K1225" s="67" t="s">
        <v>14</v>
      </c>
      <c r="L1225" s="63" t="s">
        <v>14</v>
      </c>
      <c r="M1225" s="70" t="s">
        <v>4019</v>
      </c>
      <c r="N1225" s="63" t="s">
        <v>8</v>
      </c>
      <c r="O1225" s="70">
        <v>6</v>
      </c>
      <c r="P1225" s="70">
        <v>6</v>
      </c>
      <c r="Q1225" s="70">
        <v>5</v>
      </c>
      <c r="W1225" s="84">
        <v>4</v>
      </c>
      <c r="X1225" s="84">
        <v>6</v>
      </c>
    </row>
    <row r="1226" spans="2:24" ht="15" customHeight="1" x14ac:dyDescent="0.25">
      <c r="B1226" s="70" t="s">
        <v>3225</v>
      </c>
      <c r="C1226" s="64">
        <v>41058.216006944444</v>
      </c>
      <c r="D1226" s="65" t="s">
        <v>1396</v>
      </c>
      <c r="E1226" s="66">
        <v>72000</v>
      </c>
      <c r="F1226" s="67" t="s">
        <v>5</v>
      </c>
      <c r="G1226" s="68">
        <v>72000</v>
      </c>
      <c r="H1226" s="69">
        <v>8</v>
      </c>
      <c r="I1226" s="67" t="s">
        <v>1397</v>
      </c>
      <c r="J1226" s="70" t="s">
        <v>354</v>
      </c>
      <c r="K1226" s="67" t="s">
        <v>670</v>
      </c>
      <c r="L1226" s="63" t="s">
        <v>670</v>
      </c>
      <c r="M1226" s="70" t="s">
        <v>4083</v>
      </c>
      <c r="N1226" s="63" t="s">
        <v>17</v>
      </c>
      <c r="O1226" s="70">
        <v>3</v>
      </c>
      <c r="P1226" s="70">
        <v>2</v>
      </c>
      <c r="Q1226" s="70">
        <v>10</v>
      </c>
      <c r="W1226" s="84">
        <v>2</v>
      </c>
      <c r="X1226" s="84">
        <v>3</v>
      </c>
    </row>
    <row r="1227" spans="2:24" ht="15" customHeight="1" x14ac:dyDescent="0.25">
      <c r="B1227" s="70" t="s">
        <v>3226</v>
      </c>
      <c r="C1227" s="64">
        <v>41058.223368055558</v>
      </c>
      <c r="D1227" s="65">
        <v>55000</v>
      </c>
      <c r="E1227" s="66">
        <v>55000</v>
      </c>
      <c r="F1227" s="67" t="s">
        <v>5</v>
      </c>
      <c r="G1227" s="68">
        <v>55000</v>
      </c>
      <c r="H1227" s="69">
        <v>6</v>
      </c>
      <c r="I1227" s="67" t="s">
        <v>1237</v>
      </c>
      <c r="J1227" s="70" t="s">
        <v>19</v>
      </c>
      <c r="K1227" s="67" t="s">
        <v>14</v>
      </c>
      <c r="L1227" s="63" t="s">
        <v>14</v>
      </c>
      <c r="M1227" s="70" t="s">
        <v>4019</v>
      </c>
      <c r="N1227" s="63" t="s">
        <v>24</v>
      </c>
      <c r="O1227" s="70">
        <v>2</v>
      </c>
      <c r="P1227" s="70">
        <v>2</v>
      </c>
      <c r="Q1227" s="70">
        <v>7</v>
      </c>
      <c r="W1227" s="84">
        <v>1</v>
      </c>
      <c r="X1227" s="84">
        <v>2</v>
      </c>
    </row>
    <row r="1228" spans="2:24" ht="15" customHeight="1" x14ac:dyDescent="0.25">
      <c r="B1228" s="70" t="s">
        <v>3227</v>
      </c>
      <c r="C1228" s="64">
        <v>41058.241365740738</v>
      </c>
      <c r="D1228" s="65" t="s">
        <v>1398</v>
      </c>
      <c r="E1228" s="66">
        <v>43000</v>
      </c>
      <c r="F1228" s="67" t="s">
        <v>67</v>
      </c>
      <c r="G1228" s="68">
        <v>67775.665698893223</v>
      </c>
      <c r="H1228" s="69">
        <v>7</v>
      </c>
      <c r="I1228" s="67" t="s">
        <v>179</v>
      </c>
      <c r="J1228" s="70" t="s">
        <v>486</v>
      </c>
      <c r="K1228" s="67" t="s">
        <v>69</v>
      </c>
      <c r="L1228" s="63" t="s">
        <v>69</v>
      </c>
      <c r="M1228" s="70" t="s">
        <v>979</v>
      </c>
      <c r="N1228" s="63" t="s">
        <v>8</v>
      </c>
      <c r="O1228" s="70">
        <v>6</v>
      </c>
      <c r="P1228" s="70">
        <v>6</v>
      </c>
      <c r="Q1228" s="70">
        <v>25</v>
      </c>
      <c r="W1228" s="84">
        <v>4</v>
      </c>
      <c r="X1228" s="84">
        <v>6</v>
      </c>
    </row>
    <row r="1229" spans="2:24" ht="15" customHeight="1" x14ac:dyDescent="0.25">
      <c r="B1229" s="70" t="s">
        <v>3228</v>
      </c>
      <c r="C1229" s="64">
        <v>41058.245625000003</v>
      </c>
      <c r="D1229" s="65" t="s">
        <v>1399</v>
      </c>
      <c r="E1229" s="66">
        <v>25750</v>
      </c>
      <c r="F1229" s="67" t="s">
        <v>67</v>
      </c>
      <c r="G1229" s="68">
        <v>40586.590505732565</v>
      </c>
      <c r="H1229" s="69">
        <v>5</v>
      </c>
      <c r="I1229" s="67" t="s">
        <v>307</v>
      </c>
      <c r="J1229" s="70" t="s">
        <v>19</v>
      </c>
      <c r="K1229" s="67" t="s">
        <v>69</v>
      </c>
      <c r="L1229" s="63" t="s">
        <v>69</v>
      </c>
      <c r="M1229" s="70" t="s">
        <v>979</v>
      </c>
      <c r="N1229" s="63" t="s">
        <v>8</v>
      </c>
      <c r="O1229" s="70">
        <v>6</v>
      </c>
      <c r="P1229" s="70">
        <v>6</v>
      </c>
      <c r="Q1229" s="70">
        <v>1</v>
      </c>
      <c r="W1229" s="84">
        <v>4</v>
      </c>
      <c r="X1229" s="84">
        <v>6</v>
      </c>
    </row>
    <row r="1230" spans="2:24" ht="15" customHeight="1" x14ac:dyDescent="0.25">
      <c r="B1230" s="70" t="s">
        <v>3229</v>
      </c>
      <c r="C1230" s="64">
        <v>41058.255694444444</v>
      </c>
      <c r="D1230" s="65">
        <v>50846</v>
      </c>
      <c r="E1230" s="66">
        <v>50846</v>
      </c>
      <c r="F1230" s="67" t="s">
        <v>5</v>
      </c>
      <c r="G1230" s="68">
        <v>50846</v>
      </c>
      <c r="H1230" s="69">
        <v>6</v>
      </c>
      <c r="I1230" s="67" t="s">
        <v>1400</v>
      </c>
      <c r="J1230" s="70" t="s">
        <v>19</v>
      </c>
      <c r="K1230" s="67" t="s">
        <v>14</v>
      </c>
      <c r="L1230" s="63" t="s">
        <v>14</v>
      </c>
      <c r="M1230" s="70" t="s">
        <v>4019</v>
      </c>
      <c r="N1230" s="63" t="s">
        <v>8</v>
      </c>
      <c r="O1230" s="70">
        <v>6</v>
      </c>
      <c r="P1230" s="70">
        <v>6</v>
      </c>
      <c r="Q1230" s="70">
        <v>25</v>
      </c>
      <c r="W1230" s="84">
        <v>4</v>
      </c>
      <c r="X1230" s="84">
        <v>6</v>
      </c>
    </row>
    <row r="1231" spans="2:24" ht="15" customHeight="1" x14ac:dyDescent="0.25">
      <c r="B1231" s="70" t="s">
        <v>3230</v>
      </c>
      <c r="C1231" s="64">
        <v>41058.267083333332</v>
      </c>
      <c r="D1231" s="65">
        <v>63000</v>
      </c>
      <c r="E1231" s="66">
        <v>63000</v>
      </c>
      <c r="F1231" s="67" t="s">
        <v>5</v>
      </c>
      <c r="G1231" s="68">
        <v>63000</v>
      </c>
      <c r="H1231" s="69">
        <v>7</v>
      </c>
      <c r="I1231" s="67" t="s">
        <v>255</v>
      </c>
      <c r="J1231" s="70" t="s">
        <v>308</v>
      </c>
      <c r="K1231" s="67" t="s">
        <v>14</v>
      </c>
      <c r="L1231" s="63" t="s">
        <v>14</v>
      </c>
      <c r="M1231" s="70" t="s">
        <v>4019</v>
      </c>
      <c r="N1231" s="63" t="s">
        <v>12</v>
      </c>
      <c r="O1231" s="70">
        <v>8</v>
      </c>
      <c r="P1231" s="70">
        <v>8</v>
      </c>
      <c r="Q1231" s="70">
        <v>16</v>
      </c>
      <c r="W1231" s="84">
        <v>8</v>
      </c>
      <c r="X1231" s="84">
        <v>8</v>
      </c>
    </row>
    <row r="1232" spans="2:24" ht="15" customHeight="1" x14ac:dyDescent="0.25">
      <c r="B1232" s="70" t="s">
        <v>3231</v>
      </c>
      <c r="C1232" s="64">
        <v>41058.268113425926</v>
      </c>
      <c r="D1232" s="65">
        <v>80000</v>
      </c>
      <c r="E1232" s="66">
        <v>80000</v>
      </c>
      <c r="F1232" s="67" t="s">
        <v>80</v>
      </c>
      <c r="G1232" s="68">
        <v>81592.772512210868</v>
      </c>
      <c r="H1232" s="69">
        <v>9</v>
      </c>
      <c r="I1232" s="67" t="s">
        <v>1401</v>
      </c>
      <c r="J1232" s="70" t="s">
        <v>308</v>
      </c>
      <c r="K1232" s="67" t="s">
        <v>82</v>
      </c>
      <c r="L1232" s="63" t="s">
        <v>82</v>
      </c>
      <c r="M1232" s="70" t="s">
        <v>4083</v>
      </c>
      <c r="N1232" s="63" t="s">
        <v>8</v>
      </c>
      <c r="O1232" s="70">
        <v>6</v>
      </c>
      <c r="P1232" s="70">
        <v>6</v>
      </c>
      <c r="Q1232" s="70">
        <v>5</v>
      </c>
      <c r="W1232" s="84">
        <v>4</v>
      </c>
      <c r="X1232" s="84">
        <v>6</v>
      </c>
    </row>
    <row r="1233" spans="2:24" ht="15" customHeight="1" x14ac:dyDescent="0.25">
      <c r="B1233" s="70" t="s">
        <v>3232</v>
      </c>
      <c r="C1233" s="64">
        <v>41058.30672453704</v>
      </c>
      <c r="D1233" s="65">
        <v>50700</v>
      </c>
      <c r="E1233" s="66">
        <v>50700</v>
      </c>
      <c r="F1233" s="67" t="s">
        <v>5</v>
      </c>
      <c r="G1233" s="68">
        <v>50700</v>
      </c>
      <c r="H1233" s="69">
        <v>6</v>
      </c>
      <c r="I1233" s="67" t="s">
        <v>1402</v>
      </c>
      <c r="J1233" s="70" t="s">
        <v>19</v>
      </c>
      <c r="K1233" s="67" t="s">
        <v>141</v>
      </c>
      <c r="L1233" s="63" t="s">
        <v>141</v>
      </c>
      <c r="M1233" s="70" t="s">
        <v>4018</v>
      </c>
      <c r="N1233" s="63" t="s">
        <v>24</v>
      </c>
      <c r="O1233" s="70">
        <v>2</v>
      </c>
      <c r="P1233" s="70">
        <v>2</v>
      </c>
      <c r="Q1233" s="70">
        <v>15</v>
      </c>
      <c r="W1233" s="84">
        <v>1</v>
      </c>
      <c r="X1233" s="84">
        <v>2</v>
      </c>
    </row>
    <row r="1234" spans="2:24" ht="15" customHeight="1" x14ac:dyDescent="0.25">
      <c r="B1234" s="70" t="s">
        <v>3233</v>
      </c>
      <c r="C1234" s="64">
        <v>41058.311585648145</v>
      </c>
      <c r="D1234" s="65">
        <v>20000</v>
      </c>
      <c r="E1234" s="66">
        <v>20000</v>
      </c>
      <c r="F1234" s="67" t="s">
        <v>67</v>
      </c>
      <c r="G1234" s="68">
        <v>31523.565441345683</v>
      </c>
      <c r="H1234" s="69">
        <v>4</v>
      </c>
      <c r="I1234" s="67" t="s">
        <v>1403</v>
      </c>
      <c r="J1234" s="70" t="s">
        <v>19</v>
      </c>
      <c r="K1234" s="67" t="s">
        <v>69</v>
      </c>
      <c r="L1234" s="63" t="s">
        <v>69</v>
      </c>
      <c r="M1234" s="70" t="s">
        <v>979</v>
      </c>
      <c r="N1234" s="63" t="s">
        <v>8</v>
      </c>
      <c r="O1234" s="70">
        <v>6</v>
      </c>
      <c r="P1234" s="70">
        <v>6</v>
      </c>
      <c r="Q1234" s="70">
        <v>1</v>
      </c>
      <c r="W1234" s="84">
        <v>4</v>
      </c>
      <c r="X1234" s="84">
        <v>6</v>
      </c>
    </row>
    <row r="1235" spans="2:24" ht="15" customHeight="1" x14ac:dyDescent="0.25">
      <c r="B1235" s="70" t="s">
        <v>3234</v>
      </c>
      <c r="C1235" s="64">
        <v>41058.324259259258</v>
      </c>
      <c r="D1235" s="65">
        <v>70000</v>
      </c>
      <c r="E1235" s="66">
        <v>70000</v>
      </c>
      <c r="F1235" s="67" t="s">
        <v>5</v>
      </c>
      <c r="G1235" s="68">
        <v>70000</v>
      </c>
      <c r="H1235" s="69">
        <v>8</v>
      </c>
      <c r="I1235" s="67" t="s">
        <v>1404</v>
      </c>
      <c r="J1235" s="70" t="s">
        <v>19</v>
      </c>
      <c r="K1235" s="67" t="s">
        <v>14</v>
      </c>
      <c r="L1235" s="63" t="s">
        <v>14</v>
      </c>
      <c r="M1235" s="70" t="s">
        <v>4019</v>
      </c>
      <c r="N1235" s="63" t="s">
        <v>24</v>
      </c>
      <c r="O1235" s="70">
        <v>2</v>
      </c>
      <c r="P1235" s="70">
        <v>2</v>
      </c>
      <c r="Q1235" s="70">
        <v>6</v>
      </c>
      <c r="W1235" s="84">
        <v>1</v>
      </c>
      <c r="X1235" s="84">
        <v>2</v>
      </c>
    </row>
    <row r="1236" spans="2:24" ht="15" customHeight="1" x14ac:dyDescent="0.25">
      <c r="B1236" s="70" t="s">
        <v>3235</v>
      </c>
      <c r="C1236" s="64">
        <v>41058.328425925924</v>
      </c>
      <c r="D1236" s="65">
        <v>65000</v>
      </c>
      <c r="E1236" s="66">
        <v>65000</v>
      </c>
      <c r="F1236" s="67" t="s">
        <v>84</v>
      </c>
      <c r="G1236" s="68">
        <v>63918.498996971248</v>
      </c>
      <c r="H1236" s="69">
        <v>7</v>
      </c>
      <c r="I1236" s="67" t="s">
        <v>1405</v>
      </c>
      <c r="J1236" s="70" t="s">
        <v>51</v>
      </c>
      <c r="K1236" s="67" t="s">
        <v>86</v>
      </c>
      <c r="L1236" s="63" t="s">
        <v>86</v>
      </c>
      <c r="M1236" s="70" t="s">
        <v>4019</v>
      </c>
      <c r="N1236" s="63" t="s">
        <v>17</v>
      </c>
      <c r="O1236" s="70">
        <v>3</v>
      </c>
      <c r="P1236" s="70">
        <v>2</v>
      </c>
      <c r="Q1236" s="70">
        <v>15</v>
      </c>
      <c r="W1236" s="84">
        <v>2</v>
      </c>
      <c r="X1236" s="84">
        <v>3</v>
      </c>
    </row>
    <row r="1237" spans="2:24" ht="15" customHeight="1" x14ac:dyDescent="0.25">
      <c r="B1237" s="70" t="s">
        <v>3236</v>
      </c>
      <c r="C1237" s="64">
        <v>41058.331296296295</v>
      </c>
      <c r="D1237" s="65">
        <v>800000</v>
      </c>
      <c r="E1237" s="66">
        <v>9600000</v>
      </c>
      <c r="F1237" s="67" t="s">
        <v>1406</v>
      </c>
      <c r="G1237" s="68">
        <v>7261.724659606657</v>
      </c>
      <c r="H1237" s="69">
        <v>1</v>
      </c>
      <c r="I1237" s="67" t="s">
        <v>19</v>
      </c>
      <c r="J1237" s="70" t="s">
        <v>19</v>
      </c>
      <c r="K1237" s="67" t="s">
        <v>1407</v>
      </c>
      <c r="L1237" s="63" t="s">
        <v>1407</v>
      </c>
      <c r="M1237" s="70" t="s">
        <v>1122</v>
      </c>
      <c r="N1237" s="63" t="s">
        <v>12</v>
      </c>
      <c r="O1237" s="70">
        <v>8</v>
      </c>
      <c r="P1237" s="70">
        <v>8</v>
      </c>
      <c r="Q1237" s="70">
        <v>2</v>
      </c>
      <c r="W1237" s="84">
        <v>8</v>
      </c>
      <c r="X1237" s="84">
        <v>8</v>
      </c>
    </row>
    <row r="1238" spans="2:24" ht="15" customHeight="1" x14ac:dyDescent="0.25">
      <c r="B1238" s="70" t="s">
        <v>3237</v>
      </c>
      <c r="C1238" s="64">
        <v>41058.342430555553</v>
      </c>
      <c r="D1238" s="65" t="s">
        <v>1408</v>
      </c>
      <c r="E1238" s="66">
        <v>36000</v>
      </c>
      <c r="F1238" s="67" t="s">
        <v>3908</v>
      </c>
      <c r="G1238" s="68">
        <v>11404.820437438224</v>
      </c>
      <c r="H1238" s="69">
        <v>2</v>
      </c>
      <c r="I1238" s="67" t="s">
        <v>1409</v>
      </c>
      <c r="J1238" s="70" t="s">
        <v>277</v>
      </c>
      <c r="K1238" s="67" t="s">
        <v>1127</v>
      </c>
      <c r="L1238" s="63" t="s">
        <v>1127</v>
      </c>
      <c r="M1238" s="70" t="s">
        <v>1122</v>
      </c>
      <c r="N1238" s="63" t="s">
        <v>8</v>
      </c>
      <c r="O1238" s="70">
        <v>6</v>
      </c>
      <c r="P1238" s="70">
        <v>6</v>
      </c>
      <c r="Q1238" s="70">
        <v>2</v>
      </c>
      <c r="W1238" s="84">
        <v>4</v>
      </c>
      <c r="X1238" s="84">
        <v>6</v>
      </c>
    </row>
    <row r="1239" spans="2:24" ht="15" customHeight="1" x14ac:dyDescent="0.25">
      <c r="B1239" s="70" t="s">
        <v>3238</v>
      </c>
      <c r="C1239" s="64">
        <v>41058.351284722223</v>
      </c>
      <c r="D1239" s="65" t="s">
        <v>1410</v>
      </c>
      <c r="E1239" s="66">
        <v>120000</v>
      </c>
      <c r="F1239" s="67" t="s">
        <v>5</v>
      </c>
      <c r="G1239" s="68">
        <v>120000</v>
      </c>
      <c r="H1239" s="69">
        <v>11</v>
      </c>
      <c r="I1239" s="67" t="s">
        <v>1411</v>
      </c>
      <c r="J1239" s="70" t="s">
        <v>354</v>
      </c>
      <c r="K1239" s="67" t="s">
        <v>169</v>
      </c>
      <c r="L1239" s="63" t="s">
        <v>169</v>
      </c>
      <c r="M1239" s="70" t="s">
        <v>1122</v>
      </c>
      <c r="N1239" s="63" t="s">
        <v>24</v>
      </c>
      <c r="O1239" s="70">
        <v>2</v>
      </c>
      <c r="P1239" s="70">
        <v>2</v>
      </c>
      <c r="Q1239" s="70">
        <v>5</v>
      </c>
      <c r="W1239" s="84">
        <v>1</v>
      </c>
      <c r="X1239" s="84">
        <v>2</v>
      </c>
    </row>
    <row r="1240" spans="2:24" ht="15" customHeight="1" x14ac:dyDescent="0.25">
      <c r="B1240" s="70" t="s">
        <v>3239</v>
      </c>
      <c r="C1240" s="64">
        <v>41058.361828703702</v>
      </c>
      <c r="D1240" s="65">
        <v>90000</v>
      </c>
      <c r="E1240" s="66">
        <v>90000</v>
      </c>
      <c r="F1240" s="67" t="s">
        <v>80</v>
      </c>
      <c r="G1240" s="68">
        <v>91791.869076237213</v>
      </c>
      <c r="H1240" s="69">
        <v>10</v>
      </c>
      <c r="I1240" s="67" t="s">
        <v>205</v>
      </c>
      <c r="J1240" s="70" t="s">
        <v>19</v>
      </c>
      <c r="K1240" s="67" t="s">
        <v>82</v>
      </c>
      <c r="L1240" s="63" t="s">
        <v>82</v>
      </c>
      <c r="M1240" s="70" t="s">
        <v>4083</v>
      </c>
      <c r="N1240" s="63" t="s">
        <v>8</v>
      </c>
      <c r="O1240" s="70">
        <v>6</v>
      </c>
      <c r="P1240" s="70">
        <v>6</v>
      </c>
      <c r="Q1240" s="70">
        <v>5</v>
      </c>
      <c r="W1240" s="84">
        <v>4</v>
      </c>
      <c r="X1240" s="84">
        <v>6</v>
      </c>
    </row>
    <row r="1241" spans="2:24" ht="15" customHeight="1" x14ac:dyDescent="0.25">
      <c r="B1241" s="70" t="s">
        <v>3240</v>
      </c>
      <c r="C1241" s="64">
        <v>41058.361967592595</v>
      </c>
      <c r="D1241" s="65">
        <v>110000</v>
      </c>
      <c r="E1241" s="66">
        <v>110000</v>
      </c>
      <c r="F1241" s="67" t="s">
        <v>80</v>
      </c>
      <c r="G1241" s="68">
        <v>112190.06220428993</v>
      </c>
      <c r="H1241" s="69">
        <v>11</v>
      </c>
      <c r="I1241" s="67" t="s">
        <v>19</v>
      </c>
      <c r="J1241" s="70" t="s">
        <v>19</v>
      </c>
      <c r="K1241" s="67" t="s">
        <v>82</v>
      </c>
      <c r="L1241" s="63" t="s">
        <v>82</v>
      </c>
      <c r="M1241" s="70" t="s">
        <v>4083</v>
      </c>
      <c r="N1241" s="63" t="s">
        <v>17</v>
      </c>
      <c r="O1241" s="70">
        <v>3</v>
      </c>
      <c r="P1241" s="70">
        <v>2</v>
      </c>
      <c r="Q1241" s="70">
        <v>7</v>
      </c>
      <c r="W1241" s="84">
        <v>2</v>
      </c>
      <c r="X1241" s="84">
        <v>3</v>
      </c>
    </row>
    <row r="1242" spans="2:24" ht="15" customHeight="1" x14ac:dyDescent="0.25">
      <c r="B1242" s="70" t="s">
        <v>3241</v>
      </c>
      <c r="C1242" s="64">
        <v>41058.366527777776</v>
      </c>
      <c r="D1242" s="65">
        <v>40000</v>
      </c>
      <c r="E1242" s="66">
        <v>40000</v>
      </c>
      <c r="F1242" s="67" t="s">
        <v>5</v>
      </c>
      <c r="G1242" s="68">
        <v>40000</v>
      </c>
      <c r="H1242" s="69">
        <v>5</v>
      </c>
      <c r="I1242" s="67" t="s">
        <v>1412</v>
      </c>
      <c r="J1242" s="70" t="s">
        <v>51</v>
      </c>
      <c r="K1242" s="67" t="s">
        <v>14</v>
      </c>
      <c r="L1242" s="63" t="s">
        <v>14</v>
      </c>
      <c r="M1242" s="70" t="s">
        <v>4019</v>
      </c>
      <c r="N1242" s="63" t="s">
        <v>17</v>
      </c>
      <c r="O1242" s="70">
        <v>3</v>
      </c>
      <c r="P1242" s="70">
        <v>2</v>
      </c>
      <c r="Q1242" s="70">
        <v>18</v>
      </c>
      <c r="W1242" s="84">
        <v>2</v>
      </c>
      <c r="X1242" s="84">
        <v>3</v>
      </c>
    </row>
    <row r="1243" spans="2:24" ht="15" customHeight="1" x14ac:dyDescent="0.25">
      <c r="B1243" s="70" t="s">
        <v>3242</v>
      </c>
      <c r="C1243" s="64">
        <v>41058.374780092592</v>
      </c>
      <c r="D1243" s="65">
        <v>107000</v>
      </c>
      <c r="E1243" s="66">
        <v>107000</v>
      </c>
      <c r="F1243" s="67" t="s">
        <v>5</v>
      </c>
      <c r="G1243" s="68">
        <v>107000</v>
      </c>
      <c r="H1243" s="69">
        <v>11</v>
      </c>
      <c r="I1243" s="67" t="s">
        <v>1413</v>
      </c>
      <c r="J1243" s="70" t="s">
        <v>308</v>
      </c>
      <c r="K1243" s="67" t="s">
        <v>14</v>
      </c>
      <c r="L1243" s="63" t="s">
        <v>14</v>
      </c>
      <c r="M1243" s="70" t="s">
        <v>4019</v>
      </c>
      <c r="N1243" s="63" t="s">
        <v>8</v>
      </c>
      <c r="O1243" s="70">
        <v>6</v>
      </c>
      <c r="P1243" s="70">
        <v>6</v>
      </c>
      <c r="Q1243" s="70">
        <v>12</v>
      </c>
      <c r="W1243" s="84">
        <v>4</v>
      </c>
      <c r="X1243" s="84">
        <v>6</v>
      </c>
    </row>
    <row r="1244" spans="2:24" ht="15" customHeight="1" x14ac:dyDescent="0.25">
      <c r="B1244" s="70" t="s">
        <v>3243</v>
      </c>
      <c r="C1244" s="64">
        <v>41058.385520833333</v>
      </c>
      <c r="D1244" s="65">
        <v>82000</v>
      </c>
      <c r="E1244" s="66">
        <v>82000</v>
      </c>
      <c r="F1244" s="67" t="s">
        <v>5</v>
      </c>
      <c r="G1244" s="68">
        <v>82000</v>
      </c>
      <c r="H1244" s="69">
        <v>9</v>
      </c>
      <c r="I1244" s="67" t="s">
        <v>1414</v>
      </c>
      <c r="J1244" s="70" t="s">
        <v>51</v>
      </c>
      <c r="K1244" s="67" t="s">
        <v>14</v>
      </c>
      <c r="L1244" s="63" t="s">
        <v>14</v>
      </c>
      <c r="M1244" s="70" t="s">
        <v>4019</v>
      </c>
      <c r="N1244" s="63" t="s">
        <v>8</v>
      </c>
      <c r="O1244" s="70">
        <v>6</v>
      </c>
      <c r="P1244" s="70">
        <v>6</v>
      </c>
      <c r="Q1244" s="70">
        <v>10</v>
      </c>
      <c r="W1244" s="84">
        <v>4</v>
      </c>
      <c r="X1244" s="84">
        <v>6</v>
      </c>
    </row>
    <row r="1245" spans="2:24" ht="15" customHeight="1" x14ac:dyDescent="0.25">
      <c r="B1245" s="70" t="s">
        <v>3244</v>
      </c>
      <c r="C1245" s="64">
        <v>41058.39271990741</v>
      </c>
      <c r="D1245" s="65">
        <v>100000</v>
      </c>
      <c r="E1245" s="66">
        <v>100000</v>
      </c>
      <c r="F1245" s="67" t="s">
        <v>80</v>
      </c>
      <c r="G1245" s="68">
        <v>101990.96564026357</v>
      </c>
      <c r="H1245" s="69">
        <v>11</v>
      </c>
      <c r="I1245" s="67" t="s">
        <v>1415</v>
      </c>
      <c r="J1245" s="70" t="s">
        <v>354</v>
      </c>
      <c r="K1245" s="67" t="s">
        <v>82</v>
      </c>
      <c r="L1245" s="63" t="s">
        <v>82</v>
      </c>
      <c r="M1245" s="70" t="s">
        <v>4083</v>
      </c>
      <c r="N1245" s="63" t="s">
        <v>8</v>
      </c>
      <c r="O1245" s="70">
        <v>6</v>
      </c>
      <c r="P1245" s="70">
        <v>6</v>
      </c>
      <c r="Q1245" s="70">
        <v>15</v>
      </c>
      <c r="W1245" s="84">
        <v>4</v>
      </c>
      <c r="X1245" s="84">
        <v>6</v>
      </c>
    </row>
    <row r="1246" spans="2:24" ht="15" customHeight="1" x14ac:dyDescent="0.25">
      <c r="B1246" s="70" t="s">
        <v>3245</v>
      </c>
      <c r="C1246" s="64">
        <v>41058.40115740741</v>
      </c>
      <c r="D1246" s="65" t="s">
        <v>1416</v>
      </c>
      <c r="E1246" s="66">
        <v>43000</v>
      </c>
      <c r="F1246" s="67" t="s">
        <v>5</v>
      </c>
      <c r="G1246" s="68">
        <v>43000</v>
      </c>
      <c r="H1246" s="69">
        <v>5</v>
      </c>
      <c r="I1246" s="67" t="s">
        <v>1417</v>
      </c>
      <c r="J1246" s="70" t="s">
        <v>51</v>
      </c>
      <c r="K1246" s="67" t="s">
        <v>82</v>
      </c>
      <c r="L1246" s="63" t="s">
        <v>82</v>
      </c>
      <c r="M1246" s="70" t="s">
        <v>4083</v>
      </c>
      <c r="N1246" s="63" t="s">
        <v>17</v>
      </c>
      <c r="O1246" s="70">
        <v>3</v>
      </c>
      <c r="P1246" s="70">
        <v>2</v>
      </c>
      <c r="Q1246" s="70">
        <v>4</v>
      </c>
      <c r="W1246" s="84">
        <v>2</v>
      </c>
      <c r="X1246" s="84">
        <v>3</v>
      </c>
    </row>
    <row r="1247" spans="2:24" ht="15" customHeight="1" x14ac:dyDescent="0.25">
      <c r="B1247" s="70" t="s">
        <v>3246</v>
      </c>
      <c r="C1247" s="64">
        <v>41058.401550925926</v>
      </c>
      <c r="D1247" s="65">
        <v>69000</v>
      </c>
      <c r="E1247" s="66">
        <v>69000</v>
      </c>
      <c r="F1247" s="67" t="s">
        <v>5</v>
      </c>
      <c r="G1247" s="68">
        <v>69000</v>
      </c>
      <c r="H1247" s="69">
        <v>7</v>
      </c>
      <c r="I1247" s="67" t="s">
        <v>1418</v>
      </c>
      <c r="J1247" s="70" t="s">
        <v>486</v>
      </c>
      <c r="K1247" s="67" t="s">
        <v>14</v>
      </c>
      <c r="L1247" s="63" t="s">
        <v>14</v>
      </c>
      <c r="M1247" s="70" t="s">
        <v>4019</v>
      </c>
      <c r="N1247" s="63" t="s">
        <v>8</v>
      </c>
      <c r="O1247" s="70">
        <v>6</v>
      </c>
      <c r="P1247" s="70">
        <v>6</v>
      </c>
      <c r="Q1247" s="70">
        <v>20</v>
      </c>
      <c r="W1247" s="84">
        <v>4</v>
      </c>
      <c r="X1247" s="84">
        <v>6</v>
      </c>
    </row>
    <row r="1248" spans="2:24" ht="15" customHeight="1" x14ac:dyDescent="0.25">
      <c r="B1248" s="70" t="s">
        <v>3247</v>
      </c>
      <c r="C1248" s="64">
        <v>41058.408182870371</v>
      </c>
      <c r="D1248" s="65">
        <v>30000</v>
      </c>
      <c r="E1248" s="66">
        <v>30000</v>
      </c>
      <c r="F1248" s="67" t="s">
        <v>5</v>
      </c>
      <c r="G1248" s="68">
        <v>30000</v>
      </c>
      <c r="H1248" s="69">
        <v>4</v>
      </c>
      <c r="I1248" s="67" t="s">
        <v>1419</v>
      </c>
      <c r="J1248" s="70" t="s">
        <v>51</v>
      </c>
      <c r="K1248" s="67" t="s">
        <v>7</v>
      </c>
      <c r="L1248" s="63" t="s">
        <v>7</v>
      </c>
      <c r="M1248" s="70" t="s">
        <v>1122</v>
      </c>
      <c r="N1248" s="63" t="s">
        <v>17</v>
      </c>
      <c r="O1248" s="70">
        <v>3</v>
      </c>
      <c r="P1248" s="70">
        <v>2</v>
      </c>
      <c r="Q1248" s="70">
        <v>3</v>
      </c>
      <c r="W1248" s="84">
        <v>2</v>
      </c>
      <c r="X1248" s="84">
        <v>3</v>
      </c>
    </row>
    <row r="1249" spans="2:24" ht="15" customHeight="1" x14ac:dyDescent="0.25">
      <c r="B1249" s="70" t="s">
        <v>3248</v>
      </c>
      <c r="C1249" s="64">
        <v>41058.411134259259</v>
      </c>
      <c r="D1249" s="65" t="s">
        <v>1420</v>
      </c>
      <c r="E1249" s="66">
        <v>48000</v>
      </c>
      <c r="F1249" s="67" t="s">
        <v>80</v>
      </c>
      <c r="G1249" s="68">
        <v>48955.663507326513</v>
      </c>
      <c r="H1249" s="69">
        <v>5</v>
      </c>
      <c r="I1249" s="67" t="s">
        <v>638</v>
      </c>
      <c r="J1249" s="70" t="s">
        <v>19</v>
      </c>
      <c r="K1249" s="67" t="s">
        <v>82</v>
      </c>
      <c r="L1249" s="63" t="s">
        <v>82</v>
      </c>
      <c r="M1249" s="70" t="s">
        <v>4083</v>
      </c>
      <c r="N1249" s="63" t="s">
        <v>24</v>
      </c>
      <c r="O1249" s="70">
        <v>2</v>
      </c>
      <c r="P1249" s="70">
        <v>2</v>
      </c>
      <c r="Q1249" s="70">
        <v>2</v>
      </c>
      <c r="W1249" s="84">
        <v>1</v>
      </c>
      <c r="X1249" s="84">
        <v>2</v>
      </c>
    </row>
    <row r="1250" spans="2:24" ht="15" customHeight="1" x14ac:dyDescent="0.25">
      <c r="B1250" s="70" t="s">
        <v>3249</v>
      </c>
      <c r="C1250" s="64">
        <v>41058.422465277778</v>
      </c>
      <c r="D1250" s="65">
        <v>70000</v>
      </c>
      <c r="E1250" s="66">
        <v>70000</v>
      </c>
      <c r="F1250" s="67" t="s">
        <v>5</v>
      </c>
      <c r="G1250" s="68">
        <v>70000</v>
      </c>
      <c r="H1250" s="69">
        <v>8</v>
      </c>
      <c r="I1250" s="67" t="s">
        <v>199</v>
      </c>
      <c r="J1250" s="70" t="s">
        <v>51</v>
      </c>
      <c r="K1250" s="67" t="s">
        <v>14</v>
      </c>
      <c r="L1250" s="63" t="s">
        <v>14</v>
      </c>
      <c r="M1250" s="70" t="s">
        <v>4019</v>
      </c>
      <c r="N1250" s="63" t="s">
        <v>8</v>
      </c>
      <c r="O1250" s="70">
        <v>6</v>
      </c>
      <c r="P1250" s="70">
        <v>6</v>
      </c>
      <c r="Q1250" s="70">
        <v>8</v>
      </c>
      <c r="W1250" s="84">
        <v>4</v>
      </c>
      <c r="X1250" s="84">
        <v>6</v>
      </c>
    </row>
    <row r="1251" spans="2:24" ht="15" customHeight="1" x14ac:dyDescent="0.25">
      <c r="B1251" s="70" t="s">
        <v>3250</v>
      </c>
      <c r="C1251" s="64">
        <v>41058.423344907409</v>
      </c>
      <c r="D1251" s="65">
        <v>45000</v>
      </c>
      <c r="E1251" s="66">
        <v>45000</v>
      </c>
      <c r="F1251" s="67" t="s">
        <v>5</v>
      </c>
      <c r="G1251" s="68">
        <v>45000</v>
      </c>
      <c r="H1251" s="69">
        <v>5</v>
      </c>
      <c r="I1251" s="67" t="s">
        <v>1421</v>
      </c>
      <c r="J1251" s="70" t="s">
        <v>19</v>
      </c>
      <c r="K1251" s="67" t="s">
        <v>14</v>
      </c>
      <c r="L1251" s="63" t="s">
        <v>14</v>
      </c>
      <c r="M1251" s="70" t="s">
        <v>4019</v>
      </c>
      <c r="N1251" s="63" t="s">
        <v>8</v>
      </c>
      <c r="O1251" s="70">
        <v>6</v>
      </c>
      <c r="P1251" s="70">
        <v>6</v>
      </c>
      <c r="Q1251" s="70">
        <v>7</v>
      </c>
      <c r="W1251" s="84">
        <v>4</v>
      </c>
      <c r="X1251" s="84">
        <v>6</v>
      </c>
    </row>
    <row r="1252" spans="2:24" ht="15" customHeight="1" x14ac:dyDescent="0.25">
      <c r="B1252" s="70" t="s">
        <v>3251</v>
      </c>
      <c r="C1252" s="64">
        <v>41058.424629629626</v>
      </c>
      <c r="D1252" s="65">
        <v>35000</v>
      </c>
      <c r="E1252" s="66">
        <v>35000</v>
      </c>
      <c r="F1252" s="67" t="s">
        <v>5</v>
      </c>
      <c r="G1252" s="68">
        <v>35000</v>
      </c>
      <c r="H1252" s="69">
        <v>4</v>
      </c>
      <c r="I1252" s="67" t="s">
        <v>1422</v>
      </c>
      <c r="J1252" s="70" t="s">
        <v>3947</v>
      </c>
      <c r="K1252" s="67" t="s">
        <v>1127</v>
      </c>
      <c r="L1252" s="63" t="s">
        <v>1127</v>
      </c>
      <c r="M1252" s="70" t="s">
        <v>1122</v>
      </c>
      <c r="N1252" s="63" t="s">
        <v>12</v>
      </c>
      <c r="O1252" s="70">
        <v>8</v>
      </c>
      <c r="P1252" s="70">
        <v>8</v>
      </c>
      <c r="Q1252" s="70">
        <v>12</v>
      </c>
      <c r="W1252" s="84">
        <v>8</v>
      </c>
      <c r="X1252" s="84">
        <v>8</v>
      </c>
    </row>
    <row r="1253" spans="2:24" ht="15" customHeight="1" x14ac:dyDescent="0.25">
      <c r="B1253" s="70" t="s">
        <v>3252</v>
      </c>
      <c r="C1253" s="64">
        <v>41058.447094907409</v>
      </c>
      <c r="D1253" s="65">
        <v>500000</v>
      </c>
      <c r="E1253" s="66">
        <v>500000</v>
      </c>
      <c r="F1253" s="67" t="s">
        <v>39</v>
      </c>
      <c r="G1253" s="68">
        <v>8903.9583437212841</v>
      </c>
      <c r="H1253" s="69">
        <v>1</v>
      </c>
      <c r="I1253" s="67" t="s">
        <v>1423</v>
      </c>
      <c r="J1253" s="70" t="s">
        <v>51</v>
      </c>
      <c r="K1253" s="67" t="s">
        <v>7</v>
      </c>
      <c r="L1253" s="63" t="s">
        <v>7</v>
      </c>
      <c r="M1253" s="70" t="s">
        <v>1122</v>
      </c>
      <c r="N1253" s="63" t="s">
        <v>17</v>
      </c>
      <c r="O1253" s="70">
        <v>3</v>
      </c>
      <c r="P1253" s="70">
        <v>2</v>
      </c>
      <c r="Q1253" s="70">
        <v>29</v>
      </c>
      <c r="W1253" s="84">
        <v>2</v>
      </c>
      <c r="X1253" s="84">
        <v>3</v>
      </c>
    </row>
    <row r="1254" spans="2:24" ht="15" customHeight="1" x14ac:dyDescent="0.25">
      <c r="B1254" s="70" t="s">
        <v>3253</v>
      </c>
      <c r="C1254" s="64">
        <v>41058.448449074072</v>
      </c>
      <c r="D1254" s="65" t="s">
        <v>1424</v>
      </c>
      <c r="E1254" s="66">
        <v>89500</v>
      </c>
      <c r="F1254" s="67" t="s">
        <v>3908</v>
      </c>
      <c r="G1254" s="68">
        <v>28353.650809742252</v>
      </c>
      <c r="H1254" s="69">
        <v>3</v>
      </c>
      <c r="I1254" s="67" t="s">
        <v>51</v>
      </c>
      <c r="J1254" s="70" t="s">
        <v>51</v>
      </c>
      <c r="K1254" s="67" t="s">
        <v>1127</v>
      </c>
      <c r="L1254" s="63" t="s">
        <v>1127</v>
      </c>
      <c r="M1254" s="70" t="s">
        <v>1122</v>
      </c>
      <c r="N1254" s="63" t="s">
        <v>17</v>
      </c>
      <c r="O1254" s="70">
        <v>3</v>
      </c>
      <c r="P1254" s="70">
        <v>2</v>
      </c>
      <c r="Q1254" s="70">
        <v>20</v>
      </c>
      <c r="W1254" s="84">
        <v>2</v>
      </c>
      <c r="X1254" s="84">
        <v>3</v>
      </c>
    </row>
    <row r="1255" spans="2:24" ht="15" customHeight="1" x14ac:dyDescent="0.25">
      <c r="B1255" s="70" t="s">
        <v>3254</v>
      </c>
      <c r="C1255" s="64">
        <v>41058.450381944444</v>
      </c>
      <c r="D1255" s="65" t="s">
        <v>1425</v>
      </c>
      <c r="E1255" s="66">
        <v>11800</v>
      </c>
      <c r="F1255" s="67" t="s">
        <v>5</v>
      </c>
      <c r="G1255" s="68">
        <v>11800</v>
      </c>
      <c r="H1255" s="69">
        <v>2</v>
      </c>
      <c r="I1255" s="67" t="s">
        <v>1426</v>
      </c>
      <c r="J1255" s="70" t="s">
        <v>19</v>
      </c>
      <c r="K1255" s="67" t="s">
        <v>7</v>
      </c>
      <c r="L1255" s="63" t="s">
        <v>7</v>
      </c>
      <c r="M1255" s="70" t="s">
        <v>1122</v>
      </c>
      <c r="N1255" s="63" t="s">
        <v>8</v>
      </c>
      <c r="O1255" s="70">
        <v>6</v>
      </c>
      <c r="P1255" s="70">
        <v>6</v>
      </c>
      <c r="Q1255" s="70">
        <v>10</v>
      </c>
      <c r="W1255" s="84">
        <v>4</v>
      </c>
      <c r="X1255" s="84">
        <v>6</v>
      </c>
    </row>
    <row r="1256" spans="2:24" ht="15" customHeight="1" x14ac:dyDescent="0.25">
      <c r="B1256" s="70" t="s">
        <v>3255</v>
      </c>
      <c r="C1256" s="64">
        <v>41058.452106481483</v>
      </c>
      <c r="D1256" s="65" t="s">
        <v>1427</v>
      </c>
      <c r="E1256" s="66">
        <v>360000</v>
      </c>
      <c r="F1256" s="67" t="s">
        <v>39</v>
      </c>
      <c r="G1256" s="68">
        <v>6410.8500074793246</v>
      </c>
      <c r="H1256" s="69">
        <v>1</v>
      </c>
      <c r="I1256" s="67" t="s">
        <v>1428</v>
      </c>
      <c r="J1256" s="70" t="s">
        <v>51</v>
      </c>
      <c r="K1256" s="67" t="s">
        <v>7</v>
      </c>
      <c r="L1256" s="63" t="s">
        <v>7</v>
      </c>
      <c r="M1256" s="70" t="s">
        <v>1122</v>
      </c>
      <c r="N1256" s="63" t="s">
        <v>12</v>
      </c>
      <c r="O1256" s="70">
        <v>8</v>
      </c>
      <c r="P1256" s="70">
        <v>8</v>
      </c>
      <c r="Q1256" s="70">
        <v>6</v>
      </c>
      <c r="W1256" s="84">
        <v>8</v>
      </c>
      <c r="X1256" s="84">
        <v>8</v>
      </c>
    </row>
    <row r="1257" spans="2:24" ht="15" customHeight="1" x14ac:dyDescent="0.25">
      <c r="B1257" s="70" t="s">
        <v>3256</v>
      </c>
      <c r="C1257" s="64">
        <v>41058.45244212963</v>
      </c>
      <c r="D1257" s="65">
        <v>50000</v>
      </c>
      <c r="E1257" s="66">
        <v>50000</v>
      </c>
      <c r="F1257" s="67" t="s">
        <v>5</v>
      </c>
      <c r="G1257" s="68">
        <v>50000</v>
      </c>
      <c r="H1257" s="69">
        <v>6</v>
      </c>
      <c r="I1257" s="67" t="s">
        <v>151</v>
      </c>
      <c r="J1257" s="70" t="s">
        <v>19</v>
      </c>
      <c r="K1257" s="67" t="s">
        <v>14</v>
      </c>
      <c r="L1257" s="63" t="s">
        <v>14</v>
      </c>
      <c r="M1257" s="70" t="s">
        <v>4019</v>
      </c>
      <c r="N1257" s="63" t="s">
        <v>8</v>
      </c>
      <c r="O1257" s="70">
        <v>6</v>
      </c>
      <c r="P1257" s="70">
        <v>6</v>
      </c>
      <c r="Q1257" s="70">
        <v>3</v>
      </c>
      <c r="W1257" s="84">
        <v>4</v>
      </c>
      <c r="X1257" s="84">
        <v>6</v>
      </c>
    </row>
    <row r="1258" spans="2:24" ht="15" customHeight="1" x14ac:dyDescent="0.25">
      <c r="B1258" s="70" t="s">
        <v>3257</v>
      </c>
      <c r="C1258" s="64">
        <v>41058.458703703705</v>
      </c>
      <c r="D1258" s="65">
        <v>85000</v>
      </c>
      <c r="E1258" s="66">
        <v>85000</v>
      </c>
      <c r="F1258" s="67" t="s">
        <v>5</v>
      </c>
      <c r="G1258" s="68">
        <v>85000</v>
      </c>
      <c r="H1258" s="69">
        <v>9</v>
      </c>
      <c r="I1258" s="67" t="s">
        <v>1429</v>
      </c>
      <c r="J1258" s="70" t="s">
        <v>51</v>
      </c>
      <c r="K1258" s="67" t="s">
        <v>1430</v>
      </c>
      <c r="L1258" s="63" t="s">
        <v>714</v>
      </c>
      <c r="M1258" s="70" t="s">
        <v>1122</v>
      </c>
      <c r="N1258" s="63" t="s">
        <v>12</v>
      </c>
      <c r="O1258" s="70">
        <v>8</v>
      </c>
      <c r="P1258" s="70">
        <v>8</v>
      </c>
      <c r="Q1258" s="70">
        <v>10</v>
      </c>
      <c r="W1258" s="84">
        <v>8</v>
      </c>
      <c r="X1258" s="84">
        <v>8</v>
      </c>
    </row>
    <row r="1259" spans="2:24" ht="15" customHeight="1" x14ac:dyDescent="0.25">
      <c r="B1259" s="70" t="s">
        <v>3258</v>
      </c>
      <c r="C1259" s="64">
        <v>41058.483252314814</v>
      </c>
      <c r="D1259" s="65" t="s">
        <v>1431</v>
      </c>
      <c r="E1259" s="66">
        <v>1000000</v>
      </c>
      <c r="F1259" s="67" t="s">
        <v>39</v>
      </c>
      <c r="G1259" s="68">
        <v>17807.916687442568</v>
      </c>
      <c r="H1259" s="69">
        <v>2</v>
      </c>
      <c r="I1259" s="67" t="s">
        <v>51</v>
      </c>
      <c r="J1259" s="70" t="s">
        <v>51</v>
      </c>
      <c r="K1259" s="67" t="s">
        <v>7</v>
      </c>
      <c r="L1259" s="63" t="s">
        <v>7</v>
      </c>
      <c r="M1259" s="70" t="s">
        <v>1122</v>
      </c>
      <c r="N1259" s="63" t="s">
        <v>17</v>
      </c>
      <c r="O1259" s="70">
        <v>3</v>
      </c>
      <c r="P1259" s="70">
        <v>2</v>
      </c>
      <c r="Q1259" s="70">
        <v>10</v>
      </c>
      <c r="W1259" s="84">
        <v>2</v>
      </c>
      <c r="X1259" s="84">
        <v>3</v>
      </c>
    </row>
    <row r="1260" spans="2:24" ht="15" customHeight="1" x14ac:dyDescent="0.25">
      <c r="B1260" s="70" t="s">
        <v>3259</v>
      </c>
      <c r="C1260" s="64">
        <v>41058.49082175926</v>
      </c>
      <c r="D1260" s="65" t="s">
        <v>1432</v>
      </c>
      <c r="E1260" s="66">
        <v>900000</v>
      </c>
      <c r="F1260" s="67" t="s">
        <v>39</v>
      </c>
      <c r="G1260" s="68">
        <v>16027.125018698311</v>
      </c>
      <c r="H1260" s="69">
        <v>2</v>
      </c>
      <c r="I1260" s="67" t="s">
        <v>1433</v>
      </c>
      <c r="J1260" s="70" t="s">
        <v>486</v>
      </c>
      <c r="K1260" s="67" t="s">
        <v>7</v>
      </c>
      <c r="L1260" s="63" t="s">
        <v>7</v>
      </c>
      <c r="M1260" s="70" t="s">
        <v>1122</v>
      </c>
      <c r="N1260" s="63" t="s">
        <v>12</v>
      </c>
      <c r="O1260" s="70">
        <v>8</v>
      </c>
      <c r="P1260" s="70">
        <v>8</v>
      </c>
      <c r="Q1260" s="70">
        <v>8</v>
      </c>
      <c r="W1260" s="84">
        <v>8</v>
      </c>
      <c r="X1260" s="84">
        <v>8</v>
      </c>
    </row>
    <row r="1261" spans="2:24" ht="15" customHeight="1" x14ac:dyDescent="0.25">
      <c r="B1261" s="70" t="s">
        <v>3260</v>
      </c>
      <c r="C1261" s="64">
        <v>41058.494155092594</v>
      </c>
      <c r="D1261" s="65">
        <v>192000</v>
      </c>
      <c r="E1261" s="66">
        <v>192000</v>
      </c>
      <c r="F1261" s="67" t="s">
        <v>5</v>
      </c>
      <c r="G1261" s="68">
        <v>192000</v>
      </c>
      <c r="H1261" s="69">
        <v>11</v>
      </c>
      <c r="I1261" s="67" t="s">
        <v>1434</v>
      </c>
      <c r="J1261" s="70" t="s">
        <v>3947</v>
      </c>
      <c r="K1261" s="67" t="s">
        <v>14</v>
      </c>
      <c r="L1261" s="63" t="s">
        <v>14</v>
      </c>
      <c r="M1261" s="70" t="s">
        <v>4019</v>
      </c>
      <c r="N1261" s="63" t="s">
        <v>12</v>
      </c>
      <c r="O1261" s="70">
        <v>8</v>
      </c>
      <c r="P1261" s="70">
        <v>8</v>
      </c>
      <c r="Q1261" s="70">
        <v>27</v>
      </c>
      <c r="W1261" s="84">
        <v>8</v>
      </c>
      <c r="X1261" s="84">
        <v>8</v>
      </c>
    </row>
    <row r="1262" spans="2:24" ht="15" customHeight="1" x14ac:dyDescent="0.25">
      <c r="B1262" s="70" t="s">
        <v>3261</v>
      </c>
      <c r="C1262" s="64">
        <v>41058.509745370371</v>
      </c>
      <c r="D1262" s="65">
        <v>54000</v>
      </c>
      <c r="E1262" s="66">
        <v>54000</v>
      </c>
      <c r="F1262" s="67" t="s">
        <v>5</v>
      </c>
      <c r="G1262" s="68">
        <v>54000</v>
      </c>
      <c r="H1262" s="69">
        <v>6</v>
      </c>
      <c r="I1262" s="67" t="s">
        <v>1435</v>
      </c>
      <c r="J1262" s="70" t="s">
        <v>19</v>
      </c>
      <c r="K1262" s="67" t="s">
        <v>14</v>
      </c>
      <c r="L1262" s="63" t="s">
        <v>14</v>
      </c>
      <c r="M1262" s="70" t="s">
        <v>4019</v>
      </c>
      <c r="N1262" s="63" t="s">
        <v>12</v>
      </c>
      <c r="O1262" s="70">
        <v>8</v>
      </c>
      <c r="P1262" s="70">
        <v>8</v>
      </c>
      <c r="Q1262" s="70">
        <v>6</v>
      </c>
      <c r="W1262" s="84">
        <v>8</v>
      </c>
      <c r="X1262" s="84">
        <v>8</v>
      </c>
    </row>
    <row r="1263" spans="2:24" ht="15" customHeight="1" x14ac:dyDescent="0.25">
      <c r="B1263" s="70" t="s">
        <v>3262</v>
      </c>
      <c r="C1263" s="64">
        <v>41058.511886574073</v>
      </c>
      <c r="D1263" s="65">
        <v>18000</v>
      </c>
      <c r="E1263" s="66">
        <v>18000</v>
      </c>
      <c r="F1263" s="67" t="s">
        <v>5</v>
      </c>
      <c r="G1263" s="68">
        <v>18000</v>
      </c>
      <c r="H1263" s="69">
        <v>2</v>
      </c>
      <c r="I1263" s="67" t="s">
        <v>51</v>
      </c>
      <c r="J1263" s="70" t="s">
        <v>51</v>
      </c>
      <c r="K1263" s="67" t="s">
        <v>7</v>
      </c>
      <c r="L1263" s="63" t="s">
        <v>7</v>
      </c>
      <c r="M1263" s="70" t="s">
        <v>1122</v>
      </c>
      <c r="N1263" s="63" t="s">
        <v>8</v>
      </c>
      <c r="O1263" s="70">
        <v>6</v>
      </c>
      <c r="P1263" s="70">
        <v>6</v>
      </c>
      <c r="Q1263" s="70">
        <v>12</v>
      </c>
      <c r="W1263" s="84">
        <v>4</v>
      </c>
      <c r="X1263" s="84">
        <v>6</v>
      </c>
    </row>
    <row r="1264" spans="2:24" ht="15" customHeight="1" x14ac:dyDescent="0.25">
      <c r="B1264" s="70" t="s">
        <v>3263</v>
      </c>
      <c r="C1264" s="64">
        <v>41058.513645833336</v>
      </c>
      <c r="D1264" s="65" t="s">
        <v>1436</v>
      </c>
      <c r="E1264" s="66">
        <v>300000</v>
      </c>
      <c r="F1264" s="67" t="s">
        <v>39</v>
      </c>
      <c r="G1264" s="68">
        <v>5342.3750062327708</v>
      </c>
      <c r="H1264" s="69">
        <v>1</v>
      </c>
      <c r="I1264" s="67" t="s">
        <v>1437</v>
      </c>
      <c r="J1264" s="70" t="s">
        <v>3945</v>
      </c>
      <c r="K1264" s="67" t="s">
        <v>7</v>
      </c>
      <c r="L1264" s="63" t="s">
        <v>7</v>
      </c>
      <c r="M1264" s="70" t="s">
        <v>1122</v>
      </c>
      <c r="N1264" s="63" t="s">
        <v>17</v>
      </c>
      <c r="O1264" s="70">
        <v>3</v>
      </c>
      <c r="P1264" s="70">
        <v>2</v>
      </c>
      <c r="Q1264" s="70">
        <v>5</v>
      </c>
      <c r="W1264" s="84">
        <v>2</v>
      </c>
      <c r="X1264" s="84">
        <v>3</v>
      </c>
    </row>
    <row r="1265" spans="2:24" ht="15" customHeight="1" x14ac:dyDescent="0.25">
      <c r="B1265" s="70" t="s">
        <v>3264</v>
      </c>
      <c r="C1265" s="64">
        <v>41058.51425925926</v>
      </c>
      <c r="D1265" s="65" t="s">
        <v>1438</v>
      </c>
      <c r="E1265" s="66">
        <v>400000</v>
      </c>
      <c r="F1265" s="67" t="s">
        <v>39</v>
      </c>
      <c r="G1265" s="68">
        <v>7123.1666749770275</v>
      </c>
      <c r="H1265" s="69">
        <v>1</v>
      </c>
      <c r="I1265" s="67" t="s">
        <v>765</v>
      </c>
      <c r="J1265" s="70" t="s">
        <v>51</v>
      </c>
      <c r="K1265" s="67" t="s">
        <v>7</v>
      </c>
      <c r="L1265" s="63" t="s">
        <v>7</v>
      </c>
      <c r="M1265" s="70" t="s">
        <v>1122</v>
      </c>
      <c r="N1265" s="63" t="s">
        <v>12</v>
      </c>
      <c r="O1265" s="70">
        <v>8</v>
      </c>
      <c r="P1265" s="70">
        <v>8</v>
      </c>
      <c r="Q1265" s="70">
        <v>3</v>
      </c>
      <c r="W1265" s="84">
        <v>8</v>
      </c>
      <c r="X1265" s="84">
        <v>8</v>
      </c>
    </row>
    <row r="1266" spans="2:24" ht="15" customHeight="1" x14ac:dyDescent="0.25">
      <c r="B1266" s="70" t="s">
        <v>3265</v>
      </c>
      <c r="C1266" s="64">
        <v>41058.519918981481</v>
      </c>
      <c r="D1266" s="65">
        <v>15000</v>
      </c>
      <c r="E1266" s="66">
        <v>15000</v>
      </c>
      <c r="F1266" s="67" t="s">
        <v>5</v>
      </c>
      <c r="G1266" s="68">
        <v>15000</v>
      </c>
      <c r="H1266" s="69">
        <v>2</v>
      </c>
      <c r="I1266" s="67" t="s">
        <v>1439</v>
      </c>
      <c r="J1266" s="70" t="s">
        <v>51</v>
      </c>
      <c r="K1266" s="67" t="s">
        <v>1440</v>
      </c>
      <c r="L1266" s="63" t="s">
        <v>1440</v>
      </c>
      <c r="M1266" s="70" t="s">
        <v>1122</v>
      </c>
      <c r="N1266" s="63" t="s">
        <v>8</v>
      </c>
      <c r="O1266" s="70">
        <v>6</v>
      </c>
      <c r="P1266" s="70">
        <v>6</v>
      </c>
      <c r="Q1266" s="70">
        <v>10</v>
      </c>
      <c r="W1266" s="84">
        <v>4</v>
      </c>
      <c r="X1266" s="84">
        <v>6</v>
      </c>
    </row>
    <row r="1267" spans="2:24" ht="15" customHeight="1" x14ac:dyDescent="0.25">
      <c r="B1267" s="70" t="s">
        <v>3266</v>
      </c>
      <c r="C1267" s="64">
        <v>41058.520277777781</v>
      </c>
      <c r="D1267" s="65" t="s">
        <v>1441</v>
      </c>
      <c r="E1267" s="66">
        <v>14000</v>
      </c>
      <c r="F1267" s="67" t="s">
        <v>5</v>
      </c>
      <c r="G1267" s="68">
        <v>14000</v>
      </c>
      <c r="H1267" s="69">
        <v>2</v>
      </c>
      <c r="I1267" s="67" t="s">
        <v>1442</v>
      </c>
      <c r="J1267" s="70" t="s">
        <v>19</v>
      </c>
      <c r="K1267" s="67" t="s">
        <v>7</v>
      </c>
      <c r="L1267" s="63" t="s">
        <v>7</v>
      </c>
      <c r="M1267" s="70" t="s">
        <v>1122</v>
      </c>
      <c r="N1267" s="63" t="s">
        <v>8</v>
      </c>
      <c r="O1267" s="70">
        <v>6</v>
      </c>
      <c r="P1267" s="70">
        <v>6</v>
      </c>
      <c r="Q1267" s="70">
        <v>12</v>
      </c>
      <c r="W1267" s="84">
        <v>4</v>
      </c>
      <c r="X1267" s="84">
        <v>6</v>
      </c>
    </row>
    <row r="1268" spans="2:24" ht="15" customHeight="1" x14ac:dyDescent="0.25">
      <c r="B1268" s="70" t="s">
        <v>3267</v>
      </c>
      <c r="C1268" s="64">
        <v>41058.546180555553</v>
      </c>
      <c r="D1268" s="65">
        <v>8000</v>
      </c>
      <c r="E1268" s="66">
        <v>8000</v>
      </c>
      <c r="F1268" s="67" t="s">
        <v>5</v>
      </c>
      <c r="G1268" s="68">
        <v>8000</v>
      </c>
      <c r="H1268" s="69">
        <v>1</v>
      </c>
      <c r="I1268" s="67" t="s">
        <v>151</v>
      </c>
      <c r="J1268" s="70" t="s">
        <v>19</v>
      </c>
      <c r="K1268" s="67" t="s">
        <v>7</v>
      </c>
      <c r="L1268" s="63" t="s">
        <v>7</v>
      </c>
      <c r="M1268" s="70" t="s">
        <v>1122</v>
      </c>
      <c r="N1268" s="63" t="s">
        <v>12</v>
      </c>
      <c r="O1268" s="70">
        <v>8</v>
      </c>
      <c r="P1268" s="70">
        <v>8</v>
      </c>
      <c r="Q1268" s="70">
        <v>4</v>
      </c>
      <c r="W1268" s="84">
        <v>8</v>
      </c>
      <c r="X1268" s="84">
        <v>8</v>
      </c>
    </row>
    <row r="1269" spans="2:24" ht="15" customHeight="1" x14ac:dyDescent="0.25">
      <c r="B1269" s="70" t="s">
        <v>3268</v>
      </c>
      <c r="C1269" s="64">
        <v>41058.551342592589</v>
      </c>
      <c r="D1269" s="65">
        <v>12500</v>
      </c>
      <c r="E1269" s="66">
        <v>12500</v>
      </c>
      <c r="F1269" s="67" t="s">
        <v>5</v>
      </c>
      <c r="G1269" s="68">
        <v>12500</v>
      </c>
      <c r="H1269" s="69">
        <v>2</v>
      </c>
      <c r="I1269" s="67" t="s">
        <v>65</v>
      </c>
      <c r="J1269" s="70" t="s">
        <v>65</v>
      </c>
      <c r="K1269" s="67" t="s">
        <v>345</v>
      </c>
      <c r="L1269" s="63" t="s">
        <v>345</v>
      </c>
      <c r="M1269" s="70" t="s">
        <v>1122</v>
      </c>
      <c r="N1269" s="63" t="s">
        <v>17</v>
      </c>
      <c r="O1269" s="70">
        <v>3</v>
      </c>
      <c r="P1269" s="70">
        <v>2</v>
      </c>
      <c r="Q1269" s="70">
        <v>7</v>
      </c>
      <c r="W1269" s="84">
        <v>2</v>
      </c>
      <c r="X1269" s="84">
        <v>3</v>
      </c>
    </row>
    <row r="1270" spans="2:24" ht="15" customHeight="1" x14ac:dyDescent="0.25">
      <c r="B1270" s="70" t="s">
        <v>3269</v>
      </c>
      <c r="C1270" s="64">
        <v>41058.55228009259</v>
      </c>
      <c r="D1270" s="65">
        <v>140000</v>
      </c>
      <c r="E1270" s="66">
        <v>140000</v>
      </c>
      <c r="F1270" s="67" t="s">
        <v>5</v>
      </c>
      <c r="G1270" s="68">
        <v>140000</v>
      </c>
      <c r="H1270" s="69">
        <v>11</v>
      </c>
      <c r="I1270" s="67" t="s">
        <v>87</v>
      </c>
      <c r="J1270" s="70" t="s">
        <v>308</v>
      </c>
      <c r="K1270" s="67" t="s">
        <v>14</v>
      </c>
      <c r="L1270" s="63" t="s">
        <v>14</v>
      </c>
      <c r="M1270" s="70" t="s">
        <v>4019</v>
      </c>
      <c r="N1270" s="63" t="s">
        <v>8</v>
      </c>
      <c r="O1270" s="70">
        <v>6</v>
      </c>
      <c r="P1270" s="70">
        <v>6</v>
      </c>
      <c r="Q1270" s="70">
        <v>12</v>
      </c>
      <c r="W1270" s="84">
        <v>4</v>
      </c>
      <c r="X1270" s="84">
        <v>6</v>
      </c>
    </row>
    <row r="1271" spans="2:24" ht="15" customHeight="1" x14ac:dyDescent="0.25">
      <c r="B1271" s="70" t="s">
        <v>3270</v>
      </c>
      <c r="C1271" s="64">
        <v>41058.553298611114</v>
      </c>
      <c r="D1271" s="65">
        <v>1000</v>
      </c>
      <c r="E1271" s="66">
        <v>12000</v>
      </c>
      <c r="F1271" s="67" t="s">
        <v>5</v>
      </c>
      <c r="G1271" s="68">
        <v>12000</v>
      </c>
      <c r="H1271" s="69">
        <v>2</v>
      </c>
      <c r="I1271" s="67" t="s">
        <v>1443</v>
      </c>
      <c r="J1271" s="70" t="s">
        <v>354</v>
      </c>
      <c r="K1271" s="67" t="s">
        <v>1444</v>
      </c>
      <c r="L1271" s="63" t="s">
        <v>16</v>
      </c>
      <c r="M1271" s="70" t="s">
        <v>1122</v>
      </c>
      <c r="N1271" s="63" t="s">
        <v>8</v>
      </c>
      <c r="O1271" s="70">
        <v>6</v>
      </c>
      <c r="P1271" s="70">
        <v>6</v>
      </c>
      <c r="Q1271" s="70">
        <v>1</v>
      </c>
      <c r="W1271" s="84">
        <v>4</v>
      </c>
      <c r="X1271" s="84">
        <v>6</v>
      </c>
    </row>
    <row r="1272" spans="2:24" ht="15" customHeight="1" x14ac:dyDescent="0.25">
      <c r="B1272" s="70" t="s">
        <v>3271</v>
      </c>
      <c r="C1272" s="64">
        <v>41058.553460648145</v>
      </c>
      <c r="D1272" s="65" t="s">
        <v>1445</v>
      </c>
      <c r="E1272" s="66">
        <v>30000</v>
      </c>
      <c r="F1272" s="67" t="s">
        <v>21</v>
      </c>
      <c r="G1272" s="68">
        <v>38111.983169748237</v>
      </c>
      <c r="H1272" s="69">
        <v>4</v>
      </c>
      <c r="I1272" s="67" t="s">
        <v>1446</v>
      </c>
      <c r="J1272" s="70" t="s">
        <v>19</v>
      </c>
      <c r="K1272" s="67" t="s">
        <v>57</v>
      </c>
      <c r="L1272" s="63" t="s">
        <v>57</v>
      </c>
      <c r="M1272" s="70" t="s">
        <v>979</v>
      </c>
      <c r="N1272" s="63" t="s">
        <v>17</v>
      </c>
      <c r="O1272" s="70">
        <v>3</v>
      </c>
      <c r="P1272" s="70">
        <v>2</v>
      </c>
      <c r="Q1272" s="70">
        <v>15</v>
      </c>
      <c r="W1272" s="84">
        <v>2</v>
      </c>
      <c r="X1272" s="84">
        <v>3</v>
      </c>
    </row>
    <row r="1273" spans="2:24" ht="15" customHeight="1" x14ac:dyDescent="0.25">
      <c r="B1273" s="70" t="s">
        <v>3272</v>
      </c>
      <c r="C1273" s="64">
        <v>41058.558159722219</v>
      </c>
      <c r="D1273" s="65" t="s">
        <v>1447</v>
      </c>
      <c r="E1273" s="66">
        <v>600000</v>
      </c>
      <c r="F1273" s="67" t="s">
        <v>39</v>
      </c>
      <c r="G1273" s="68">
        <v>10684.750012465542</v>
      </c>
      <c r="H1273" s="69">
        <v>2</v>
      </c>
      <c r="I1273" s="67" t="s">
        <v>1448</v>
      </c>
      <c r="J1273" s="70" t="s">
        <v>51</v>
      </c>
      <c r="K1273" s="67" t="s">
        <v>7</v>
      </c>
      <c r="L1273" s="63" t="s">
        <v>7</v>
      </c>
      <c r="M1273" s="70" t="s">
        <v>1122</v>
      </c>
      <c r="N1273" s="63" t="s">
        <v>17</v>
      </c>
      <c r="O1273" s="70">
        <v>3</v>
      </c>
      <c r="P1273" s="70">
        <v>2</v>
      </c>
      <c r="Q1273" s="70">
        <v>2</v>
      </c>
      <c r="W1273" s="84">
        <v>2</v>
      </c>
      <c r="X1273" s="84">
        <v>3</v>
      </c>
    </row>
    <row r="1274" spans="2:24" ht="15" customHeight="1" x14ac:dyDescent="0.25">
      <c r="B1274" s="70" t="s">
        <v>3273</v>
      </c>
      <c r="C1274" s="64">
        <v>41058.569548611114</v>
      </c>
      <c r="D1274" s="65" t="s">
        <v>1449</v>
      </c>
      <c r="E1274" s="66">
        <v>350000</v>
      </c>
      <c r="F1274" s="67" t="s">
        <v>39</v>
      </c>
      <c r="G1274" s="68">
        <v>6232.7708406048987</v>
      </c>
      <c r="H1274" s="69">
        <v>1</v>
      </c>
      <c r="I1274" s="67" t="s">
        <v>1450</v>
      </c>
      <c r="J1274" s="70" t="s">
        <v>19</v>
      </c>
      <c r="K1274" s="67" t="s">
        <v>7</v>
      </c>
      <c r="L1274" s="63" t="s">
        <v>7</v>
      </c>
      <c r="M1274" s="70" t="s">
        <v>1122</v>
      </c>
      <c r="N1274" s="63" t="s">
        <v>8</v>
      </c>
      <c r="O1274" s="70">
        <v>6</v>
      </c>
      <c r="P1274" s="70">
        <v>6</v>
      </c>
      <c r="Q1274" s="70">
        <v>1.5</v>
      </c>
      <c r="W1274" s="84">
        <v>4</v>
      </c>
      <c r="X1274" s="84">
        <v>6</v>
      </c>
    </row>
    <row r="1275" spans="2:24" ht="15" customHeight="1" x14ac:dyDescent="0.25">
      <c r="B1275" s="70" t="s">
        <v>3274</v>
      </c>
      <c r="C1275" s="64">
        <v>41058.577928240738</v>
      </c>
      <c r="D1275" s="65">
        <v>45000</v>
      </c>
      <c r="E1275" s="66">
        <v>45000</v>
      </c>
      <c r="F1275" s="67" t="s">
        <v>5</v>
      </c>
      <c r="G1275" s="68">
        <v>45000</v>
      </c>
      <c r="H1275" s="69">
        <v>5</v>
      </c>
      <c r="I1275" s="67" t="s">
        <v>1451</v>
      </c>
      <c r="J1275" s="70" t="s">
        <v>19</v>
      </c>
      <c r="K1275" s="67" t="s">
        <v>16</v>
      </c>
      <c r="L1275" s="63" t="s">
        <v>16</v>
      </c>
      <c r="M1275" s="70" t="s">
        <v>1122</v>
      </c>
      <c r="N1275" s="63" t="s">
        <v>12</v>
      </c>
      <c r="O1275" s="70">
        <v>8</v>
      </c>
      <c r="P1275" s="70">
        <v>8</v>
      </c>
      <c r="Q1275" s="70">
        <v>8</v>
      </c>
      <c r="W1275" s="84">
        <v>8</v>
      </c>
      <c r="X1275" s="84">
        <v>8</v>
      </c>
    </row>
    <row r="1276" spans="2:24" ht="15" customHeight="1" x14ac:dyDescent="0.25">
      <c r="B1276" s="70" t="s">
        <v>3275</v>
      </c>
      <c r="C1276" s="64">
        <v>41058.579155092593</v>
      </c>
      <c r="D1276" s="65">
        <v>80000</v>
      </c>
      <c r="E1276" s="66">
        <v>80000</v>
      </c>
      <c r="F1276" s="67" t="s">
        <v>5</v>
      </c>
      <c r="G1276" s="68">
        <v>80000</v>
      </c>
      <c r="H1276" s="69">
        <v>9</v>
      </c>
      <c r="I1276" s="67" t="s">
        <v>51</v>
      </c>
      <c r="J1276" s="70" t="s">
        <v>51</v>
      </c>
      <c r="K1276" s="67" t="s">
        <v>14</v>
      </c>
      <c r="L1276" s="63" t="s">
        <v>14</v>
      </c>
      <c r="M1276" s="70" t="s">
        <v>4019</v>
      </c>
      <c r="N1276" s="63" t="s">
        <v>24</v>
      </c>
      <c r="O1276" s="70">
        <v>2</v>
      </c>
      <c r="P1276" s="70">
        <v>2</v>
      </c>
      <c r="Q1276" s="70">
        <v>6</v>
      </c>
      <c r="W1276" s="84">
        <v>1</v>
      </c>
      <c r="X1276" s="84">
        <v>2</v>
      </c>
    </row>
    <row r="1277" spans="2:24" ht="15" customHeight="1" x14ac:dyDescent="0.25">
      <c r="B1277" s="70" t="s">
        <v>3276</v>
      </c>
      <c r="C1277" s="64">
        <v>41058.579606481479</v>
      </c>
      <c r="D1277" s="65" t="s">
        <v>1452</v>
      </c>
      <c r="E1277" s="66">
        <v>1500000</v>
      </c>
      <c r="F1277" s="67" t="s">
        <v>39</v>
      </c>
      <c r="G1277" s="68">
        <v>26711.875031163851</v>
      </c>
      <c r="H1277" s="69">
        <v>3</v>
      </c>
      <c r="I1277" s="67" t="s">
        <v>19</v>
      </c>
      <c r="J1277" s="70" t="s">
        <v>19</v>
      </c>
      <c r="K1277" s="67" t="s">
        <v>7</v>
      </c>
      <c r="L1277" s="63" t="s">
        <v>7</v>
      </c>
      <c r="M1277" s="70" t="s">
        <v>1122</v>
      </c>
      <c r="N1277" s="63" t="s">
        <v>8</v>
      </c>
      <c r="O1277" s="70">
        <v>6</v>
      </c>
      <c r="P1277" s="70">
        <v>6</v>
      </c>
      <c r="Q1277" s="70">
        <v>7</v>
      </c>
      <c r="W1277" s="84">
        <v>4</v>
      </c>
      <c r="X1277" s="84">
        <v>6</v>
      </c>
    </row>
    <row r="1278" spans="2:24" ht="15" customHeight="1" x14ac:dyDescent="0.25">
      <c r="B1278" s="70" t="s">
        <v>3277</v>
      </c>
      <c r="C1278" s="64">
        <v>41058.582291666666</v>
      </c>
      <c r="D1278" s="65" t="s">
        <v>1453</v>
      </c>
      <c r="E1278" s="66">
        <v>100000</v>
      </c>
      <c r="F1278" s="67" t="s">
        <v>5</v>
      </c>
      <c r="G1278" s="68">
        <v>100000</v>
      </c>
      <c r="H1278" s="69">
        <v>11</v>
      </c>
      <c r="I1278" s="67" t="s">
        <v>205</v>
      </c>
      <c r="J1278" s="70" t="s">
        <v>19</v>
      </c>
      <c r="K1278" s="67" t="s">
        <v>1454</v>
      </c>
      <c r="L1278" s="63" t="s">
        <v>1454</v>
      </c>
      <c r="M1278" s="70" t="s">
        <v>4016</v>
      </c>
      <c r="N1278" s="63" t="s">
        <v>8</v>
      </c>
      <c r="O1278" s="70">
        <v>6</v>
      </c>
      <c r="P1278" s="70">
        <v>6</v>
      </c>
      <c r="Q1278" s="70">
        <v>17</v>
      </c>
      <c r="W1278" s="84">
        <v>4</v>
      </c>
      <c r="X1278" s="84">
        <v>6</v>
      </c>
    </row>
    <row r="1279" spans="2:24" ht="15" customHeight="1" x14ac:dyDescent="0.25">
      <c r="B1279" s="70" t="s">
        <v>3278</v>
      </c>
      <c r="C1279" s="64">
        <v>41058.582800925928</v>
      </c>
      <c r="D1279" s="65">
        <v>68000</v>
      </c>
      <c r="E1279" s="66">
        <v>68000</v>
      </c>
      <c r="F1279" s="67" t="s">
        <v>80</v>
      </c>
      <c r="G1279" s="68">
        <v>69353.856635379227</v>
      </c>
      <c r="H1279" s="69">
        <v>7</v>
      </c>
      <c r="I1279" s="67" t="s">
        <v>1455</v>
      </c>
      <c r="J1279" s="70" t="s">
        <v>51</v>
      </c>
      <c r="K1279" s="67" t="s">
        <v>82</v>
      </c>
      <c r="L1279" s="63" t="s">
        <v>82</v>
      </c>
      <c r="M1279" s="70" t="s">
        <v>4083</v>
      </c>
      <c r="N1279" s="63" t="s">
        <v>8</v>
      </c>
      <c r="O1279" s="70">
        <v>6</v>
      </c>
      <c r="P1279" s="70">
        <v>6</v>
      </c>
      <c r="Q1279" s="70">
        <v>10</v>
      </c>
      <c r="W1279" s="84">
        <v>4</v>
      </c>
      <c r="X1279" s="84">
        <v>6</v>
      </c>
    </row>
    <row r="1280" spans="2:24" ht="15" customHeight="1" x14ac:dyDescent="0.25">
      <c r="B1280" s="70" t="s">
        <v>3279</v>
      </c>
      <c r="C1280" s="64">
        <v>41058.590601851851</v>
      </c>
      <c r="D1280" s="65" t="s">
        <v>1456</v>
      </c>
      <c r="E1280" s="66">
        <v>49000</v>
      </c>
      <c r="F1280" s="67" t="s">
        <v>80</v>
      </c>
      <c r="G1280" s="68">
        <v>49975.573163729154</v>
      </c>
      <c r="H1280" s="69">
        <v>5</v>
      </c>
      <c r="I1280" s="67" t="s">
        <v>1457</v>
      </c>
      <c r="J1280" s="70" t="s">
        <v>486</v>
      </c>
      <c r="K1280" s="67" t="s">
        <v>82</v>
      </c>
      <c r="L1280" s="63" t="s">
        <v>82</v>
      </c>
      <c r="M1280" s="70" t="s">
        <v>4083</v>
      </c>
      <c r="N1280" s="63" t="s">
        <v>8</v>
      </c>
      <c r="O1280" s="70">
        <v>6</v>
      </c>
      <c r="P1280" s="70">
        <v>6</v>
      </c>
      <c r="Q1280" s="70">
        <v>30</v>
      </c>
      <c r="W1280" s="84">
        <v>4</v>
      </c>
      <c r="X1280" s="84">
        <v>6</v>
      </c>
    </row>
    <row r="1281" spans="2:24" ht="15" customHeight="1" x14ac:dyDescent="0.25">
      <c r="B1281" s="70" t="s">
        <v>3280</v>
      </c>
      <c r="C1281" s="64">
        <v>41058.594513888886</v>
      </c>
      <c r="D1281" s="65" t="s">
        <v>1458</v>
      </c>
      <c r="E1281" s="66">
        <v>575000</v>
      </c>
      <c r="F1281" s="67" t="s">
        <v>39</v>
      </c>
      <c r="G1281" s="68">
        <v>10239.552095279476</v>
      </c>
      <c r="H1281" s="69">
        <v>2</v>
      </c>
      <c r="I1281" s="67" t="s">
        <v>1459</v>
      </c>
      <c r="J1281" s="70" t="s">
        <v>51</v>
      </c>
      <c r="K1281" s="67" t="s">
        <v>7</v>
      </c>
      <c r="L1281" s="63" t="s">
        <v>7</v>
      </c>
      <c r="M1281" s="70" t="s">
        <v>1122</v>
      </c>
      <c r="N1281" s="63" t="s">
        <v>17</v>
      </c>
      <c r="O1281" s="70">
        <v>3</v>
      </c>
      <c r="P1281" s="70">
        <v>2</v>
      </c>
      <c r="Q1281" s="70">
        <v>5</v>
      </c>
      <c r="W1281" s="84">
        <v>2</v>
      </c>
      <c r="X1281" s="84">
        <v>3</v>
      </c>
    </row>
    <row r="1282" spans="2:24" ht="15" customHeight="1" x14ac:dyDescent="0.25">
      <c r="B1282" s="70" t="s">
        <v>3281</v>
      </c>
      <c r="C1282" s="64">
        <v>41058.607430555552</v>
      </c>
      <c r="D1282" s="65" t="s">
        <v>1460</v>
      </c>
      <c r="E1282" s="66">
        <v>500000</v>
      </c>
      <c r="F1282" s="67" t="s">
        <v>39</v>
      </c>
      <c r="G1282" s="68">
        <v>8903.9583437212841</v>
      </c>
      <c r="H1282" s="69">
        <v>1</v>
      </c>
      <c r="I1282" s="67" t="s">
        <v>1461</v>
      </c>
      <c r="J1282" s="70" t="s">
        <v>277</v>
      </c>
      <c r="K1282" s="67" t="s">
        <v>7</v>
      </c>
      <c r="L1282" s="63" t="s">
        <v>7</v>
      </c>
      <c r="M1282" s="70" t="s">
        <v>1122</v>
      </c>
      <c r="N1282" s="63" t="s">
        <v>8</v>
      </c>
      <c r="O1282" s="70">
        <v>6</v>
      </c>
      <c r="P1282" s="70">
        <v>6</v>
      </c>
      <c r="Q1282" s="70">
        <v>2</v>
      </c>
      <c r="W1282" s="84">
        <v>4</v>
      </c>
      <c r="X1282" s="84">
        <v>6</v>
      </c>
    </row>
    <row r="1283" spans="2:24" ht="15" customHeight="1" x14ac:dyDescent="0.25">
      <c r="B1283" s="70" t="s">
        <v>3282</v>
      </c>
      <c r="C1283" s="64">
        <v>41058.621770833335</v>
      </c>
      <c r="D1283" s="65" t="s">
        <v>1462</v>
      </c>
      <c r="E1283" s="66">
        <v>36000</v>
      </c>
      <c r="F1283" s="67" t="s">
        <v>5</v>
      </c>
      <c r="G1283" s="68">
        <v>36000</v>
      </c>
      <c r="H1283" s="69">
        <v>4</v>
      </c>
      <c r="I1283" s="67" t="s">
        <v>261</v>
      </c>
      <c r="J1283" s="70" t="s">
        <v>19</v>
      </c>
      <c r="K1283" s="67" t="s">
        <v>1172</v>
      </c>
      <c r="L1283" s="63" t="s">
        <v>1172</v>
      </c>
      <c r="M1283" s="70" t="s">
        <v>1122</v>
      </c>
      <c r="N1283" s="63" t="s">
        <v>17</v>
      </c>
      <c r="O1283" s="70">
        <v>3</v>
      </c>
      <c r="P1283" s="70">
        <v>2</v>
      </c>
      <c r="Q1283" s="70">
        <v>10</v>
      </c>
      <c r="W1283" s="84">
        <v>2</v>
      </c>
      <c r="X1283" s="84">
        <v>3</v>
      </c>
    </row>
    <row r="1284" spans="2:24" ht="15" customHeight="1" x14ac:dyDescent="0.25">
      <c r="B1284" s="70" t="s">
        <v>3283</v>
      </c>
      <c r="C1284" s="64">
        <v>41058.621863425928</v>
      </c>
      <c r="D1284" s="65" t="s">
        <v>1463</v>
      </c>
      <c r="E1284" s="66">
        <v>210000</v>
      </c>
      <c r="F1284" s="67" t="s">
        <v>39</v>
      </c>
      <c r="G1284" s="68">
        <v>3739.6625043629392</v>
      </c>
      <c r="H1284" s="69">
        <v>1</v>
      </c>
      <c r="I1284" s="67" t="s">
        <v>1464</v>
      </c>
      <c r="J1284" s="70" t="s">
        <v>3945</v>
      </c>
      <c r="K1284" s="67" t="s">
        <v>7</v>
      </c>
      <c r="L1284" s="63" t="s">
        <v>7</v>
      </c>
      <c r="M1284" s="70" t="s">
        <v>1122</v>
      </c>
      <c r="N1284" s="63" t="s">
        <v>24</v>
      </c>
      <c r="O1284" s="70">
        <v>2</v>
      </c>
      <c r="P1284" s="70">
        <v>2</v>
      </c>
      <c r="Q1284" s="70">
        <v>4.5</v>
      </c>
      <c r="W1284" s="84">
        <v>1</v>
      </c>
      <c r="X1284" s="84">
        <v>2</v>
      </c>
    </row>
    <row r="1285" spans="2:24" ht="15" customHeight="1" x14ac:dyDescent="0.25">
      <c r="B1285" s="70" t="s">
        <v>3284</v>
      </c>
      <c r="C1285" s="64">
        <v>41058.624432870369</v>
      </c>
      <c r="D1285" s="65" t="s">
        <v>1465</v>
      </c>
      <c r="E1285" s="66">
        <v>48500</v>
      </c>
      <c r="F1285" s="67" t="s">
        <v>21</v>
      </c>
      <c r="G1285" s="68">
        <v>61614.372791092981</v>
      </c>
      <c r="H1285" s="69">
        <v>7</v>
      </c>
      <c r="I1285" s="67" t="s">
        <v>1466</v>
      </c>
      <c r="J1285" s="70" t="s">
        <v>19</v>
      </c>
      <c r="K1285" s="67" t="s">
        <v>626</v>
      </c>
      <c r="L1285" s="63" t="s">
        <v>626</v>
      </c>
      <c r="M1285" s="70" t="s">
        <v>979</v>
      </c>
      <c r="N1285" s="63" t="s">
        <v>8</v>
      </c>
      <c r="O1285" s="70">
        <v>6</v>
      </c>
      <c r="P1285" s="70">
        <v>6</v>
      </c>
      <c r="Q1285" s="70">
        <v>8</v>
      </c>
      <c r="W1285" s="84">
        <v>4</v>
      </c>
      <c r="X1285" s="84">
        <v>6</v>
      </c>
    </row>
    <row r="1286" spans="2:24" ht="15" customHeight="1" x14ac:dyDescent="0.25">
      <c r="B1286" s="70" t="s">
        <v>3285</v>
      </c>
      <c r="C1286" s="64">
        <v>41058.62703703704</v>
      </c>
      <c r="D1286" s="65" t="s">
        <v>1467</v>
      </c>
      <c r="E1286" s="66">
        <v>200000</v>
      </c>
      <c r="F1286" s="67" t="s">
        <v>39</v>
      </c>
      <c r="G1286" s="68">
        <v>3561.5833374885137</v>
      </c>
      <c r="H1286" s="69">
        <v>1</v>
      </c>
      <c r="I1286" s="67" t="s">
        <v>358</v>
      </c>
      <c r="J1286" s="70" t="s">
        <v>3945</v>
      </c>
      <c r="K1286" s="67" t="s">
        <v>7</v>
      </c>
      <c r="L1286" s="63" t="s">
        <v>7</v>
      </c>
      <c r="M1286" s="70" t="s">
        <v>1122</v>
      </c>
      <c r="N1286" s="63" t="s">
        <v>17</v>
      </c>
      <c r="O1286" s="70">
        <v>3</v>
      </c>
      <c r="P1286" s="70">
        <v>2</v>
      </c>
      <c r="Q1286" s="70">
        <v>3</v>
      </c>
      <c r="W1286" s="84">
        <v>2</v>
      </c>
      <c r="X1286" s="84">
        <v>3</v>
      </c>
    </row>
    <row r="1287" spans="2:24" ht="15" customHeight="1" x14ac:dyDescent="0.25">
      <c r="B1287" s="70" t="s">
        <v>3286</v>
      </c>
      <c r="C1287" s="64">
        <v>41058.627905092595</v>
      </c>
      <c r="D1287" s="65" t="s">
        <v>1468</v>
      </c>
      <c r="E1287" s="66">
        <v>360000</v>
      </c>
      <c r="F1287" s="67" t="s">
        <v>39</v>
      </c>
      <c r="G1287" s="68">
        <v>6410.8500074793246</v>
      </c>
      <c r="H1287" s="69">
        <v>1</v>
      </c>
      <c r="I1287" s="67" t="s">
        <v>1469</v>
      </c>
      <c r="J1287" s="70" t="s">
        <v>19</v>
      </c>
      <c r="K1287" s="67" t="s">
        <v>7</v>
      </c>
      <c r="L1287" s="63" t="s">
        <v>7</v>
      </c>
      <c r="M1287" s="70" t="s">
        <v>1122</v>
      </c>
      <c r="N1287" s="63" t="s">
        <v>12</v>
      </c>
      <c r="O1287" s="70">
        <v>8</v>
      </c>
      <c r="P1287" s="70">
        <v>8</v>
      </c>
      <c r="Q1287" s="70">
        <v>6</v>
      </c>
      <c r="W1287" s="84">
        <v>8</v>
      </c>
      <c r="X1287" s="84">
        <v>8</v>
      </c>
    </row>
    <row r="1288" spans="2:24" ht="15" customHeight="1" x14ac:dyDescent="0.25">
      <c r="B1288" s="70" t="s">
        <v>3287</v>
      </c>
      <c r="C1288" s="64">
        <v>41058.630694444444</v>
      </c>
      <c r="D1288" s="65" t="s">
        <v>1470</v>
      </c>
      <c r="E1288" s="66">
        <v>28500</v>
      </c>
      <c r="F1288" s="67" t="s">
        <v>21</v>
      </c>
      <c r="G1288" s="68">
        <v>36206.384011260823</v>
      </c>
      <c r="H1288" s="69">
        <v>4</v>
      </c>
      <c r="I1288" s="67" t="s">
        <v>1471</v>
      </c>
      <c r="J1288" s="70" t="s">
        <v>19</v>
      </c>
      <c r="K1288" s="67" t="s">
        <v>626</v>
      </c>
      <c r="L1288" s="63" t="s">
        <v>626</v>
      </c>
      <c r="M1288" s="70" t="s">
        <v>979</v>
      </c>
      <c r="N1288" s="63" t="s">
        <v>24</v>
      </c>
      <c r="O1288" s="70">
        <v>2</v>
      </c>
      <c r="P1288" s="70">
        <v>2</v>
      </c>
      <c r="Q1288" s="70">
        <v>5</v>
      </c>
      <c r="W1288" s="84">
        <v>1</v>
      </c>
      <c r="X1288" s="84">
        <v>2</v>
      </c>
    </row>
    <row r="1289" spans="2:24" ht="15" customHeight="1" x14ac:dyDescent="0.25">
      <c r="B1289" s="70" t="s">
        <v>3288</v>
      </c>
      <c r="C1289" s="64">
        <v>41058.632222222222</v>
      </c>
      <c r="D1289" s="65">
        <v>13500</v>
      </c>
      <c r="E1289" s="66">
        <v>13500</v>
      </c>
      <c r="F1289" s="67" t="s">
        <v>5</v>
      </c>
      <c r="G1289" s="68">
        <v>13500</v>
      </c>
      <c r="H1289" s="69">
        <v>2</v>
      </c>
      <c r="I1289" s="67" t="s">
        <v>802</v>
      </c>
      <c r="J1289" s="70" t="s">
        <v>51</v>
      </c>
      <c r="K1289" s="67" t="s">
        <v>7</v>
      </c>
      <c r="L1289" s="63" t="s">
        <v>7</v>
      </c>
      <c r="M1289" s="70" t="s">
        <v>1122</v>
      </c>
      <c r="N1289" s="63" t="s">
        <v>17</v>
      </c>
      <c r="O1289" s="70">
        <v>3</v>
      </c>
      <c r="P1289" s="70">
        <v>2</v>
      </c>
      <c r="Q1289" s="70">
        <v>20</v>
      </c>
      <c r="W1289" s="84">
        <v>2</v>
      </c>
      <c r="X1289" s="84">
        <v>3</v>
      </c>
    </row>
    <row r="1290" spans="2:24" ht="15" customHeight="1" x14ac:dyDescent="0.25">
      <c r="B1290" s="70" t="s">
        <v>3289</v>
      </c>
      <c r="C1290" s="64">
        <v>41058.638020833336</v>
      </c>
      <c r="D1290" s="65">
        <v>250</v>
      </c>
      <c r="E1290" s="66">
        <v>3000</v>
      </c>
      <c r="F1290" s="67" t="s">
        <v>5</v>
      </c>
      <c r="G1290" s="68">
        <v>3000</v>
      </c>
      <c r="H1290" s="69">
        <v>1</v>
      </c>
      <c r="I1290" s="67" t="s">
        <v>1472</v>
      </c>
      <c r="J1290" s="70" t="s">
        <v>308</v>
      </c>
      <c r="K1290" s="67" t="s">
        <v>1473</v>
      </c>
      <c r="L1290" s="63" t="s">
        <v>714</v>
      </c>
      <c r="M1290" s="70" t="s">
        <v>1122</v>
      </c>
      <c r="N1290" s="63" t="s">
        <v>8</v>
      </c>
      <c r="O1290" s="70">
        <v>6</v>
      </c>
      <c r="P1290" s="70">
        <v>6</v>
      </c>
      <c r="Q1290" s="70">
        <v>2</v>
      </c>
      <c r="W1290" s="84">
        <v>4</v>
      </c>
      <c r="X1290" s="84">
        <v>6</v>
      </c>
    </row>
    <row r="1291" spans="2:24" ht="15" customHeight="1" x14ac:dyDescent="0.25">
      <c r="B1291" s="70" t="s">
        <v>3290</v>
      </c>
      <c r="C1291" s="64">
        <v>41058.642187500001</v>
      </c>
      <c r="D1291" s="65">
        <v>1200000</v>
      </c>
      <c r="E1291" s="66">
        <v>1200000</v>
      </c>
      <c r="F1291" s="67" t="s">
        <v>39</v>
      </c>
      <c r="G1291" s="68">
        <v>21369.500024931083</v>
      </c>
      <c r="H1291" s="69">
        <v>3</v>
      </c>
      <c r="I1291" s="67" t="s">
        <v>1474</v>
      </c>
      <c r="J1291" s="70" t="s">
        <v>51</v>
      </c>
      <c r="K1291" s="67" t="s">
        <v>7</v>
      </c>
      <c r="L1291" s="63" t="s">
        <v>7</v>
      </c>
      <c r="M1291" s="70" t="s">
        <v>1122</v>
      </c>
      <c r="N1291" s="63" t="s">
        <v>8</v>
      </c>
      <c r="O1291" s="70">
        <v>6</v>
      </c>
      <c r="P1291" s="70">
        <v>6</v>
      </c>
      <c r="Q1291" s="70">
        <v>9</v>
      </c>
      <c r="W1291" s="84">
        <v>4</v>
      </c>
      <c r="X1291" s="84">
        <v>6</v>
      </c>
    </row>
    <row r="1292" spans="2:24" ht="15" customHeight="1" x14ac:dyDescent="0.25">
      <c r="B1292" s="70" t="s">
        <v>3291</v>
      </c>
      <c r="C1292" s="64">
        <v>41058.650289351855</v>
      </c>
      <c r="D1292" s="65" t="s">
        <v>1475</v>
      </c>
      <c r="E1292" s="66">
        <v>600000</v>
      </c>
      <c r="F1292" s="67" t="s">
        <v>39</v>
      </c>
      <c r="G1292" s="68">
        <v>10684.750012465542</v>
      </c>
      <c r="H1292" s="69">
        <v>2</v>
      </c>
      <c r="I1292" s="67" t="s">
        <v>430</v>
      </c>
      <c r="J1292" s="70" t="s">
        <v>51</v>
      </c>
      <c r="K1292" s="67" t="s">
        <v>7</v>
      </c>
      <c r="L1292" s="63" t="s">
        <v>7</v>
      </c>
      <c r="M1292" s="70" t="s">
        <v>1122</v>
      </c>
      <c r="N1292" s="63" t="s">
        <v>17</v>
      </c>
      <c r="O1292" s="70">
        <v>3</v>
      </c>
      <c r="P1292" s="70">
        <v>2</v>
      </c>
      <c r="Q1292" s="70">
        <v>28</v>
      </c>
      <c r="W1292" s="84">
        <v>2</v>
      </c>
      <c r="X1292" s="84">
        <v>3</v>
      </c>
    </row>
    <row r="1293" spans="2:24" ht="15" customHeight="1" x14ac:dyDescent="0.25">
      <c r="B1293" s="70" t="s">
        <v>3292</v>
      </c>
      <c r="C1293" s="64">
        <v>41058.65048611111</v>
      </c>
      <c r="D1293" s="65">
        <v>139000</v>
      </c>
      <c r="E1293" s="66">
        <v>139000</v>
      </c>
      <c r="F1293" s="67" t="s">
        <v>21</v>
      </c>
      <c r="G1293" s="68">
        <v>176585.52201983347</v>
      </c>
      <c r="H1293" s="69">
        <v>11</v>
      </c>
      <c r="I1293" s="67" t="s">
        <v>1476</v>
      </c>
      <c r="J1293" s="70" t="s">
        <v>51</v>
      </c>
      <c r="K1293" s="67" t="s">
        <v>23</v>
      </c>
      <c r="L1293" s="63" t="s">
        <v>23</v>
      </c>
      <c r="M1293" s="70" t="s">
        <v>979</v>
      </c>
      <c r="N1293" s="63" t="s">
        <v>24</v>
      </c>
      <c r="O1293" s="70">
        <v>2</v>
      </c>
      <c r="P1293" s="70">
        <v>2</v>
      </c>
      <c r="Q1293" s="70">
        <v>25</v>
      </c>
      <c r="W1293" s="84">
        <v>1</v>
      </c>
      <c r="X1293" s="84">
        <v>2</v>
      </c>
    </row>
    <row r="1294" spans="2:24" ht="15" customHeight="1" x14ac:dyDescent="0.25">
      <c r="B1294" s="70" t="s">
        <v>3293</v>
      </c>
      <c r="C1294" s="64">
        <v>41058.65185185185</v>
      </c>
      <c r="D1294" s="65" t="s">
        <v>1477</v>
      </c>
      <c r="E1294" s="66">
        <v>43000</v>
      </c>
      <c r="F1294" s="67" t="s">
        <v>21</v>
      </c>
      <c r="G1294" s="68">
        <v>54627.175876639136</v>
      </c>
      <c r="H1294" s="69">
        <v>6</v>
      </c>
      <c r="I1294" s="67" t="s">
        <v>1478</v>
      </c>
      <c r="J1294" s="70" t="s">
        <v>51</v>
      </c>
      <c r="K1294" s="67" t="s">
        <v>104</v>
      </c>
      <c r="L1294" s="63" t="s">
        <v>104</v>
      </c>
      <c r="M1294" s="70" t="s">
        <v>979</v>
      </c>
      <c r="N1294" s="63" t="s">
        <v>12</v>
      </c>
      <c r="O1294" s="70">
        <v>8</v>
      </c>
      <c r="P1294" s="70">
        <v>8</v>
      </c>
      <c r="Q1294" s="70">
        <v>7</v>
      </c>
      <c r="W1294" s="84">
        <v>8</v>
      </c>
      <c r="X1294" s="84">
        <v>8</v>
      </c>
    </row>
    <row r="1295" spans="2:24" ht="15" customHeight="1" x14ac:dyDescent="0.25">
      <c r="B1295" s="70" t="s">
        <v>3294</v>
      </c>
      <c r="C1295" s="64">
        <v>41058.657141203701</v>
      </c>
      <c r="D1295" s="65" t="s">
        <v>1479</v>
      </c>
      <c r="E1295" s="66">
        <v>24000</v>
      </c>
      <c r="F1295" s="67" t="s">
        <v>21</v>
      </c>
      <c r="G1295" s="68">
        <v>30489.586535798586</v>
      </c>
      <c r="H1295" s="69">
        <v>4</v>
      </c>
      <c r="I1295" s="67" t="s">
        <v>486</v>
      </c>
      <c r="J1295" s="70" t="s">
        <v>486</v>
      </c>
      <c r="K1295" s="67" t="s">
        <v>1347</v>
      </c>
      <c r="L1295" s="63" t="s">
        <v>1347</v>
      </c>
      <c r="M1295" s="70" t="s">
        <v>979</v>
      </c>
      <c r="N1295" s="63" t="s">
        <v>8</v>
      </c>
      <c r="O1295" s="70">
        <v>6</v>
      </c>
      <c r="P1295" s="70">
        <v>6</v>
      </c>
      <c r="Q1295" s="70">
        <v>10</v>
      </c>
      <c r="W1295" s="84">
        <v>4</v>
      </c>
      <c r="X1295" s="84">
        <v>6</v>
      </c>
    </row>
    <row r="1296" spans="2:24" ht="15" customHeight="1" x14ac:dyDescent="0.25">
      <c r="B1296" s="70" t="s">
        <v>3295</v>
      </c>
      <c r="C1296" s="64">
        <v>41058.659502314818</v>
      </c>
      <c r="D1296" s="65">
        <v>314000</v>
      </c>
      <c r="E1296" s="66">
        <v>314000</v>
      </c>
      <c r="F1296" s="67" t="s">
        <v>39</v>
      </c>
      <c r="G1296" s="68">
        <v>5591.6858398569666</v>
      </c>
      <c r="H1296" s="69">
        <v>1</v>
      </c>
      <c r="I1296" s="67" t="s">
        <v>1480</v>
      </c>
      <c r="J1296" s="70" t="s">
        <v>51</v>
      </c>
      <c r="K1296" s="67" t="s">
        <v>7</v>
      </c>
      <c r="L1296" s="63" t="s">
        <v>7</v>
      </c>
      <c r="M1296" s="70" t="s">
        <v>1122</v>
      </c>
      <c r="N1296" s="63" t="s">
        <v>24</v>
      </c>
      <c r="O1296" s="70">
        <v>2</v>
      </c>
      <c r="P1296" s="70">
        <v>2</v>
      </c>
      <c r="Q1296" s="70">
        <v>0.1</v>
      </c>
      <c r="W1296" s="84">
        <v>1</v>
      </c>
      <c r="X1296" s="84">
        <v>2</v>
      </c>
    </row>
    <row r="1297" spans="2:24" ht="15" customHeight="1" x14ac:dyDescent="0.25">
      <c r="B1297" s="70" t="s">
        <v>3296</v>
      </c>
      <c r="C1297" s="64">
        <v>41058.66065972222</v>
      </c>
      <c r="D1297" s="65" t="s">
        <v>1481</v>
      </c>
      <c r="E1297" s="66">
        <v>82000</v>
      </c>
      <c r="F1297" s="67" t="s">
        <v>5</v>
      </c>
      <c r="G1297" s="68">
        <v>82000</v>
      </c>
      <c r="H1297" s="69">
        <v>9</v>
      </c>
      <c r="I1297" s="67" t="s">
        <v>354</v>
      </c>
      <c r="J1297" s="70" t="s">
        <v>354</v>
      </c>
      <c r="K1297" s="67" t="s">
        <v>47</v>
      </c>
      <c r="L1297" s="63" t="s">
        <v>47</v>
      </c>
      <c r="M1297" s="70" t="s">
        <v>4016</v>
      </c>
      <c r="N1297" s="63" t="s">
        <v>8</v>
      </c>
      <c r="O1297" s="70">
        <v>6</v>
      </c>
      <c r="P1297" s="70">
        <v>6</v>
      </c>
      <c r="Q1297" s="70">
        <v>10</v>
      </c>
      <c r="W1297" s="84">
        <v>4</v>
      </c>
      <c r="X1297" s="84">
        <v>6</v>
      </c>
    </row>
    <row r="1298" spans="2:24" ht="15" customHeight="1" x14ac:dyDescent="0.25">
      <c r="B1298" s="70" t="s">
        <v>3297</v>
      </c>
      <c r="C1298" s="64">
        <v>41058.66196759259</v>
      </c>
      <c r="D1298" s="65">
        <v>10000</v>
      </c>
      <c r="E1298" s="66">
        <v>10000</v>
      </c>
      <c r="F1298" s="67" t="s">
        <v>5</v>
      </c>
      <c r="G1298" s="68">
        <v>10000</v>
      </c>
      <c r="H1298" s="69">
        <v>2</v>
      </c>
      <c r="I1298" s="67" t="s">
        <v>358</v>
      </c>
      <c r="J1298" s="70" t="s">
        <v>3945</v>
      </c>
      <c r="K1298" s="67" t="s">
        <v>7</v>
      </c>
      <c r="L1298" s="63" t="s">
        <v>7</v>
      </c>
      <c r="M1298" s="70" t="s">
        <v>1122</v>
      </c>
      <c r="N1298" s="63" t="s">
        <v>24</v>
      </c>
      <c r="O1298" s="70">
        <v>2</v>
      </c>
      <c r="P1298" s="70">
        <v>2</v>
      </c>
      <c r="Q1298" s="70">
        <v>0.5</v>
      </c>
      <c r="W1298" s="84">
        <v>1</v>
      </c>
      <c r="X1298" s="84">
        <v>2</v>
      </c>
    </row>
    <row r="1299" spans="2:24" ht="15" customHeight="1" x14ac:dyDescent="0.25">
      <c r="B1299" s="70" t="s">
        <v>3298</v>
      </c>
      <c r="C1299" s="64">
        <v>41058.672210648147</v>
      </c>
      <c r="D1299" s="65">
        <v>9000</v>
      </c>
      <c r="E1299" s="66">
        <v>9000</v>
      </c>
      <c r="F1299" s="67" t="s">
        <v>5</v>
      </c>
      <c r="G1299" s="68">
        <v>9000</v>
      </c>
      <c r="H1299" s="69">
        <v>1</v>
      </c>
      <c r="I1299" s="67" t="s">
        <v>151</v>
      </c>
      <c r="J1299" s="70" t="s">
        <v>19</v>
      </c>
      <c r="K1299" s="67" t="s">
        <v>7</v>
      </c>
      <c r="L1299" s="63" t="s">
        <v>7</v>
      </c>
      <c r="M1299" s="70" t="s">
        <v>1122</v>
      </c>
      <c r="N1299" s="63" t="s">
        <v>12</v>
      </c>
      <c r="O1299" s="70">
        <v>8</v>
      </c>
      <c r="P1299" s="70">
        <v>8</v>
      </c>
      <c r="Q1299" s="70">
        <v>0.6</v>
      </c>
      <c r="W1299" s="84">
        <v>8</v>
      </c>
      <c r="X1299" s="84">
        <v>8</v>
      </c>
    </row>
    <row r="1300" spans="2:24" ht="15" customHeight="1" x14ac:dyDescent="0.25">
      <c r="B1300" s="70" t="s">
        <v>3299</v>
      </c>
      <c r="C1300" s="64">
        <v>41058.672685185185</v>
      </c>
      <c r="D1300" s="65">
        <v>9000</v>
      </c>
      <c r="E1300" s="66">
        <v>9000</v>
      </c>
      <c r="F1300" s="67" t="s">
        <v>5</v>
      </c>
      <c r="G1300" s="68">
        <v>9000</v>
      </c>
      <c r="H1300" s="69">
        <v>1</v>
      </c>
      <c r="I1300" s="67" t="s">
        <v>151</v>
      </c>
      <c r="J1300" s="70" t="s">
        <v>19</v>
      </c>
      <c r="K1300" s="67" t="s">
        <v>7</v>
      </c>
      <c r="L1300" s="63" t="s">
        <v>7</v>
      </c>
      <c r="M1300" s="70" t="s">
        <v>1122</v>
      </c>
      <c r="N1300" s="63" t="s">
        <v>8</v>
      </c>
      <c r="O1300" s="70">
        <v>6</v>
      </c>
      <c r="P1300" s="70">
        <v>6</v>
      </c>
      <c r="Q1300" s="70">
        <v>1</v>
      </c>
      <c r="W1300" s="84">
        <v>4</v>
      </c>
      <c r="X1300" s="84">
        <v>6</v>
      </c>
    </row>
    <row r="1301" spans="2:24" ht="15" customHeight="1" x14ac:dyDescent="0.25">
      <c r="B1301" s="70" t="s">
        <v>3300</v>
      </c>
      <c r="C1301" s="64">
        <v>41058.679849537039</v>
      </c>
      <c r="D1301" s="65" t="s">
        <v>1482</v>
      </c>
      <c r="E1301" s="66">
        <v>660000</v>
      </c>
      <c r="F1301" s="67" t="s">
        <v>39</v>
      </c>
      <c r="G1301" s="68">
        <v>11753.225013712095</v>
      </c>
      <c r="H1301" s="69">
        <v>2</v>
      </c>
      <c r="I1301" s="67" t="s">
        <v>1483</v>
      </c>
      <c r="J1301" s="70" t="s">
        <v>51</v>
      </c>
      <c r="K1301" s="67" t="s">
        <v>7</v>
      </c>
      <c r="L1301" s="63" t="s">
        <v>7</v>
      </c>
      <c r="M1301" s="70" t="s">
        <v>1122</v>
      </c>
      <c r="N1301" s="63" t="s">
        <v>12</v>
      </c>
      <c r="O1301" s="70">
        <v>8</v>
      </c>
      <c r="P1301" s="70">
        <v>8</v>
      </c>
      <c r="Q1301" s="70">
        <v>7</v>
      </c>
      <c r="W1301" s="84">
        <v>8</v>
      </c>
      <c r="X1301" s="84">
        <v>8</v>
      </c>
    </row>
    <row r="1302" spans="2:24" ht="15" customHeight="1" x14ac:dyDescent="0.25">
      <c r="B1302" s="70" t="s">
        <v>3301</v>
      </c>
      <c r="C1302" s="64">
        <v>41058.684895833336</v>
      </c>
      <c r="D1302" s="65" t="s">
        <v>1484</v>
      </c>
      <c r="E1302" s="66">
        <v>204000</v>
      </c>
      <c r="F1302" s="67" t="s">
        <v>39</v>
      </c>
      <c r="G1302" s="68">
        <v>3632.815004238284</v>
      </c>
      <c r="H1302" s="69">
        <v>1</v>
      </c>
      <c r="I1302" s="67" t="s">
        <v>1485</v>
      </c>
      <c r="J1302" s="70" t="s">
        <v>3945</v>
      </c>
      <c r="K1302" s="67" t="s">
        <v>7</v>
      </c>
      <c r="L1302" s="63" t="s">
        <v>7</v>
      </c>
      <c r="M1302" s="70" t="s">
        <v>1122</v>
      </c>
      <c r="N1302" s="63" t="s">
        <v>12</v>
      </c>
      <c r="O1302" s="70">
        <v>8</v>
      </c>
      <c r="P1302" s="70">
        <v>8</v>
      </c>
      <c r="Q1302" s="70">
        <v>2</v>
      </c>
      <c r="W1302" s="84">
        <v>8</v>
      </c>
      <c r="X1302" s="84">
        <v>8</v>
      </c>
    </row>
    <row r="1303" spans="2:24" ht="15" customHeight="1" x14ac:dyDescent="0.25">
      <c r="B1303" s="70" t="s">
        <v>3302</v>
      </c>
      <c r="C1303" s="64">
        <v>41058.688263888886</v>
      </c>
      <c r="D1303" s="65">
        <v>75000</v>
      </c>
      <c r="E1303" s="66">
        <v>75000</v>
      </c>
      <c r="F1303" s="67" t="s">
        <v>21</v>
      </c>
      <c r="G1303" s="68">
        <v>95279.957924370581</v>
      </c>
      <c r="H1303" s="69">
        <v>10</v>
      </c>
      <c r="I1303" s="67" t="s">
        <v>13</v>
      </c>
      <c r="J1303" s="70" t="s">
        <v>19</v>
      </c>
      <c r="K1303" s="67" t="s">
        <v>626</v>
      </c>
      <c r="L1303" s="63" t="s">
        <v>626</v>
      </c>
      <c r="M1303" s="70" t="s">
        <v>979</v>
      </c>
      <c r="N1303" s="63" t="s">
        <v>12</v>
      </c>
      <c r="O1303" s="70">
        <v>8</v>
      </c>
      <c r="P1303" s="70">
        <v>8</v>
      </c>
      <c r="Q1303" s="70">
        <v>16</v>
      </c>
      <c r="W1303" s="84">
        <v>8</v>
      </c>
      <c r="X1303" s="84">
        <v>8</v>
      </c>
    </row>
    <row r="1304" spans="2:24" ht="15" customHeight="1" x14ac:dyDescent="0.25">
      <c r="B1304" s="70" t="s">
        <v>3303</v>
      </c>
      <c r="C1304" s="64">
        <v>41058.693877314814</v>
      </c>
      <c r="D1304" s="65" t="s">
        <v>1245</v>
      </c>
      <c r="E1304" s="66">
        <v>45000</v>
      </c>
      <c r="F1304" s="67" t="s">
        <v>67</v>
      </c>
      <c r="G1304" s="68">
        <v>70928.022243027779</v>
      </c>
      <c r="H1304" s="69">
        <v>8</v>
      </c>
      <c r="I1304" s="67" t="s">
        <v>74</v>
      </c>
      <c r="J1304" s="70" t="s">
        <v>354</v>
      </c>
      <c r="K1304" s="67" t="s">
        <v>69</v>
      </c>
      <c r="L1304" s="63" t="s">
        <v>69</v>
      </c>
      <c r="M1304" s="70" t="s">
        <v>979</v>
      </c>
      <c r="N1304" s="63" t="s">
        <v>17</v>
      </c>
      <c r="O1304" s="70">
        <v>3</v>
      </c>
      <c r="P1304" s="70">
        <v>2</v>
      </c>
      <c r="Q1304" s="70">
        <v>4</v>
      </c>
      <c r="W1304" s="84">
        <v>2</v>
      </c>
      <c r="X1304" s="84">
        <v>3</v>
      </c>
    </row>
    <row r="1305" spans="2:24" ht="15" customHeight="1" x14ac:dyDescent="0.25">
      <c r="B1305" s="70" t="s">
        <v>3304</v>
      </c>
      <c r="C1305" s="64">
        <v>41058.6953587963</v>
      </c>
      <c r="D1305" s="65" t="s">
        <v>1486</v>
      </c>
      <c r="E1305" s="66">
        <v>41000</v>
      </c>
      <c r="F1305" s="67" t="s">
        <v>21</v>
      </c>
      <c r="G1305" s="68">
        <v>52086.37699865592</v>
      </c>
      <c r="H1305" s="69">
        <v>6</v>
      </c>
      <c r="I1305" s="67" t="s">
        <v>520</v>
      </c>
      <c r="J1305" s="70" t="s">
        <v>277</v>
      </c>
      <c r="K1305" s="67" t="s">
        <v>606</v>
      </c>
      <c r="L1305" s="63" t="s">
        <v>606</v>
      </c>
      <c r="M1305" s="70" t="s">
        <v>979</v>
      </c>
      <c r="N1305" s="63" t="s">
        <v>8</v>
      </c>
      <c r="O1305" s="70">
        <v>6</v>
      </c>
      <c r="P1305" s="70">
        <v>6</v>
      </c>
      <c r="Q1305" s="70">
        <v>12</v>
      </c>
      <c r="W1305" s="84">
        <v>4</v>
      </c>
      <c r="X1305" s="84">
        <v>6</v>
      </c>
    </row>
    <row r="1306" spans="2:24" ht="15" customHeight="1" x14ac:dyDescent="0.25">
      <c r="B1306" s="70" t="s">
        <v>3305</v>
      </c>
      <c r="C1306" s="64">
        <v>41058.701203703706</v>
      </c>
      <c r="D1306" s="65">
        <v>275000</v>
      </c>
      <c r="E1306" s="66">
        <v>275000</v>
      </c>
      <c r="F1306" s="67" t="s">
        <v>39</v>
      </c>
      <c r="G1306" s="68">
        <v>4897.177089046706</v>
      </c>
      <c r="H1306" s="69">
        <v>1</v>
      </c>
      <c r="I1306" s="67" t="s">
        <v>1487</v>
      </c>
      <c r="J1306" s="70" t="s">
        <v>51</v>
      </c>
      <c r="K1306" s="67" t="s">
        <v>7</v>
      </c>
      <c r="L1306" s="63" t="s">
        <v>7</v>
      </c>
      <c r="M1306" s="70" t="s">
        <v>1122</v>
      </c>
      <c r="N1306" s="63" t="s">
        <v>12</v>
      </c>
      <c r="O1306" s="70">
        <v>8</v>
      </c>
      <c r="P1306" s="70">
        <v>8</v>
      </c>
      <c r="Q1306" s="70">
        <v>4</v>
      </c>
      <c r="W1306" s="84">
        <v>8</v>
      </c>
      <c r="X1306" s="84">
        <v>8</v>
      </c>
    </row>
    <row r="1307" spans="2:24" ht="15" customHeight="1" x14ac:dyDescent="0.25">
      <c r="B1307" s="70" t="s">
        <v>3306</v>
      </c>
      <c r="C1307" s="64">
        <v>41058.705358796295</v>
      </c>
      <c r="D1307" s="65">
        <v>80000</v>
      </c>
      <c r="E1307" s="66">
        <v>80000</v>
      </c>
      <c r="F1307" s="67" t="s">
        <v>668</v>
      </c>
      <c r="G1307" s="68">
        <v>63807.047488395103</v>
      </c>
      <c r="H1307" s="69">
        <v>7</v>
      </c>
      <c r="I1307" s="67" t="s">
        <v>928</v>
      </c>
      <c r="J1307" s="70" t="s">
        <v>308</v>
      </c>
      <c r="K1307" s="67" t="s">
        <v>1488</v>
      </c>
      <c r="L1307" s="63" t="s">
        <v>670</v>
      </c>
      <c r="M1307" s="70" t="s">
        <v>4083</v>
      </c>
      <c r="N1307" s="63" t="s">
        <v>12</v>
      </c>
      <c r="O1307" s="70">
        <v>8</v>
      </c>
      <c r="P1307" s="70">
        <v>8</v>
      </c>
      <c r="Q1307" s="70">
        <v>15</v>
      </c>
      <c r="W1307" s="84">
        <v>8</v>
      </c>
      <c r="X1307" s="84">
        <v>8</v>
      </c>
    </row>
    <row r="1308" spans="2:24" ht="15" customHeight="1" x14ac:dyDescent="0.25">
      <c r="B1308" s="70" t="s">
        <v>3307</v>
      </c>
      <c r="C1308" s="64">
        <v>41058.712164351855</v>
      </c>
      <c r="D1308" s="65">
        <v>24000</v>
      </c>
      <c r="E1308" s="66">
        <v>24000</v>
      </c>
      <c r="F1308" s="67" t="s">
        <v>5</v>
      </c>
      <c r="G1308" s="68">
        <v>24000</v>
      </c>
      <c r="H1308" s="69">
        <v>3</v>
      </c>
      <c r="I1308" s="67" t="s">
        <v>1489</v>
      </c>
      <c r="J1308" s="70" t="s">
        <v>51</v>
      </c>
      <c r="K1308" s="67" t="s">
        <v>1490</v>
      </c>
      <c r="L1308" s="63" t="s">
        <v>131</v>
      </c>
      <c r="M1308" s="70" t="s">
        <v>1122</v>
      </c>
      <c r="N1308" s="63" t="s">
        <v>8</v>
      </c>
      <c r="O1308" s="70">
        <v>6</v>
      </c>
      <c r="P1308" s="70">
        <v>6</v>
      </c>
      <c r="Q1308" s="70">
        <v>5</v>
      </c>
      <c r="W1308" s="84">
        <v>4</v>
      </c>
      <c r="X1308" s="84">
        <v>6</v>
      </c>
    </row>
    <row r="1309" spans="2:24" ht="15" customHeight="1" x14ac:dyDescent="0.25">
      <c r="B1309" s="70" t="s">
        <v>3308</v>
      </c>
      <c r="C1309" s="64">
        <v>41058.714606481481</v>
      </c>
      <c r="D1309" s="65" t="s">
        <v>1491</v>
      </c>
      <c r="E1309" s="66">
        <v>60000</v>
      </c>
      <c r="F1309" s="67" t="s">
        <v>5</v>
      </c>
      <c r="G1309" s="68">
        <v>60000</v>
      </c>
      <c r="H1309" s="69">
        <v>7</v>
      </c>
      <c r="I1309" s="67" t="s">
        <v>1492</v>
      </c>
      <c r="J1309" s="70" t="s">
        <v>51</v>
      </c>
      <c r="K1309" s="67" t="s">
        <v>1278</v>
      </c>
      <c r="L1309" s="63" t="s">
        <v>1493</v>
      </c>
      <c r="M1309" s="70" t="s">
        <v>4017</v>
      </c>
      <c r="N1309" s="63" t="s">
        <v>12</v>
      </c>
      <c r="O1309" s="70">
        <v>8</v>
      </c>
      <c r="P1309" s="70">
        <v>8</v>
      </c>
      <c r="Q1309" s="70">
        <v>20</v>
      </c>
      <c r="W1309" s="84">
        <v>8</v>
      </c>
      <c r="X1309" s="84">
        <v>8</v>
      </c>
    </row>
    <row r="1310" spans="2:24" ht="15" customHeight="1" x14ac:dyDescent="0.25">
      <c r="B1310" s="70" t="s">
        <v>3309</v>
      </c>
      <c r="C1310" s="64">
        <v>41058.715185185189</v>
      </c>
      <c r="D1310" s="65">
        <v>300000</v>
      </c>
      <c r="E1310" s="66">
        <v>300000</v>
      </c>
      <c r="F1310" s="67" t="s">
        <v>39</v>
      </c>
      <c r="G1310" s="68">
        <v>5342.3750062327708</v>
      </c>
      <c r="H1310" s="69">
        <v>1</v>
      </c>
      <c r="I1310" s="67" t="s">
        <v>1494</v>
      </c>
      <c r="J1310" s="70" t="s">
        <v>19</v>
      </c>
      <c r="K1310" s="67" t="s">
        <v>7</v>
      </c>
      <c r="L1310" s="63" t="s">
        <v>7</v>
      </c>
      <c r="M1310" s="70" t="s">
        <v>1122</v>
      </c>
      <c r="N1310" s="63" t="s">
        <v>12</v>
      </c>
      <c r="O1310" s="70">
        <v>8</v>
      </c>
      <c r="P1310" s="70">
        <v>8</v>
      </c>
      <c r="Q1310" s="70">
        <v>3</v>
      </c>
      <c r="W1310" s="84">
        <v>8</v>
      </c>
      <c r="X1310" s="84">
        <v>8</v>
      </c>
    </row>
    <row r="1311" spans="2:24" ht="15" customHeight="1" x14ac:dyDescent="0.25">
      <c r="B1311" s="70" t="s">
        <v>3310</v>
      </c>
      <c r="C1311" s="64">
        <v>41058.719675925924</v>
      </c>
      <c r="D1311" s="65">
        <v>500000</v>
      </c>
      <c r="E1311" s="66">
        <v>500000</v>
      </c>
      <c r="F1311" s="67" t="s">
        <v>39</v>
      </c>
      <c r="G1311" s="68">
        <v>8903.9583437212841</v>
      </c>
      <c r="H1311" s="69">
        <v>1</v>
      </c>
      <c r="I1311" s="67" t="s">
        <v>1495</v>
      </c>
      <c r="J1311" s="70" t="s">
        <v>51</v>
      </c>
      <c r="K1311" s="67" t="s">
        <v>7</v>
      </c>
      <c r="L1311" s="63" t="s">
        <v>7</v>
      </c>
      <c r="M1311" s="70" t="s">
        <v>1122</v>
      </c>
      <c r="N1311" s="63" t="s">
        <v>17</v>
      </c>
      <c r="O1311" s="70">
        <v>3</v>
      </c>
      <c r="P1311" s="70">
        <v>2</v>
      </c>
      <c r="Q1311" s="70">
        <v>5</v>
      </c>
      <c r="W1311" s="84">
        <v>2</v>
      </c>
      <c r="X1311" s="84">
        <v>3</v>
      </c>
    </row>
    <row r="1312" spans="2:24" ht="15" customHeight="1" x14ac:dyDescent="0.25">
      <c r="B1312" s="70" t="s">
        <v>3311</v>
      </c>
      <c r="C1312" s="64">
        <v>41058.720289351855</v>
      </c>
      <c r="D1312" s="65" t="s">
        <v>1378</v>
      </c>
      <c r="E1312" s="66">
        <v>26000</v>
      </c>
      <c r="F1312" s="67" t="s">
        <v>67</v>
      </c>
      <c r="G1312" s="68">
        <v>40980.635073749385</v>
      </c>
      <c r="H1312" s="69">
        <v>5</v>
      </c>
      <c r="I1312" s="67" t="s">
        <v>1496</v>
      </c>
      <c r="J1312" s="70" t="s">
        <v>19</v>
      </c>
      <c r="K1312" s="67" t="s">
        <v>69</v>
      </c>
      <c r="L1312" s="63" t="s">
        <v>69</v>
      </c>
      <c r="M1312" s="70" t="s">
        <v>979</v>
      </c>
      <c r="N1312" s="63" t="s">
        <v>8</v>
      </c>
      <c r="O1312" s="70">
        <v>6</v>
      </c>
      <c r="P1312" s="70">
        <v>6</v>
      </c>
      <c r="Q1312" s="70">
        <v>2</v>
      </c>
      <c r="W1312" s="84">
        <v>4</v>
      </c>
      <c r="X1312" s="84">
        <v>6</v>
      </c>
    </row>
    <row r="1313" spans="2:24" ht="15" customHeight="1" x14ac:dyDescent="0.25">
      <c r="B1313" s="70" t="s">
        <v>3312</v>
      </c>
      <c r="C1313" s="64">
        <v>41058.720671296294</v>
      </c>
      <c r="D1313" s="65" t="s">
        <v>1497</v>
      </c>
      <c r="E1313" s="66">
        <v>600000</v>
      </c>
      <c r="F1313" s="67" t="s">
        <v>39</v>
      </c>
      <c r="G1313" s="68">
        <v>10684.750012465542</v>
      </c>
      <c r="H1313" s="69">
        <v>2</v>
      </c>
      <c r="I1313" s="67" t="s">
        <v>1018</v>
      </c>
      <c r="J1313" s="70" t="s">
        <v>51</v>
      </c>
      <c r="K1313" s="67" t="s">
        <v>7</v>
      </c>
      <c r="L1313" s="63" t="s">
        <v>7</v>
      </c>
      <c r="M1313" s="70" t="s">
        <v>1122</v>
      </c>
      <c r="N1313" s="63" t="s">
        <v>24</v>
      </c>
      <c r="O1313" s="70">
        <v>2</v>
      </c>
      <c r="P1313" s="70">
        <v>2</v>
      </c>
      <c r="Q1313" s="70">
        <v>7</v>
      </c>
      <c r="W1313" s="84">
        <v>1</v>
      </c>
      <c r="X1313" s="84">
        <v>2</v>
      </c>
    </row>
    <row r="1314" spans="2:24" ht="15" customHeight="1" x14ac:dyDescent="0.25">
      <c r="B1314" s="70" t="s">
        <v>3313</v>
      </c>
      <c r="C1314" s="64">
        <v>41058.729664351849</v>
      </c>
      <c r="D1314" s="65">
        <v>1200000</v>
      </c>
      <c r="E1314" s="66">
        <v>1200000</v>
      </c>
      <c r="F1314" s="67" t="s">
        <v>39</v>
      </c>
      <c r="G1314" s="68">
        <v>21369.500024931083</v>
      </c>
      <c r="H1314" s="69">
        <v>3</v>
      </c>
      <c r="I1314" s="67" t="s">
        <v>354</v>
      </c>
      <c r="J1314" s="70" t="s">
        <v>354</v>
      </c>
      <c r="K1314" s="67" t="s">
        <v>7</v>
      </c>
      <c r="L1314" s="63" t="s">
        <v>7</v>
      </c>
      <c r="M1314" s="70" t="s">
        <v>1122</v>
      </c>
      <c r="N1314" s="63" t="s">
        <v>17</v>
      </c>
      <c r="O1314" s="70">
        <v>3</v>
      </c>
      <c r="P1314" s="70">
        <v>2</v>
      </c>
      <c r="Q1314" s="70">
        <v>21</v>
      </c>
      <c r="W1314" s="84">
        <v>2</v>
      </c>
      <c r="X1314" s="84">
        <v>3</v>
      </c>
    </row>
    <row r="1315" spans="2:24" ht="15" customHeight="1" x14ac:dyDescent="0.25">
      <c r="B1315" s="70" t="s">
        <v>3314</v>
      </c>
      <c r="C1315" s="64">
        <v>41058.733483796299</v>
      </c>
      <c r="D1315" s="65">
        <v>18000</v>
      </c>
      <c r="E1315" s="66">
        <v>18000</v>
      </c>
      <c r="F1315" s="67" t="s">
        <v>5</v>
      </c>
      <c r="G1315" s="68">
        <v>18000</v>
      </c>
      <c r="H1315" s="69">
        <v>2</v>
      </c>
      <c r="I1315" s="67" t="s">
        <v>1498</v>
      </c>
      <c r="J1315" s="70" t="s">
        <v>51</v>
      </c>
      <c r="K1315" s="67" t="s">
        <v>1499</v>
      </c>
      <c r="L1315" s="63" t="s">
        <v>1499</v>
      </c>
      <c r="M1315" s="70" t="s">
        <v>4016</v>
      </c>
      <c r="N1315" s="63" t="s">
        <v>8</v>
      </c>
      <c r="O1315" s="70">
        <v>6</v>
      </c>
      <c r="P1315" s="70">
        <v>6</v>
      </c>
      <c r="Q1315" s="70">
        <v>12</v>
      </c>
      <c r="W1315" s="84">
        <v>4</v>
      </c>
      <c r="X1315" s="84">
        <v>6</v>
      </c>
    </row>
    <row r="1316" spans="2:24" ht="15" customHeight="1" x14ac:dyDescent="0.25">
      <c r="B1316" s="70" t="s">
        <v>3315</v>
      </c>
      <c r="C1316" s="64">
        <v>41058.73605324074</v>
      </c>
      <c r="D1316" s="65" t="s">
        <v>1500</v>
      </c>
      <c r="E1316" s="66">
        <v>41000</v>
      </c>
      <c r="F1316" s="67" t="s">
        <v>5</v>
      </c>
      <c r="G1316" s="68">
        <v>41000</v>
      </c>
      <c r="H1316" s="69">
        <v>5</v>
      </c>
      <c r="I1316" s="67" t="s">
        <v>1501</v>
      </c>
      <c r="J1316" s="70" t="s">
        <v>51</v>
      </c>
      <c r="K1316" s="67" t="s">
        <v>414</v>
      </c>
      <c r="L1316" s="63" t="s">
        <v>414</v>
      </c>
      <c r="M1316" s="70" t="s">
        <v>1122</v>
      </c>
      <c r="N1316" s="63" t="s">
        <v>17</v>
      </c>
      <c r="O1316" s="70">
        <v>3</v>
      </c>
      <c r="P1316" s="70">
        <v>2</v>
      </c>
      <c r="Q1316" s="70">
        <v>4</v>
      </c>
      <c r="W1316" s="84">
        <v>2</v>
      </c>
      <c r="X1316" s="84">
        <v>3</v>
      </c>
    </row>
    <row r="1317" spans="2:24" ht="15" customHeight="1" x14ac:dyDescent="0.25">
      <c r="B1317" s="70" t="s">
        <v>3316</v>
      </c>
      <c r="C1317" s="64">
        <v>41058.740266203706</v>
      </c>
      <c r="D1317" s="65" t="s">
        <v>1502</v>
      </c>
      <c r="E1317" s="66">
        <v>1600000</v>
      </c>
      <c r="F1317" s="67" t="s">
        <v>39</v>
      </c>
      <c r="G1317" s="68">
        <v>28492.66669990811</v>
      </c>
      <c r="H1317" s="69">
        <v>3</v>
      </c>
      <c r="I1317" s="67" t="s">
        <v>1503</v>
      </c>
      <c r="J1317" s="70" t="s">
        <v>19</v>
      </c>
      <c r="K1317" s="67" t="s">
        <v>7</v>
      </c>
      <c r="L1317" s="63" t="s">
        <v>7</v>
      </c>
      <c r="M1317" s="70" t="s">
        <v>1122</v>
      </c>
      <c r="N1317" s="63" t="s">
        <v>17</v>
      </c>
      <c r="O1317" s="70">
        <v>3</v>
      </c>
      <c r="P1317" s="70">
        <v>2</v>
      </c>
      <c r="Q1317" s="70">
        <v>4</v>
      </c>
      <c r="W1317" s="84">
        <v>2</v>
      </c>
      <c r="X1317" s="84">
        <v>3</v>
      </c>
    </row>
    <row r="1318" spans="2:24" ht="15" customHeight="1" x14ac:dyDescent="0.25">
      <c r="B1318" s="70" t="s">
        <v>3317</v>
      </c>
      <c r="C1318" s="64">
        <v>41058.741712962961</v>
      </c>
      <c r="D1318" s="65">
        <v>49500</v>
      </c>
      <c r="E1318" s="66">
        <v>49500</v>
      </c>
      <c r="F1318" s="67" t="s">
        <v>5</v>
      </c>
      <c r="G1318" s="68">
        <v>49500</v>
      </c>
      <c r="H1318" s="69">
        <v>5</v>
      </c>
      <c r="I1318" s="67" t="s">
        <v>116</v>
      </c>
      <c r="J1318" s="70" t="s">
        <v>19</v>
      </c>
      <c r="K1318" s="67" t="s">
        <v>14</v>
      </c>
      <c r="L1318" s="63" t="s">
        <v>14</v>
      </c>
      <c r="M1318" s="70" t="s">
        <v>4019</v>
      </c>
      <c r="N1318" s="63" t="s">
        <v>8</v>
      </c>
      <c r="O1318" s="70">
        <v>6</v>
      </c>
      <c r="P1318" s="70">
        <v>6</v>
      </c>
      <c r="Q1318" s="70">
        <v>4.5</v>
      </c>
      <c r="W1318" s="84">
        <v>4</v>
      </c>
      <c r="X1318" s="84">
        <v>6</v>
      </c>
    </row>
    <row r="1319" spans="2:24" ht="15" customHeight="1" x14ac:dyDescent="0.25">
      <c r="B1319" s="70" t="s">
        <v>3318</v>
      </c>
      <c r="C1319" s="64">
        <v>41058.750219907408</v>
      </c>
      <c r="D1319" s="65">
        <v>6600</v>
      </c>
      <c r="E1319" s="66">
        <v>6600</v>
      </c>
      <c r="F1319" s="67" t="s">
        <v>5</v>
      </c>
      <c r="G1319" s="68">
        <v>6600</v>
      </c>
      <c r="H1319" s="69">
        <v>1</v>
      </c>
      <c r="I1319" s="67" t="s">
        <v>1504</v>
      </c>
      <c r="J1319" s="70" t="s">
        <v>3945</v>
      </c>
      <c r="K1319" s="67" t="s">
        <v>7</v>
      </c>
      <c r="L1319" s="63" t="s">
        <v>7</v>
      </c>
      <c r="M1319" s="70" t="s">
        <v>1122</v>
      </c>
      <c r="N1319" s="63" t="s">
        <v>17</v>
      </c>
      <c r="O1319" s="70">
        <v>3</v>
      </c>
      <c r="P1319" s="70">
        <v>2</v>
      </c>
      <c r="Q1319" s="70">
        <v>6.4</v>
      </c>
      <c r="W1319" s="84">
        <v>2</v>
      </c>
      <c r="X1319" s="84">
        <v>3</v>
      </c>
    </row>
    <row r="1320" spans="2:24" ht="15" customHeight="1" x14ac:dyDescent="0.25">
      <c r="B1320" s="70" t="s">
        <v>3319</v>
      </c>
      <c r="C1320" s="64">
        <v>41058.754050925927</v>
      </c>
      <c r="D1320" s="65" t="s">
        <v>1505</v>
      </c>
      <c r="E1320" s="66">
        <v>70000</v>
      </c>
      <c r="F1320" s="67" t="s">
        <v>67</v>
      </c>
      <c r="G1320" s="68">
        <v>110332.47904470989</v>
      </c>
      <c r="H1320" s="69">
        <v>11</v>
      </c>
      <c r="I1320" s="67" t="s">
        <v>354</v>
      </c>
      <c r="J1320" s="70" t="s">
        <v>354</v>
      </c>
      <c r="K1320" s="67" t="s">
        <v>69</v>
      </c>
      <c r="L1320" s="63" t="s">
        <v>69</v>
      </c>
      <c r="M1320" s="70" t="s">
        <v>979</v>
      </c>
      <c r="N1320" s="63" t="s">
        <v>8</v>
      </c>
      <c r="O1320" s="70">
        <v>6</v>
      </c>
      <c r="P1320" s="70">
        <v>6</v>
      </c>
      <c r="Q1320" s="70">
        <v>15</v>
      </c>
      <c r="W1320" s="84">
        <v>4</v>
      </c>
      <c r="X1320" s="84">
        <v>6</v>
      </c>
    </row>
    <row r="1321" spans="2:24" ht="15" customHeight="1" x14ac:dyDescent="0.25">
      <c r="B1321" s="70" t="s">
        <v>3320</v>
      </c>
      <c r="C1321" s="64">
        <v>41058.760277777779</v>
      </c>
      <c r="D1321" s="65" t="s">
        <v>135</v>
      </c>
      <c r="E1321" s="66">
        <v>30000</v>
      </c>
      <c r="F1321" s="67" t="s">
        <v>67</v>
      </c>
      <c r="G1321" s="68">
        <v>47285.348162018527</v>
      </c>
      <c r="H1321" s="69">
        <v>5</v>
      </c>
      <c r="I1321" s="67" t="s">
        <v>183</v>
      </c>
      <c r="J1321" s="70" t="s">
        <v>19</v>
      </c>
      <c r="K1321" s="67" t="s">
        <v>69</v>
      </c>
      <c r="L1321" s="63" t="s">
        <v>69</v>
      </c>
      <c r="M1321" s="70" t="s">
        <v>979</v>
      </c>
      <c r="N1321" s="63" t="s">
        <v>12</v>
      </c>
      <c r="O1321" s="70">
        <v>8</v>
      </c>
      <c r="P1321" s="70">
        <v>8</v>
      </c>
      <c r="Q1321" s="70">
        <v>6</v>
      </c>
      <c r="W1321" s="84">
        <v>8</v>
      </c>
      <c r="X1321" s="84">
        <v>8</v>
      </c>
    </row>
    <row r="1322" spans="2:24" ht="15" customHeight="1" x14ac:dyDescent="0.25">
      <c r="B1322" s="70" t="s">
        <v>3321</v>
      </c>
      <c r="C1322" s="64">
        <v>41058.760335648149</v>
      </c>
      <c r="D1322" s="65" t="s">
        <v>1506</v>
      </c>
      <c r="E1322" s="66">
        <v>5300</v>
      </c>
      <c r="F1322" s="67" t="s">
        <v>5</v>
      </c>
      <c r="G1322" s="68">
        <v>5300</v>
      </c>
      <c r="H1322" s="69">
        <v>1</v>
      </c>
      <c r="I1322" s="67" t="s">
        <v>1507</v>
      </c>
      <c r="J1322" s="70" t="s">
        <v>51</v>
      </c>
      <c r="K1322" s="67" t="s">
        <v>16</v>
      </c>
      <c r="L1322" s="63" t="s">
        <v>16</v>
      </c>
      <c r="M1322" s="70" t="s">
        <v>1122</v>
      </c>
      <c r="N1322" s="63" t="s">
        <v>8</v>
      </c>
      <c r="O1322" s="70">
        <v>6</v>
      </c>
      <c r="P1322" s="70">
        <v>6</v>
      </c>
      <c r="Q1322" s="70">
        <v>5</v>
      </c>
      <c r="W1322" s="84">
        <v>4</v>
      </c>
      <c r="X1322" s="84">
        <v>6</v>
      </c>
    </row>
    <row r="1323" spans="2:24" ht="15" customHeight="1" x14ac:dyDescent="0.25">
      <c r="B1323" s="70" t="s">
        <v>3322</v>
      </c>
      <c r="C1323" s="64">
        <v>41058.764733796299</v>
      </c>
      <c r="D1323" s="65">
        <v>34500</v>
      </c>
      <c r="E1323" s="66">
        <v>34500</v>
      </c>
      <c r="F1323" s="67" t="s">
        <v>21</v>
      </c>
      <c r="G1323" s="68">
        <v>43828.780645210471</v>
      </c>
      <c r="H1323" s="69">
        <v>5</v>
      </c>
      <c r="I1323" s="67" t="s">
        <v>19</v>
      </c>
      <c r="J1323" s="70" t="s">
        <v>19</v>
      </c>
      <c r="K1323" s="67" t="s">
        <v>626</v>
      </c>
      <c r="L1323" s="63" t="s">
        <v>626</v>
      </c>
      <c r="M1323" s="70" t="s">
        <v>979</v>
      </c>
      <c r="N1323" s="63" t="s">
        <v>8</v>
      </c>
      <c r="O1323" s="70">
        <v>6</v>
      </c>
      <c r="P1323" s="70">
        <v>6</v>
      </c>
      <c r="Q1323" s="70">
        <v>15</v>
      </c>
      <c r="W1323" s="84">
        <v>4</v>
      </c>
      <c r="X1323" s="84">
        <v>6</v>
      </c>
    </row>
    <row r="1324" spans="2:24" ht="15" customHeight="1" x14ac:dyDescent="0.25">
      <c r="B1324" s="70" t="s">
        <v>3323</v>
      </c>
      <c r="C1324" s="64">
        <v>41058.773009259261</v>
      </c>
      <c r="D1324" s="65">
        <v>80000</v>
      </c>
      <c r="E1324" s="66">
        <v>80000</v>
      </c>
      <c r="F1324" s="67" t="s">
        <v>5</v>
      </c>
      <c r="G1324" s="68">
        <v>80000</v>
      </c>
      <c r="H1324" s="69">
        <v>9</v>
      </c>
      <c r="I1324" s="67" t="s">
        <v>1248</v>
      </c>
      <c r="J1324" s="70" t="s">
        <v>19</v>
      </c>
      <c r="K1324" s="67" t="s">
        <v>14</v>
      </c>
      <c r="L1324" s="63" t="s">
        <v>14</v>
      </c>
      <c r="M1324" s="70" t="s">
        <v>4019</v>
      </c>
      <c r="N1324" s="63" t="s">
        <v>24</v>
      </c>
      <c r="O1324" s="70">
        <v>2</v>
      </c>
      <c r="P1324" s="70">
        <v>2</v>
      </c>
      <c r="Q1324" s="70">
        <v>14</v>
      </c>
      <c r="W1324" s="84">
        <v>1</v>
      </c>
      <c r="X1324" s="84">
        <v>2</v>
      </c>
    </row>
    <row r="1325" spans="2:24" ht="15" customHeight="1" x14ac:dyDescent="0.25">
      <c r="B1325" s="70" t="s">
        <v>3324</v>
      </c>
      <c r="C1325" s="64">
        <v>41058.774421296293</v>
      </c>
      <c r="D1325" s="65" t="s">
        <v>1508</v>
      </c>
      <c r="E1325" s="66">
        <v>9067</v>
      </c>
      <c r="F1325" s="67" t="s">
        <v>21</v>
      </c>
      <c r="G1325" s="68">
        <v>11518.711713336908</v>
      </c>
      <c r="H1325" s="69">
        <v>2</v>
      </c>
      <c r="I1325" s="67" t="s">
        <v>1509</v>
      </c>
      <c r="J1325" s="70" t="s">
        <v>19</v>
      </c>
      <c r="K1325" s="67" t="s">
        <v>37</v>
      </c>
      <c r="L1325" s="63" t="s">
        <v>37</v>
      </c>
      <c r="M1325" s="70" t="s">
        <v>979</v>
      </c>
      <c r="N1325" s="63" t="s">
        <v>17</v>
      </c>
      <c r="O1325" s="70">
        <v>3</v>
      </c>
      <c r="P1325" s="70">
        <v>2</v>
      </c>
      <c r="Q1325" s="70">
        <v>3</v>
      </c>
      <c r="W1325" s="84">
        <v>2</v>
      </c>
      <c r="X1325" s="84">
        <v>3</v>
      </c>
    </row>
    <row r="1326" spans="2:24" ht="15" customHeight="1" x14ac:dyDescent="0.25">
      <c r="B1326" s="70" t="s">
        <v>3325</v>
      </c>
      <c r="C1326" s="64">
        <v>41058.774664351855</v>
      </c>
      <c r="D1326" s="65" t="s">
        <v>1510</v>
      </c>
      <c r="E1326" s="66">
        <v>150000</v>
      </c>
      <c r="F1326" s="67" t="s">
        <v>80</v>
      </c>
      <c r="G1326" s="68">
        <v>152986.44846039536</v>
      </c>
      <c r="H1326" s="69">
        <v>11</v>
      </c>
      <c r="I1326" s="67" t="s">
        <v>1511</v>
      </c>
      <c r="J1326" s="70" t="s">
        <v>19</v>
      </c>
      <c r="K1326" s="67" t="s">
        <v>82</v>
      </c>
      <c r="L1326" s="63" t="s">
        <v>82</v>
      </c>
      <c r="M1326" s="70" t="s">
        <v>4083</v>
      </c>
      <c r="N1326" s="63" t="s">
        <v>24</v>
      </c>
      <c r="O1326" s="70">
        <v>2</v>
      </c>
      <c r="P1326" s="70">
        <v>2</v>
      </c>
      <c r="Q1326" s="70">
        <v>5.5</v>
      </c>
      <c r="W1326" s="84">
        <v>1</v>
      </c>
      <c r="X1326" s="84">
        <v>2</v>
      </c>
    </row>
    <row r="1327" spans="2:24" ht="15" customHeight="1" x14ac:dyDescent="0.25">
      <c r="B1327" s="70" t="s">
        <v>3326</v>
      </c>
      <c r="C1327" s="64">
        <v>41058.776979166665</v>
      </c>
      <c r="D1327" s="65">
        <v>125000</v>
      </c>
      <c r="E1327" s="66">
        <v>125000</v>
      </c>
      <c r="F1327" s="67" t="s">
        <v>5</v>
      </c>
      <c r="G1327" s="68">
        <v>125000</v>
      </c>
      <c r="H1327" s="69">
        <v>11</v>
      </c>
      <c r="I1327" s="67" t="s">
        <v>1512</v>
      </c>
      <c r="J1327" s="70" t="s">
        <v>51</v>
      </c>
      <c r="K1327" s="67" t="s">
        <v>14</v>
      </c>
      <c r="L1327" s="63" t="s">
        <v>14</v>
      </c>
      <c r="M1327" s="70" t="s">
        <v>4019</v>
      </c>
      <c r="N1327" s="63" t="s">
        <v>8</v>
      </c>
      <c r="O1327" s="70">
        <v>6</v>
      </c>
      <c r="P1327" s="70">
        <v>6</v>
      </c>
      <c r="Q1327" s="70">
        <v>2</v>
      </c>
      <c r="W1327" s="84">
        <v>4</v>
      </c>
      <c r="X1327" s="84">
        <v>6</v>
      </c>
    </row>
    <row r="1328" spans="2:24" ht="15" customHeight="1" x14ac:dyDescent="0.25">
      <c r="B1328" s="70" t="s">
        <v>3327</v>
      </c>
      <c r="C1328" s="64">
        <v>41058.788402777776</v>
      </c>
      <c r="D1328" s="65">
        <v>100000</v>
      </c>
      <c r="E1328" s="66">
        <v>100000</v>
      </c>
      <c r="F1328" s="67" t="s">
        <v>80</v>
      </c>
      <c r="G1328" s="68">
        <v>101990.96564026357</v>
      </c>
      <c r="H1328" s="69">
        <v>11</v>
      </c>
      <c r="I1328" s="67" t="s">
        <v>1513</v>
      </c>
      <c r="J1328" s="70" t="s">
        <v>354</v>
      </c>
      <c r="K1328" s="67" t="s">
        <v>82</v>
      </c>
      <c r="L1328" s="63" t="s">
        <v>82</v>
      </c>
      <c r="M1328" s="70" t="s">
        <v>4083</v>
      </c>
      <c r="N1328" s="63" t="s">
        <v>24</v>
      </c>
      <c r="O1328" s="70">
        <v>2</v>
      </c>
      <c r="P1328" s="70">
        <v>2</v>
      </c>
      <c r="Q1328" s="70">
        <v>30</v>
      </c>
      <c r="W1328" s="84">
        <v>1</v>
      </c>
      <c r="X1328" s="84">
        <v>2</v>
      </c>
    </row>
    <row r="1329" spans="2:24" ht="15" customHeight="1" x14ac:dyDescent="0.25">
      <c r="B1329" s="70" t="s">
        <v>3328</v>
      </c>
      <c r="C1329" s="64">
        <v>41058.788425925923</v>
      </c>
      <c r="D1329" s="65">
        <v>105000</v>
      </c>
      <c r="E1329" s="66">
        <v>105000</v>
      </c>
      <c r="F1329" s="67" t="s">
        <v>5</v>
      </c>
      <c r="G1329" s="68">
        <v>105000</v>
      </c>
      <c r="H1329" s="69">
        <v>11</v>
      </c>
      <c r="I1329" s="67" t="s">
        <v>1514</v>
      </c>
      <c r="J1329" s="70" t="s">
        <v>3947</v>
      </c>
      <c r="K1329" s="67" t="s">
        <v>14</v>
      </c>
      <c r="L1329" s="63" t="s">
        <v>14</v>
      </c>
      <c r="M1329" s="70" t="s">
        <v>4019</v>
      </c>
      <c r="N1329" s="63" t="s">
        <v>24</v>
      </c>
      <c r="O1329" s="70">
        <v>2</v>
      </c>
      <c r="P1329" s="70">
        <v>2</v>
      </c>
      <c r="Q1329" s="70">
        <v>15</v>
      </c>
      <c r="W1329" s="84">
        <v>1</v>
      </c>
      <c r="X1329" s="84">
        <v>2</v>
      </c>
    </row>
    <row r="1330" spans="2:24" ht="15" customHeight="1" x14ac:dyDescent="0.25">
      <c r="B1330" s="70" t="s">
        <v>3329</v>
      </c>
      <c r="C1330" s="64">
        <v>41058.79241898148</v>
      </c>
      <c r="D1330" s="65">
        <v>40000</v>
      </c>
      <c r="E1330" s="66">
        <v>40000</v>
      </c>
      <c r="F1330" s="67" t="s">
        <v>21</v>
      </c>
      <c r="G1330" s="68">
        <v>50815.977559664309</v>
      </c>
      <c r="H1330" s="69">
        <v>6</v>
      </c>
      <c r="I1330" s="67" t="s">
        <v>1260</v>
      </c>
      <c r="J1330" s="70" t="s">
        <v>51</v>
      </c>
      <c r="K1330" s="67" t="s">
        <v>1515</v>
      </c>
      <c r="L1330" s="63" t="s">
        <v>1515</v>
      </c>
      <c r="M1330" s="70" t="s">
        <v>979</v>
      </c>
      <c r="N1330" s="63" t="s">
        <v>8</v>
      </c>
      <c r="O1330" s="70">
        <v>6</v>
      </c>
      <c r="P1330" s="70">
        <v>6</v>
      </c>
      <c r="Q1330" s="70">
        <v>20</v>
      </c>
      <c r="W1330" s="84">
        <v>4</v>
      </c>
      <c r="X1330" s="84">
        <v>6</v>
      </c>
    </row>
    <row r="1331" spans="2:24" ht="15" customHeight="1" x14ac:dyDescent="0.25">
      <c r="B1331" s="70" t="s">
        <v>3330</v>
      </c>
      <c r="C1331" s="64">
        <v>41058.792916666665</v>
      </c>
      <c r="D1331" s="65">
        <v>75000</v>
      </c>
      <c r="E1331" s="66">
        <v>75000</v>
      </c>
      <c r="F1331" s="67" t="s">
        <v>5</v>
      </c>
      <c r="G1331" s="68">
        <v>75000</v>
      </c>
      <c r="H1331" s="69">
        <v>8</v>
      </c>
      <c r="I1331" s="67" t="s">
        <v>13</v>
      </c>
      <c r="J1331" s="70" t="s">
        <v>19</v>
      </c>
      <c r="K1331" s="67" t="s">
        <v>14</v>
      </c>
      <c r="L1331" s="63" t="s">
        <v>14</v>
      </c>
      <c r="M1331" s="70" t="s">
        <v>4019</v>
      </c>
      <c r="N1331" s="63" t="s">
        <v>8</v>
      </c>
      <c r="O1331" s="70">
        <v>6</v>
      </c>
      <c r="P1331" s="70">
        <v>6</v>
      </c>
      <c r="Q1331" s="70">
        <v>7</v>
      </c>
      <c r="W1331" s="84">
        <v>4</v>
      </c>
      <c r="X1331" s="84">
        <v>6</v>
      </c>
    </row>
    <row r="1332" spans="2:24" ht="15" customHeight="1" x14ac:dyDescent="0.25">
      <c r="B1332" s="70" t="s">
        <v>3331</v>
      </c>
      <c r="C1332" s="64">
        <v>41058.795995370368</v>
      </c>
      <c r="D1332" s="65" t="s">
        <v>1516</v>
      </c>
      <c r="E1332" s="66">
        <v>250000</v>
      </c>
      <c r="F1332" s="67" t="s">
        <v>39</v>
      </c>
      <c r="G1332" s="68">
        <v>4451.9791718606421</v>
      </c>
      <c r="H1332" s="69">
        <v>1</v>
      </c>
      <c r="I1332" s="67" t="s">
        <v>1517</v>
      </c>
      <c r="J1332" s="70" t="s">
        <v>19</v>
      </c>
      <c r="K1332" s="67" t="s">
        <v>7</v>
      </c>
      <c r="L1332" s="63" t="s">
        <v>7</v>
      </c>
      <c r="M1332" s="70" t="s">
        <v>1122</v>
      </c>
      <c r="N1332" s="63" t="s">
        <v>12</v>
      </c>
      <c r="O1332" s="70">
        <v>8</v>
      </c>
      <c r="P1332" s="70">
        <v>8</v>
      </c>
      <c r="Q1332" s="70">
        <v>8</v>
      </c>
      <c r="W1332" s="84">
        <v>8</v>
      </c>
      <c r="X1332" s="84">
        <v>8</v>
      </c>
    </row>
    <row r="1333" spans="2:24" ht="15" customHeight="1" x14ac:dyDescent="0.25">
      <c r="B1333" s="70" t="s">
        <v>3332</v>
      </c>
      <c r="C1333" s="64">
        <v>41058.797650462962</v>
      </c>
      <c r="D1333" s="65">
        <v>110000</v>
      </c>
      <c r="E1333" s="66">
        <v>110000</v>
      </c>
      <c r="F1333" s="67" t="s">
        <v>5</v>
      </c>
      <c r="G1333" s="68">
        <v>110000</v>
      </c>
      <c r="H1333" s="69">
        <v>11</v>
      </c>
      <c r="I1333" s="67" t="s">
        <v>1518</v>
      </c>
      <c r="J1333" s="70" t="s">
        <v>19</v>
      </c>
      <c r="K1333" s="67" t="s">
        <v>14</v>
      </c>
      <c r="L1333" s="63" t="s">
        <v>14</v>
      </c>
      <c r="M1333" s="70" t="s">
        <v>4019</v>
      </c>
      <c r="N1333" s="63" t="s">
        <v>24</v>
      </c>
      <c r="O1333" s="70">
        <v>2</v>
      </c>
      <c r="P1333" s="70">
        <v>2</v>
      </c>
      <c r="Q1333" s="70">
        <v>10</v>
      </c>
      <c r="W1333" s="84">
        <v>1</v>
      </c>
      <c r="X1333" s="84">
        <v>2</v>
      </c>
    </row>
    <row r="1334" spans="2:24" ht="15" customHeight="1" x14ac:dyDescent="0.25">
      <c r="B1334" s="70" t="s">
        <v>3333</v>
      </c>
      <c r="C1334" s="64">
        <v>41058.798668981479</v>
      </c>
      <c r="D1334" s="65" t="s">
        <v>1519</v>
      </c>
      <c r="E1334" s="66">
        <v>27000</v>
      </c>
      <c r="F1334" s="67" t="s">
        <v>67</v>
      </c>
      <c r="G1334" s="68">
        <v>42556.81334581667</v>
      </c>
      <c r="H1334" s="69">
        <v>5</v>
      </c>
      <c r="I1334" s="67" t="s">
        <v>1520</v>
      </c>
      <c r="J1334" s="70" t="s">
        <v>277</v>
      </c>
      <c r="K1334" s="67" t="s">
        <v>69</v>
      </c>
      <c r="L1334" s="63" t="s">
        <v>69</v>
      </c>
      <c r="M1334" s="70" t="s">
        <v>979</v>
      </c>
      <c r="N1334" s="63" t="s">
        <v>8</v>
      </c>
      <c r="O1334" s="70">
        <v>6</v>
      </c>
      <c r="P1334" s="70">
        <v>6</v>
      </c>
      <c r="Q1334" s="70">
        <v>1</v>
      </c>
      <c r="W1334" s="84">
        <v>4</v>
      </c>
      <c r="X1334" s="84">
        <v>6</v>
      </c>
    </row>
    <row r="1335" spans="2:24" ht="15" customHeight="1" x14ac:dyDescent="0.25">
      <c r="B1335" s="70" t="s">
        <v>3334</v>
      </c>
      <c r="C1335" s="64">
        <v>41058.799664351849</v>
      </c>
      <c r="D1335" s="65" t="s">
        <v>1521</v>
      </c>
      <c r="E1335" s="66">
        <v>450000</v>
      </c>
      <c r="F1335" s="67" t="s">
        <v>39</v>
      </c>
      <c r="G1335" s="68">
        <v>8013.5625093491553</v>
      </c>
      <c r="H1335" s="69">
        <v>1</v>
      </c>
      <c r="I1335" s="67" t="s">
        <v>1522</v>
      </c>
      <c r="J1335" s="70" t="s">
        <v>277</v>
      </c>
      <c r="K1335" s="67" t="s">
        <v>7</v>
      </c>
      <c r="L1335" s="63" t="s">
        <v>7</v>
      </c>
      <c r="M1335" s="70" t="s">
        <v>1122</v>
      </c>
      <c r="N1335" s="63" t="s">
        <v>24</v>
      </c>
      <c r="O1335" s="70">
        <v>2</v>
      </c>
      <c r="P1335" s="70">
        <v>2</v>
      </c>
      <c r="Q1335" s="70">
        <v>7</v>
      </c>
      <c r="W1335" s="84">
        <v>1</v>
      </c>
      <c r="X1335" s="84">
        <v>2</v>
      </c>
    </row>
    <row r="1336" spans="2:24" ht="15" customHeight="1" x14ac:dyDescent="0.25">
      <c r="B1336" s="70" t="s">
        <v>3335</v>
      </c>
      <c r="C1336" s="64">
        <v>41058.800219907411</v>
      </c>
      <c r="D1336" s="65">
        <v>125000</v>
      </c>
      <c r="E1336" s="66">
        <v>125000</v>
      </c>
      <c r="F1336" s="67" t="s">
        <v>5</v>
      </c>
      <c r="G1336" s="68">
        <v>125000</v>
      </c>
      <c r="H1336" s="69">
        <v>11</v>
      </c>
      <c r="I1336" s="67" t="s">
        <v>640</v>
      </c>
      <c r="J1336" s="70" t="s">
        <v>51</v>
      </c>
      <c r="K1336" s="67" t="s">
        <v>14</v>
      </c>
      <c r="L1336" s="63" t="s">
        <v>14</v>
      </c>
      <c r="M1336" s="70" t="s">
        <v>4019</v>
      </c>
      <c r="N1336" s="63" t="s">
        <v>8</v>
      </c>
      <c r="O1336" s="70">
        <v>6</v>
      </c>
      <c r="P1336" s="70">
        <v>6</v>
      </c>
      <c r="Q1336" s="70">
        <v>25</v>
      </c>
      <c r="W1336" s="84">
        <v>4</v>
      </c>
      <c r="X1336" s="84">
        <v>6</v>
      </c>
    </row>
    <row r="1337" spans="2:24" ht="15" customHeight="1" x14ac:dyDescent="0.25">
      <c r="B1337" s="70" t="s">
        <v>3336</v>
      </c>
      <c r="C1337" s="64">
        <v>41058.808009259257</v>
      </c>
      <c r="D1337" s="65">
        <v>60000</v>
      </c>
      <c r="E1337" s="66">
        <v>60000</v>
      </c>
      <c r="F1337" s="67" t="s">
        <v>5</v>
      </c>
      <c r="G1337" s="68">
        <v>60000</v>
      </c>
      <c r="H1337" s="69">
        <v>7</v>
      </c>
      <c r="I1337" s="67" t="s">
        <v>1523</v>
      </c>
      <c r="J1337" s="70" t="s">
        <v>19</v>
      </c>
      <c r="K1337" s="67" t="s">
        <v>14</v>
      </c>
      <c r="L1337" s="63" t="s">
        <v>14</v>
      </c>
      <c r="M1337" s="70" t="s">
        <v>4019</v>
      </c>
      <c r="N1337" s="63" t="s">
        <v>12</v>
      </c>
      <c r="O1337" s="70">
        <v>8</v>
      </c>
      <c r="P1337" s="70">
        <v>8</v>
      </c>
      <c r="Q1337" s="70">
        <v>12</v>
      </c>
      <c r="W1337" s="84">
        <v>8</v>
      </c>
      <c r="X1337" s="84">
        <v>8</v>
      </c>
    </row>
    <row r="1338" spans="2:24" ht="15" customHeight="1" x14ac:dyDescent="0.25">
      <c r="B1338" s="70" t="s">
        <v>3337</v>
      </c>
      <c r="C1338" s="64">
        <v>41058.813564814816</v>
      </c>
      <c r="D1338" s="65" t="s">
        <v>1524</v>
      </c>
      <c r="E1338" s="66">
        <v>2210000</v>
      </c>
      <c r="F1338" s="67" t="s">
        <v>39</v>
      </c>
      <c r="G1338" s="68">
        <v>39355.495879248076</v>
      </c>
      <c r="H1338" s="69">
        <v>4</v>
      </c>
      <c r="I1338" s="67" t="s">
        <v>385</v>
      </c>
      <c r="J1338" s="70" t="s">
        <v>19</v>
      </c>
      <c r="K1338" s="67" t="s">
        <v>7</v>
      </c>
      <c r="L1338" s="63" t="s">
        <v>7</v>
      </c>
      <c r="M1338" s="70" t="s">
        <v>1122</v>
      </c>
      <c r="N1338" s="63" t="s">
        <v>24</v>
      </c>
      <c r="O1338" s="70">
        <v>2</v>
      </c>
      <c r="P1338" s="70">
        <v>2</v>
      </c>
      <c r="Q1338" s="70">
        <v>5.6</v>
      </c>
      <c r="W1338" s="84">
        <v>1</v>
      </c>
      <c r="X1338" s="84">
        <v>2</v>
      </c>
    </row>
    <row r="1339" spans="2:24" ht="15" customHeight="1" x14ac:dyDescent="0.25">
      <c r="B1339" s="70" t="s">
        <v>3338</v>
      </c>
      <c r="C1339" s="64">
        <v>41058.814664351848</v>
      </c>
      <c r="D1339" s="65">
        <v>45000</v>
      </c>
      <c r="E1339" s="66">
        <v>45000</v>
      </c>
      <c r="F1339" s="67" t="s">
        <v>21</v>
      </c>
      <c r="G1339" s="68">
        <v>57167.974754622352</v>
      </c>
      <c r="H1339" s="69">
        <v>6</v>
      </c>
      <c r="I1339" s="67" t="s">
        <v>1525</v>
      </c>
      <c r="J1339" s="70" t="s">
        <v>486</v>
      </c>
      <c r="K1339" s="67" t="s">
        <v>23</v>
      </c>
      <c r="L1339" s="63" t="s">
        <v>23</v>
      </c>
      <c r="M1339" s="70" t="s">
        <v>979</v>
      </c>
      <c r="N1339" s="63" t="s">
        <v>8</v>
      </c>
      <c r="O1339" s="70">
        <v>6</v>
      </c>
      <c r="P1339" s="70">
        <v>6</v>
      </c>
      <c r="Q1339" s="70">
        <v>12</v>
      </c>
      <c r="W1339" s="84">
        <v>4</v>
      </c>
      <c r="X1339" s="84">
        <v>6</v>
      </c>
    </row>
    <row r="1340" spans="2:24" ht="15" customHeight="1" x14ac:dyDescent="0.25">
      <c r="B1340" s="70" t="s">
        <v>3339</v>
      </c>
      <c r="C1340" s="64">
        <v>41058.819155092591</v>
      </c>
      <c r="D1340" s="65" t="s">
        <v>1526</v>
      </c>
      <c r="E1340" s="66">
        <v>4000000</v>
      </c>
      <c r="F1340" s="67" t="s">
        <v>1527</v>
      </c>
      <c r="G1340" s="68">
        <v>50694.322109187968</v>
      </c>
      <c r="H1340" s="69">
        <v>6</v>
      </c>
      <c r="I1340" s="67" t="s">
        <v>1528</v>
      </c>
      <c r="J1340" s="70" t="s">
        <v>19</v>
      </c>
      <c r="K1340" s="67" t="s">
        <v>652</v>
      </c>
      <c r="L1340" s="63" t="s">
        <v>652</v>
      </c>
      <c r="M1340" s="70" t="s">
        <v>1122</v>
      </c>
      <c r="N1340" s="63" t="s">
        <v>8</v>
      </c>
      <c r="O1340" s="70">
        <v>6</v>
      </c>
      <c r="P1340" s="70">
        <v>6</v>
      </c>
      <c r="Q1340" s="70">
        <v>8</v>
      </c>
      <c r="W1340" s="84">
        <v>4</v>
      </c>
      <c r="X1340" s="84">
        <v>6</v>
      </c>
    </row>
    <row r="1341" spans="2:24" ht="15" customHeight="1" x14ac:dyDescent="0.25">
      <c r="B1341" s="70" t="s">
        <v>3340</v>
      </c>
      <c r="C1341" s="64">
        <v>41058.824513888889</v>
      </c>
      <c r="D1341" s="65">
        <v>57500</v>
      </c>
      <c r="E1341" s="66">
        <v>57500</v>
      </c>
      <c r="F1341" s="67" t="s">
        <v>5</v>
      </c>
      <c r="G1341" s="68">
        <v>57500</v>
      </c>
      <c r="H1341" s="69">
        <v>6</v>
      </c>
      <c r="I1341" s="67" t="s">
        <v>1529</v>
      </c>
      <c r="J1341" s="70" t="s">
        <v>51</v>
      </c>
      <c r="K1341" s="67" t="s">
        <v>14</v>
      </c>
      <c r="L1341" s="63" t="s">
        <v>14</v>
      </c>
      <c r="M1341" s="70" t="s">
        <v>4019</v>
      </c>
      <c r="N1341" s="63" t="s">
        <v>8</v>
      </c>
      <c r="O1341" s="70">
        <v>6</v>
      </c>
      <c r="P1341" s="70">
        <v>6</v>
      </c>
      <c r="Q1341" s="70">
        <v>30</v>
      </c>
      <c r="W1341" s="84">
        <v>4</v>
      </c>
      <c r="X1341" s="84">
        <v>6</v>
      </c>
    </row>
    <row r="1342" spans="2:24" ht="15" customHeight="1" x14ac:dyDescent="0.25">
      <c r="B1342" s="70" t="s">
        <v>3341</v>
      </c>
      <c r="C1342" s="64">
        <v>41058.826678240737</v>
      </c>
      <c r="D1342" s="65">
        <v>62000</v>
      </c>
      <c r="E1342" s="66">
        <v>62000</v>
      </c>
      <c r="F1342" s="67" t="s">
        <v>21</v>
      </c>
      <c r="G1342" s="68">
        <v>78764.765217479682</v>
      </c>
      <c r="H1342" s="69">
        <v>8</v>
      </c>
      <c r="I1342" s="67" t="s">
        <v>486</v>
      </c>
      <c r="J1342" s="70" t="s">
        <v>486</v>
      </c>
      <c r="K1342" s="67" t="s">
        <v>626</v>
      </c>
      <c r="L1342" s="63" t="s">
        <v>626</v>
      </c>
      <c r="M1342" s="70" t="s">
        <v>979</v>
      </c>
      <c r="N1342" s="63" t="s">
        <v>8</v>
      </c>
      <c r="O1342" s="70">
        <v>6</v>
      </c>
      <c r="P1342" s="70">
        <v>6</v>
      </c>
      <c r="Q1342" s="70">
        <v>15</v>
      </c>
      <c r="W1342" s="84">
        <v>4</v>
      </c>
      <c r="X1342" s="84">
        <v>6</v>
      </c>
    </row>
    <row r="1343" spans="2:24" ht="15" customHeight="1" x14ac:dyDescent="0.25">
      <c r="B1343" s="70" t="s">
        <v>3342</v>
      </c>
      <c r="C1343" s="64">
        <v>41058.828182870369</v>
      </c>
      <c r="D1343" s="65" t="s">
        <v>1530</v>
      </c>
      <c r="E1343" s="66">
        <v>80000</v>
      </c>
      <c r="F1343" s="67" t="s">
        <v>5</v>
      </c>
      <c r="G1343" s="68">
        <v>80000</v>
      </c>
      <c r="H1343" s="69">
        <v>9</v>
      </c>
      <c r="I1343" s="67" t="s">
        <v>1531</v>
      </c>
      <c r="J1343" s="70" t="s">
        <v>51</v>
      </c>
      <c r="K1343" s="67" t="s">
        <v>14</v>
      </c>
      <c r="L1343" s="63" t="s">
        <v>14</v>
      </c>
      <c r="M1343" s="70" t="s">
        <v>4019</v>
      </c>
      <c r="N1343" s="63" t="s">
        <v>8</v>
      </c>
      <c r="O1343" s="70">
        <v>6</v>
      </c>
      <c r="P1343" s="70">
        <v>6</v>
      </c>
      <c r="Q1343" s="70">
        <v>10</v>
      </c>
      <c r="W1343" s="84">
        <v>4</v>
      </c>
      <c r="X1343" s="84">
        <v>6</v>
      </c>
    </row>
    <row r="1344" spans="2:24" ht="15" customHeight="1" x14ac:dyDescent="0.25">
      <c r="B1344" s="70" t="s">
        <v>3343</v>
      </c>
      <c r="C1344" s="64">
        <v>41058.829606481479</v>
      </c>
      <c r="D1344" s="65" t="s">
        <v>1245</v>
      </c>
      <c r="E1344" s="66">
        <v>45000</v>
      </c>
      <c r="F1344" s="67" t="s">
        <v>67</v>
      </c>
      <c r="G1344" s="68">
        <v>70928.022243027779</v>
      </c>
      <c r="H1344" s="69">
        <v>8</v>
      </c>
      <c r="I1344" s="67" t="s">
        <v>770</v>
      </c>
      <c r="J1344" s="70" t="s">
        <v>51</v>
      </c>
      <c r="K1344" s="67" t="s">
        <v>69</v>
      </c>
      <c r="L1344" s="63" t="s">
        <v>69</v>
      </c>
      <c r="M1344" s="70" t="s">
        <v>979</v>
      </c>
      <c r="N1344" s="63" t="s">
        <v>17</v>
      </c>
      <c r="O1344" s="70">
        <v>3</v>
      </c>
      <c r="P1344" s="70">
        <v>2</v>
      </c>
      <c r="Q1344" s="70">
        <v>15</v>
      </c>
      <c r="W1344" s="84">
        <v>2</v>
      </c>
      <c r="X1344" s="84">
        <v>3</v>
      </c>
    </row>
    <row r="1345" spans="2:24" ht="15" customHeight="1" x14ac:dyDescent="0.25">
      <c r="B1345" s="70" t="s">
        <v>3344</v>
      </c>
      <c r="C1345" s="64">
        <v>41058.835497685184</v>
      </c>
      <c r="D1345" s="65">
        <v>33000</v>
      </c>
      <c r="E1345" s="66">
        <v>33000</v>
      </c>
      <c r="F1345" s="67" t="s">
        <v>5</v>
      </c>
      <c r="G1345" s="68">
        <v>33000</v>
      </c>
      <c r="H1345" s="69">
        <v>4</v>
      </c>
      <c r="I1345" s="67" t="s">
        <v>1532</v>
      </c>
      <c r="J1345" s="70" t="s">
        <v>486</v>
      </c>
      <c r="K1345" s="67" t="s">
        <v>14</v>
      </c>
      <c r="L1345" s="63" t="s">
        <v>14</v>
      </c>
      <c r="M1345" s="70" t="s">
        <v>4019</v>
      </c>
      <c r="N1345" s="63" t="s">
        <v>8</v>
      </c>
      <c r="O1345" s="70">
        <v>6</v>
      </c>
      <c r="P1345" s="70">
        <v>6</v>
      </c>
      <c r="Q1345" s="70">
        <v>3</v>
      </c>
      <c r="W1345" s="84">
        <v>4</v>
      </c>
      <c r="X1345" s="84">
        <v>6</v>
      </c>
    </row>
    <row r="1346" spans="2:24" ht="15" customHeight="1" x14ac:dyDescent="0.25">
      <c r="B1346" s="70" t="s">
        <v>3345</v>
      </c>
      <c r="C1346" s="64">
        <v>41058.84746527778</v>
      </c>
      <c r="D1346" s="65" t="s">
        <v>1533</v>
      </c>
      <c r="E1346" s="66">
        <v>100000</v>
      </c>
      <c r="F1346" s="67" t="s">
        <v>5</v>
      </c>
      <c r="G1346" s="68">
        <v>100000</v>
      </c>
      <c r="H1346" s="69">
        <v>11</v>
      </c>
      <c r="I1346" s="67" t="s">
        <v>422</v>
      </c>
      <c r="J1346" s="70" t="s">
        <v>19</v>
      </c>
      <c r="K1346" s="67" t="s">
        <v>14</v>
      </c>
      <c r="L1346" s="63" t="s">
        <v>14</v>
      </c>
      <c r="M1346" s="70" t="s">
        <v>4019</v>
      </c>
      <c r="N1346" s="63" t="s">
        <v>8</v>
      </c>
      <c r="O1346" s="70">
        <v>6</v>
      </c>
      <c r="P1346" s="70">
        <v>6</v>
      </c>
      <c r="Q1346" s="70">
        <v>1</v>
      </c>
      <c r="W1346" s="84">
        <v>4</v>
      </c>
      <c r="X1346" s="84">
        <v>6</v>
      </c>
    </row>
    <row r="1347" spans="2:24" ht="15" customHeight="1" x14ac:dyDescent="0.25">
      <c r="B1347" s="70" t="s">
        <v>3346</v>
      </c>
      <c r="C1347" s="64">
        <v>41058.861250000002</v>
      </c>
      <c r="D1347" s="65" t="s">
        <v>1534</v>
      </c>
      <c r="E1347" s="66">
        <v>60000</v>
      </c>
      <c r="F1347" s="67" t="s">
        <v>5</v>
      </c>
      <c r="G1347" s="68">
        <v>60000</v>
      </c>
      <c r="H1347" s="69">
        <v>7</v>
      </c>
      <c r="I1347" s="67" t="s">
        <v>202</v>
      </c>
      <c r="J1347" s="70" t="s">
        <v>51</v>
      </c>
      <c r="K1347" s="67" t="s">
        <v>14</v>
      </c>
      <c r="L1347" s="63" t="s">
        <v>14</v>
      </c>
      <c r="M1347" s="70" t="s">
        <v>4019</v>
      </c>
      <c r="N1347" s="63" t="s">
        <v>17</v>
      </c>
      <c r="O1347" s="70">
        <v>3</v>
      </c>
      <c r="P1347" s="70">
        <v>2</v>
      </c>
      <c r="Q1347" s="70">
        <v>20</v>
      </c>
      <c r="W1347" s="84">
        <v>2</v>
      </c>
      <c r="X1347" s="84">
        <v>3</v>
      </c>
    </row>
    <row r="1348" spans="2:24" ht="15" customHeight="1" x14ac:dyDescent="0.25">
      <c r="B1348" s="70" t="s">
        <v>3347</v>
      </c>
      <c r="C1348" s="64">
        <v>41058.870636574073</v>
      </c>
      <c r="D1348" s="65">
        <v>95000</v>
      </c>
      <c r="E1348" s="66">
        <v>95000</v>
      </c>
      <c r="F1348" s="67" t="s">
        <v>5</v>
      </c>
      <c r="G1348" s="68">
        <v>95000</v>
      </c>
      <c r="H1348" s="69">
        <v>10</v>
      </c>
      <c r="I1348" s="67" t="s">
        <v>651</v>
      </c>
      <c r="J1348" s="70" t="s">
        <v>19</v>
      </c>
      <c r="K1348" s="67" t="s">
        <v>14</v>
      </c>
      <c r="L1348" s="63" t="s">
        <v>14</v>
      </c>
      <c r="M1348" s="70" t="s">
        <v>4019</v>
      </c>
      <c r="N1348" s="63" t="s">
        <v>17</v>
      </c>
      <c r="O1348" s="70">
        <v>3</v>
      </c>
      <c r="P1348" s="70">
        <v>2</v>
      </c>
      <c r="Q1348" s="70">
        <v>7</v>
      </c>
      <c r="W1348" s="84">
        <v>2</v>
      </c>
      <c r="X1348" s="84">
        <v>3</v>
      </c>
    </row>
    <row r="1349" spans="2:24" ht="15" customHeight="1" x14ac:dyDescent="0.25">
      <c r="B1349" s="70" t="s">
        <v>3348</v>
      </c>
      <c r="C1349" s="64">
        <v>41058.880173611113</v>
      </c>
      <c r="D1349" s="65">
        <v>24000</v>
      </c>
      <c r="E1349" s="66">
        <v>24000</v>
      </c>
      <c r="F1349" s="67" t="s">
        <v>5</v>
      </c>
      <c r="G1349" s="68">
        <v>24000</v>
      </c>
      <c r="H1349" s="69">
        <v>3</v>
      </c>
      <c r="I1349" s="67" t="s">
        <v>1535</v>
      </c>
      <c r="J1349" s="70" t="s">
        <v>19</v>
      </c>
      <c r="K1349" s="67" t="s">
        <v>14</v>
      </c>
      <c r="L1349" s="63" t="s">
        <v>14</v>
      </c>
      <c r="M1349" s="70" t="s">
        <v>4019</v>
      </c>
      <c r="N1349" s="63" t="s">
        <v>24</v>
      </c>
      <c r="O1349" s="70">
        <v>2</v>
      </c>
      <c r="P1349" s="70">
        <v>2</v>
      </c>
      <c r="Q1349" s="70">
        <v>33</v>
      </c>
      <c r="W1349" s="84">
        <v>1</v>
      </c>
      <c r="X1349" s="84">
        <v>2</v>
      </c>
    </row>
    <row r="1350" spans="2:24" ht="15" customHeight="1" x14ac:dyDescent="0.25">
      <c r="B1350" s="70" t="s">
        <v>3349</v>
      </c>
      <c r="C1350" s="64">
        <v>41058.887106481481</v>
      </c>
      <c r="D1350" s="65">
        <v>50000</v>
      </c>
      <c r="E1350" s="66">
        <v>50000</v>
      </c>
      <c r="F1350" s="67" t="s">
        <v>5</v>
      </c>
      <c r="G1350" s="68">
        <v>50000</v>
      </c>
      <c r="H1350" s="69">
        <v>6</v>
      </c>
      <c r="I1350" s="67" t="s">
        <v>1536</v>
      </c>
      <c r="J1350" s="70" t="s">
        <v>277</v>
      </c>
      <c r="K1350" s="67" t="s">
        <v>14</v>
      </c>
      <c r="L1350" s="63" t="s">
        <v>14</v>
      </c>
      <c r="M1350" s="70" t="s">
        <v>4019</v>
      </c>
      <c r="N1350" s="63" t="s">
        <v>8</v>
      </c>
      <c r="O1350" s="70">
        <v>6</v>
      </c>
      <c r="P1350" s="70">
        <v>6</v>
      </c>
      <c r="Q1350" s="70">
        <v>0.5</v>
      </c>
      <c r="W1350" s="84">
        <v>4</v>
      </c>
      <c r="X1350" s="84">
        <v>6</v>
      </c>
    </row>
    <row r="1351" spans="2:24" ht="15" customHeight="1" x14ac:dyDescent="0.25">
      <c r="B1351" s="70" t="s">
        <v>3350</v>
      </c>
      <c r="C1351" s="64">
        <v>41058.892395833333</v>
      </c>
      <c r="D1351" s="65">
        <v>103000</v>
      </c>
      <c r="E1351" s="66">
        <v>103000</v>
      </c>
      <c r="F1351" s="67" t="s">
        <v>5</v>
      </c>
      <c r="G1351" s="68">
        <v>103000</v>
      </c>
      <c r="H1351" s="69">
        <v>11</v>
      </c>
      <c r="I1351" s="67" t="s">
        <v>486</v>
      </c>
      <c r="J1351" s="70" t="s">
        <v>486</v>
      </c>
      <c r="K1351" s="67" t="s">
        <v>14</v>
      </c>
      <c r="L1351" s="63" t="s">
        <v>14</v>
      </c>
      <c r="M1351" s="70" t="s">
        <v>4019</v>
      </c>
      <c r="N1351" s="63" t="s">
        <v>8</v>
      </c>
      <c r="O1351" s="70">
        <v>6</v>
      </c>
      <c r="P1351" s="70">
        <v>6</v>
      </c>
      <c r="Q1351" s="70">
        <v>22</v>
      </c>
      <c r="W1351" s="84">
        <v>4</v>
      </c>
      <c r="X1351" s="84">
        <v>6</v>
      </c>
    </row>
    <row r="1352" spans="2:24" ht="15" customHeight="1" x14ac:dyDescent="0.25">
      <c r="B1352" s="70" t="s">
        <v>3351</v>
      </c>
      <c r="C1352" s="64">
        <v>41058.894016203703</v>
      </c>
      <c r="D1352" s="65">
        <v>36000</v>
      </c>
      <c r="E1352" s="66">
        <v>36000</v>
      </c>
      <c r="F1352" s="67" t="s">
        <v>5</v>
      </c>
      <c r="G1352" s="68">
        <v>36000</v>
      </c>
      <c r="H1352" s="69">
        <v>4</v>
      </c>
      <c r="I1352" s="67" t="s">
        <v>1140</v>
      </c>
      <c r="J1352" s="70" t="s">
        <v>65</v>
      </c>
      <c r="K1352" s="67" t="s">
        <v>14</v>
      </c>
      <c r="L1352" s="63" t="s">
        <v>14</v>
      </c>
      <c r="M1352" s="70" t="s">
        <v>4019</v>
      </c>
      <c r="N1352" s="63" t="s">
        <v>12</v>
      </c>
      <c r="O1352" s="70">
        <v>8</v>
      </c>
      <c r="P1352" s="70">
        <v>8</v>
      </c>
      <c r="Q1352" s="70">
        <v>8</v>
      </c>
      <c r="W1352" s="84">
        <v>8</v>
      </c>
      <c r="X1352" s="84">
        <v>8</v>
      </c>
    </row>
    <row r="1353" spans="2:24" ht="15" customHeight="1" x14ac:dyDescent="0.25">
      <c r="B1353" s="70" t="s">
        <v>3352</v>
      </c>
      <c r="C1353" s="64">
        <v>41058.894525462965</v>
      </c>
      <c r="D1353" s="65">
        <v>85000</v>
      </c>
      <c r="E1353" s="66">
        <v>85000</v>
      </c>
      <c r="F1353" s="67" t="s">
        <v>5</v>
      </c>
      <c r="G1353" s="68">
        <v>85000</v>
      </c>
      <c r="H1353" s="69">
        <v>9</v>
      </c>
      <c r="I1353" s="67" t="s">
        <v>70</v>
      </c>
      <c r="J1353" s="70" t="s">
        <v>19</v>
      </c>
      <c r="K1353" s="67" t="s">
        <v>14</v>
      </c>
      <c r="L1353" s="63" t="s">
        <v>14</v>
      </c>
      <c r="M1353" s="70" t="s">
        <v>4019</v>
      </c>
      <c r="N1353" s="63" t="s">
        <v>8</v>
      </c>
      <c r="O1353" s="70">
        <v>6</v>
      </c>
      <c r="P1353" s="70">
        <v>6</v>
      </c>
      <c r="Q1353" s="70">
        <v>17</v>
      </c>
      <c r="W1353" s="84">
        <v>4</v>
      </c>
      <c r="X1353" s="84">
        <v>6</v>
      </c>
    </row>
    <row r="1354" spans="2:24" ht="15" customHeight="1" x14ac:dyDescent="0.25">
      <c r="B1354" s="70" t="s">
        <v>3353</v>
      </c>
      <c r="C1354" s="64">
        <v>41058.895555555559</v>
      </c>
      <c r="D1354" s="65">
        <v>100000</v>
      </c>
      <c r="E1354" s="66">
        <v>100000</v>
      </c>
      <c r="F1354" s="67" t="s">
        <v>5</v>
      </c>
      <c r="G1354" s="68">
        <v>100000</v>
      </c>
      <c r="H1354" s="69">
        <v>11</v>
      </c>
      <c r="I1354" s="67" t="s">
        <v>1537</v>
      </c>
      <c r="J1354" s="70" t="s">
        <v>3947</v>
      </c>
      <c r="K1354" s="67" t="s">
        <v>445</v>
      </c>
      <c r="L1354" s="63" t="s">
        <v>445</v>
      </c>
      <c r="M1354" s="70" t="s">
        <v>979</v>
      </c>
      <c r="N1354" s="63" t="s">
        <v>17</v>
      </c>
      <c r="O1354" s="70">
        <v>3</v>
      </c>
      <c r="P1354" s="70">
        <v>2</v>
      </c>
      <c r="Q1354" s="70">
        <v>20</v>
      </c>
      <c r="W1354" s="84">
        <v>2</v>
      </c>
      <c r="X1354" s="84">
        <v>3</v>
      </c>
    </row>
    <row r="1355" spans="2:24" ht="15" customHeight="1" x14ac:dyDescent="0.25">
      <c r="B1355" s="70" t="s">
        <v>3354</v>
      </c>
      <c r="C1355" s="64">
        <v>41058.898402777777</v>
      </c>
      <c r="D1355" s="65" t="s">
        <v>1538</v>
      </c>
      <c r="E1355" s="66">
        <v>83000</v>
      </c>
      <c r="F1355" s="67" t="s">
        <v>5</v>
      </c>
      <c r="G1355" s="68">
        <v>83000</v>
      </c>
      <c r="H1355" s="69">
        <v>9</v>
      </c>
      <c r="I1355" s="67" t="s">
        <v>1539</v>
      </c>
      <c r="J1355" s="70" t="s">
        <v>19</v>
      </c>
      <c r="K1355" s="67" t="s">
        <v>86</v>
      </c>
      <c r="L1355" s="63" t="s">
        <v>86</v>
      </c>
      <c r="M1355" s="70" t="s">
        <v>4019</v>
      </c>
      <c r="N1355" s="63" t="s">
        <v>8</v>
      </c>
      <c r="O1355" s="70">
        <v>6</v>
      </c>
      <c r="P1355" s="70">
        <v>6</v>
      </c>
      <c r="Q1355" s="70">
        <v>12</v>
      </c>
      <c r="W1355" s="84">
        <v>4</v>
      </c>
      <c r="X1355" s="84">
        <v>6</v>
      </c>
    </row>
    <row r="1356" spans="2:24" ht="15" customHeight="1" x14ac:dyDescent="0.25">
      <c r="B1356" s="70" t="s">
        <v>3355</v>
      </c>
      <c r="C1356" s="64">
        <v>41058.901504629626</v>
      </c>
      <c r="D1356" s="65">
        <v>85000</v>
      </c>
      <c r="E1356" s="66">
        <v>85000</v>
      </c>
      <c r="F1356" s="67" t="s">
        <v>5</v>
      </c>
      <c r="G1356" s="68">
        <v>85000</v>
      </c>
      <c r="H1356" s="69">
        <v>9</v>
      </c>
      <c r="I1356" s="67" t="s">
        <v>1540</v>
      </c>
      <c r="J1356" s="70" t="s">
        <v>277</v>
      </c>
      <c r="K1356" s="67" t="s">
        <v>14</v>
      </c>
      <c r="L1356" s="63" t="s">
        <v>14</v>
      </c>
      <c r="M1356" s="70" t="s">
        <v>4019</v>
      </c>
      <c r="N1356" s="63" t="s">
        <v>17</v>
      </c>
      <c r="O1356" s="70">
        <v>3</v>
      </c>
      <c r="P1356" s="70">
        <v>2</v>
      </c>
      <c r="Q1356" s="70">
        <v>25</v>
      </c>
      <c r="W1356" s="84">
        <v>2</v>
      </c>
      <c r="X1356" s="84">
        <v>3</v>
      </c>
    </row>
    <row r="1357" spans="2:24" ht="15" customHeight="1" x14ac:dyDescent="0.25">
      <c r="B1357" s="70" t="s">
        <v>3356</v>
      </c>
      <c r="C1357" s="64">
        <v>41058.904675925929</v>
      </c>
      <c r="D1357" s="65">
        <v>120000</v>
      </c>
      <c r="E1357" s="66">
        <v>120000</v>
      </c>
      <c r="F1357" s="67" t="s">
        <v>5</v>
      </c>
      <c r="G1357" s="68">
        <v>120000</v>
      </c>
      <c r="H1357" s="69">
        <v>11</v>
      </c>
      <c r="I1357" s="67" t="s">
        <v>640</v>
      </c>
      <c r="J1357" s="70" t="s">
        <v>51</v>
      </c>
      <c r="K1357" s="67" t="s">
        <v>14</v>
      </c>
      <c r="L1357" s="63" t="s">
        <v>14</v>
      </c>
      <c r="M1357" s="70" t="s">
        <v>4019</v>
      </c>
      <c r="N1357" s="63" t="s">
        <v>17</v>
      </c>
      <c r="O1357" s="70">
        <v>3</v>
      </c>
      <c r="P1357" s="70">
        <v>2</v>
      </c>
      <c r="Q1357" s="70">
        <v>5</v>
      </c>
      <c r="W1357" s="84">
        <v>2</v>
      </c>
      <c r="X1357" s="84">
        <v>3</v>
      </c>
    </row>
    <row r="1358" spans="2:24" ht="15" customHeight="1" x14ac:dyDescent="0.25">
      <c r="B1358" s="70" t="s">
        <v>3357</v>
      </c>
      <c r="C1358" s="64">
        <v>41058.905555555553</v>
      </c>
      <c r="D1358" s="65">
        <v>69960</v>
      </c>
      <c r="E1358" s="66">
        <v>69960</v>
      </c>
      <c r="F1358" s="67" t="s">
        <v>5</v>
      </c>
      <c r="G1358" s="68">
        <v>69960</v>
      </c>
      <c r="H1358" s="69">
        <v>7</v>
      </c>
      <c r="I1358" s="67" t="s">
        <v>1541</v>
      </c>
      <c r="J1358" s="70" t="s">
        <v>277</v>
      </c>
      <c r="K1358" s="67" t="s">
        <v>14</v>
      </c>
      <c r="L1358" s="63" t="s">
        <v>14</v>
      </c>
      <c r="M1358" s="70" t="s">
        <v>4019</v>
      </c>
      <c r="N1358" s="63" t="s">
        <v>17</v>
      </c>
      <c r="O1358" s="70">
        <v>3</v>
      </c>
      <c r="P1358" s="70">
        <v>2</v>
      </c>
      <c r="Q1358" s="70">
        <v>22</v>
      </c>
      <c r="W1358" s="84">
        <v>2</v>
      </c>
      <c r="X1358" s="84">
        <v>3</v>
      </c>
    </row>
    <row r="1359" spans="2:24" ht="15" customHeight="1" x14ac:dyDescent="0.25">
      <c r="B1359" s="70" t="s">
        <v>3358</v>
      </c>
      <c r="C1359" s="64">
        <v>41058.907268518517</v>
      </c>
      <c r="D1359" s="65" t="s">
        <v>1542</v>
      </c>
      <c r="E1359" s="66">
        <v>97000</v>
      </c>
      <c r="F1359" s="67" t="s">
        <v>5</v>
      </c>
      <c r="G1359" s="68">
        <v>97000</v>
      </c>
      <c r="H1359" s="69">
        <v>10</v>
      </c>
      <c r="I1359" s="67" t="s">
        <v>1543</v>
      </c>
      <c r="J1359" s="70" t="s">
        <v>51</v>
      </c>
      <c r="K1359" s="67" t="s">
        <v>14</v>
      </c>
      <c r="L1359" s="63" t="s">
        <v>14</v>
      </c>
      <c r="M1359" s="70" t="s">
        <v>4019</v>
      </c>
      <c r="N1359" s="63" t="s">
        <v>8</v>
      </c>
      <c r="O1359" s="70">
        <v>6</v>
      </c>
      <c r="P1359" s="70">
        <v>6</v>
      </c>
      <c r="Q1359" s="70">
        <v>14</v>
      </c>
      <c r="W1359" s="84">
        <v>4</v>
      </c>
      <c r="X1359" s="84">
        <v>6</v>
      </c>
    </row>
    <row r="1360" spans="2:24" ht="15" customHeight="1" x14ac:dyDescent="0.25">
      <c r="B1360" s="70" t="s">
        <v>3359</v>
      </c>
      <c r="C1360" s="64">
        <v>41058.908483796295</v>
      </c>
      <c r="D1360" s="65" t="s">
        <v>1544</v>
      </c>
      <c r="E1360" s="66">
        <v>60000</v>
      </c>
      <c r="F1360" s="67" t="s">
        <v>67</v>
      </c>
      <c r="G1360" s="68">
        <v>94570.696324037053</v>
      </c>
      <c r="H1360" s="69">
        <v>10</v>
      </c>
      <c r="I1360" s="67" t="s">
        <v>19</v>
      </c>
      <c r="J1360" s="70" t="s">
        <v>19</v>
      </c>
      <c r="K1360" s="67" t="s">
        <v>69</v>
      </c>
      <c r="L1360" s="63" t="s">
        <v>69</v>
      </c>
      <c r="M1360" s="70" t="s">
        <v>979</v>
      </c>
      <c r="N1360" s="63" t="s">
        <v>8</v>
      </c>
      <c r="O1360" s="70">
        <v>6</v>
      </c>
      <c r="P1360" s="70">
        <v>6</v>
      </c>
      <c r="Q1360" s="70">
        <v>7</v>
      </c>
      <c r="W1360" s="84">
        <v>4</v>
      </c>
      <c r="X1360" s="84">
        <v>6</v>
      </c>
    </row>
    <row r="1361" spans="2:24" ht="15" customHeight="1" x14ac:dyDescent="0.25">
      <c r="B1361" s="70" t="s">
        <v>3360</v>
      </c>
      <c r="C1361" s="64">
        <v>41058.910069444442</v>
      </c>
      <c r="D1361" s="65">
        <v>39000</v>
      </c>
      <c r="E1361" s="66">
        <v>39000</v>
      </c>
      <c r="F1361" s="67" t="s">
        <v>5</v>
      </c>
      <c r="G1361" s="68">
        <v>39000</v>
      </c>
      <c r="H1361" s="69">
        <v>4</v>
      </c>
      <c r="I1361" s="67" t="s">
        <v>1545</v>
      </c>
      <c r="J1361" s="70" t="s">
        <v>51</v>
      </c>
      <c r="K1361" s="67" t="s">
        <v>47</v>
      </c>
      <c r="L1361" s="63" t="s">
        <v>47</v>
      </c>
      <c r="M1361" s="70" t="s">
        <v>4016</v>
      </c>
      <c r="N1361" s="63" t="s">
        <v>12</v>
      </c>
      <c r="O1361" s="70">
        <v>8</v>
      </c>
      <c r="P1361" s="70">
        <v>8</v>
      </c>
      <c r="Q1361" s="70">
        <v>6</v>
      </c>
      <c r="W1361" s="84">
        <v>8</v>
      </c>
      <c r="X1361" s="84">
        <v>8</v>
      </c>
    </row>
    <row r="1362" spans="2:24" ht="15" customHeight="1" x14ac:dyDescent="0.25">
      <c r="B1362" s="70" t="s">
        <v>3361</v>
      </c>
      <c r="C1362" s="64">
        <v>41058.910243055558</v>
      </c>
      <c r="D1362" s="65" t="s">
        <v>1546</v>
      </c>
      <c r="E1362" s="66">
        <v>250000</v>
      </c>
      <c r="F1362" s="67" t="s">
        <v>39</v>
      </c>
      <c r="G1362" s="68">
        <v>4451.9791718606421</v>
      </c>
      <c r="H1362" s="69">
        <v>1</v>
      </c>
      <c r="I1362" s="67" t="s">
        <v>51</v>
      </c>
      <c r="J1362" s="70" t="s">
        <v>51</v>
      </c>
      <c r="K1362" s="67" t="s">
        <v>7</v>
      </c>
      <c r="L1362" s="63" t="s">
        <v>7</v>
      </c>
      <c r="M1362" s="70" t="s">
        <v>1122</v>
      </c>
      <c r="N1362" s="63" t="s">
        <v>24</v>
      </c>
      <c r="O1362" s="70">
        <v>2</v>
      </c>
      <c r="P1362" s="70">
        <v>2</v>
      </c>
      <c r="Q1362" s="70">
        <v>15</v>
      </c>
      <c r="W1362" s="84">
        <v>1</v>
      </c>
      <c r="X1362" s="84">
        <v>2</v>
      </c>
    </row>
    <row r="1363" spans="2:24" ht="15" customHeight="1" x14ac:dyDescent="0.25">
      <c r="B1363" s="70" t="s">
        <v>3362</v>
      </c>
      <c r="C1363" s="64">
        <v>41058.912881944445</v>
      </c>
      <c r="D1363" s="65">
        <v>62000</v>
      </c>
      <c r="E1363" s="66">
        <v>62000</v>
      </c>
      <c r="F1363" s="67" t="s">
        <v>5</v>
      </c>
      <c r="G1363" s="68">
        <v>62000</v>
      </c>
      <c r="H1363" s="69">
        <v>7</v>
      </c>
      <c r="I1363" s="67" t="s">
        <v>1547</v>
      </c>
      <c r="J1363" s="70" t="s">
        <v>65</v>
      </c>
      <c r="K1363" s="67" t="s">
        <v>14</v>
      </c>
      <c r="L1363" s="63" t="s">
        <v>14</v>
      </c>
      <c r="M1363" s="70" t="s">
        <v>4019</v>
      </c>
      <c r="N1363" s="63" t="s">
        <v>12</v>
      </c>
      <c r="O1363" s="70">
        <v>8</v>
      </c>
      <c r="P1363" s="70">
        <v>8</v>
      </c>
      <c r="Q1363" s="70">
        <v>25</v>
      </c>
      <c r="W1363" s="84">
        <v>8</v>
      </c>
      <c r="X1363" s="84">
        <v>8</v>
      </c>
    </row>
    <row r="1364" spans="2:24" ht="15" customHeight="1" x14ac:dyDescent="0.25">
      <c r="B1364" s="70" t="s">
        <v>3363</v>
      </c>
      <c r="C1364" s="64">
        <v>41058.916377314818</v>
      </c>
      <c r="D1364" s="65">
        <v>44000</v>
      </c>
      <c r="E1364" s="66">
        <v>44000</v>
      </c>
      <c r="F1364" s="67" t="s">
        <v>5</v>
      </c>
      <c r="G1364" s="68">
        <v>44000</v>
      </c>
      <c r="H1364" s="69">
        <v>5</v>
      </c>
      <c r="I1364" s="67" t="s">
        <v>1548</v>
      </c>
      <c r="J1364" s="70" t="s">
        <v>277</v>
      </c>
      <c r="K1364" s="67" t="s">
        <v>14</v>
      </c>
      <c r="L1364" s="63" t="s">
        <v>14</v>
      </c>
      <c r="M1364" s="70" t="s">
        <v>4019</v>
      </c>
      <c r="N1364" s="63" t="s">
        <v>8</v>
      </c>
      <c r="O1364" s="70">
        <v>6</v>
      </c>
      <c r="P1364" s="70">
        <v>6</v>
      </c>
      <c r="Q1364" s="70">
        <v>15</v>
      </c>
      <c r="W1364" s="84">
        <v>4</v>
      </c>
      <c r="X1364" s="84">
        <v>6</v>
      </c>
    </row>
    <row r="1365" spans="2:24" ht="15" customHeight="1" x14ac:dyDescent="0.25">
      <c r="B1365" s="70" t="s">
        <v>3364</v>
      </c>
      <c r="C1365" s="64">
        <v>41058.918414351851</v>
      </c>
      <c r="D1365" s="65">
        <v>150000</v>
      </c>
      <c r="E1365" s="66">
        <v>150000</v>
      </c>
      <c r="F1365" s="67" t="s">
        <v>5</v>
      </c>
      <c r="G1365" s="68">
        <v>150000</v>
      </c>
      <c r="H1365" s="69">
        <v>11</v>
      </c>
      <c r="I1365" s="67" t="s">
        <v>1549</v>
      </c>
      <c r="J1365" s="70" t="s">
        <v>51</v>
      </c>
      <c r="K1365" s="67" t="s">
        <v>14</v>
      </c>
      <c r="L1365" s="63" t="s">
        <v>14</v>
      </c>
      <c r="M1365" s="70" t="s">
        <v>4019</v>
      </c>
      <c r="N1365" s="63" t="s">
        <v>17</v>
      </c>
      <c r="O1365" s="70">
        <v>3</v>
      </c>
      <c r="P1365" s="70">
        <v>2</v>
      </c>
      <c r="Q1365" s="70">
        <v>30</v>
      </c>
      <c r="W1365" s="84">
        <v>2</v>
      </c>
      <c r="X1365" s="84">
        <v>3</v>
      </c>
    </row>
    <row r="1366" spans="2:24" ht="15" customHeight="1" x14ac:dyDescent="0.25">
      <c r="B1366" s="70" t="s">
        <v>3365</v>
      </c>
      <c r="C1366" s="64">
        <v>41058.919548611113</v>
      </c>
      <c r="D1366" s="65">
        <v>180000</v>
      </c>
      <c r="E1366" s="66">
        <v>180000</v>
      </c>
      <c r="F1366" s="67" t="s">
        <v>21</v>
      </c>
      <c r="G1366" s="68">
        <v>228671.89901848941</v>
      </c>
      <c r="H1366" s="69">
        <v>12</v>
      </c>
      <c r="I1366" s="67" t="s">
        <v>1550</v>
      </c>
      <c r="J1366" s="70" t="s">
        <v>486</v>
      </c>
      <c r="K1366" s="67" t="s">
        <v>979</v>
      </c>
      <c r="L1366" s="63" t="s">
        <v>979</v>
      </c>
      <c r="M1366" s="70" t="s">
        <v>979</v>
      </c>
      <c r="N1366" s="63" t="s">
        <v>8</v>
      </c>
      <c r="O1366" s="70">
        <v>6</v>
      </c>
      <c r="P1366" s="70">
        <v>6</v>
      </c>
      <c r="Q1366" s="70">
        <v>15</v>
      </c>
      <c r="W1366" s="84">
        <v>4</v>
      </c>
      <c r="X1366" s="84">
        <v>6</v>
      </c>
    </row>
    <row r="1367" spans="2:24" ht="15" customHeight="1" x14ac:dyDescent="0.25">
      <c r="B1367" s="70" t="s">
        <v>3366</v>
      </c>
      <c r="C1367" s="64">
        <v>41058.925787037035</v>
      </c>
      <c r="D1367" s="65">
        <v>73500</v>
      </c>
      <c r="E1367" s="66">
        <v>73500</v>
      </c>
      <c r="F1367" s="67" t="s">
        <v>5</v>
      </c>
      <c r="G1367" s="68">
        <v>73500</v>
      </c>
      <c r="H1367" s="69">
        <v>8</v>
      </c>
      <c r="I1367" s="67" t="s">
        <v>1551</v>
      </c>
      <c r="J1367" s="70" t="s">
        <v>19</v>
      </c>
      <c r="K1367" s="67" t="s">
        <v>14</v>
      </c>
      <c r="L1367" s="63" t="s">
        <v>14</v>
      </c>
      <c r="M1367" s="70" t="s">
        <v>4019</v>
      </c>
      <c r="N1367" s="63" t="s">
        <v>12</v>
      </c>
      <c r="O1367" s="70">
        <v>8</v>
      </c>
      <c r="P1367" s="70">
        <v>8</v>
      </c>
      <c r="Q1367" s="70">
        <v>6</v>
      </c>
      <c r="W1367" s="84">
        <v>8</v>
      </c>
      <c r="X1367" s="84">
        <v>8</v>
      </c>
    </row>
    <row r="1368" spans="2:24" ht="15" customHeight="1" x14ac:dyDescent="0.25">
      <c r="B1368" s="70" t="s">
        <v>3367</v>
      </c>
      <c r="C1368" s="64">
        <v>41058.926608796297</v>
      </c>
      <c r="D1368" s="65">
        <v>77500</v>
      </c>
      <c r="E1368" s="66">
        <v>77500</v>
      </c>
      <c r="F1368" s="67" t="s">
        <v>5</v>
      </c>
      <c r="G1368" s="68">
        <v>77500</v>
      </c>
      <c r="H1368" s="69">
        <v>8</v>
      </c>
      <c r="I1368" s="67" t="s">
        <v>264</v>
      </c>
      <c r="J1368" s="70" t="s">
        <v>19</v>
      </c>
      <c r="K1368" s="67" t="s">
        <v>14</v>
      </c>
      <c r="L1368" s="63" t="s">
        <v>14</v>
      </c>
      <c r="M1368" s="70" t="s">
        <v>4019</v>
      </c>
      <c r="N1368" s="63" t="s">
        <v>8</v>
      </c>
      <c r="O1368" s="70">
        <v>6</v>
      </c>
      <c r="P1368" s="70">
        <v>6</v>
      </c>
      <c r="Q1368" s="70">
        <v>7</v>
      </c>
      <c r="W1368" s="84">
        <v>4</v>
      </c>
      <c r="X1368" s="84">
        <v>6</v>
      </c>
    </row>
    <row r="1369" spans="2:24" ht="15" customHeight="1" x14ac:dyDescent="0.25">
      <c r="B1369" s="70" t="s">
        <v>3368</v>
      </c>
      <c r="C1369" s="64">
        <v>41058.929722222223</v>
      </c>
      <c r="D1369" s="65">
        <v>60800</v>
      </c>
      <c r="E1369" s="66">
        <v>60800</v>
      </c>
      <c r="F1369" s="67" t="s">
        <v>5</v>
      </c>
      <c r="G1369" s="68">
        <v>60800</v>
      </c>
      <c r="H1369" s="69">
        <v>7</v>
      </c>
      <c r="I1369" s="67" t="s">
        <v>1552</v>
      </c>
      <c r="J1369" s="70" t="s">
        <v>19</v>
      </c>
      <c r="K1369" s="67" t="s">
        <v>14</v>
      </c>
      <c r="L1369" s="63" t="s">
        <v>14</v>
      </c>
      <c r="M1369" s="70" t="s">
        <v>4019</v>
      </c>
      <c r="N1369" s="63" t="s">
        <v>12</v>
      </c>
      <c r="O1369" s="70">
        <v>8</v>
      </c>
      <c r="P1369" s="70">
        <v>8</v>
      </c>
      <c r="Q1369" s="70">
        <v>10</v>
      </c>
      <c r="W1369" s="84">
        <v>8</v>
      </c>
      <c r="X1369" s="84">
        <v>8</v>
      </c>
    </row>
    <row r="1370" spans="2:24" ht="15" customHeight="1" x14ac:dyDescent="0.25">
      <c r="B1370" s="70" t="s">
        <v>3369</v>
      </c>
      <c r="C1370" s="64">
        <v>41058.933657407404</v>
      </c>
      <c r="D1370" s="65">
        <v>136000</v>
      </c>
      <c r="E1370" s="66">
        <v>136000</v>
      </c>
      <c r="F1370" s="67" t="s">
        <v>5</v>
      </c>
      <c r="G1370" s="68">
        <v>136000</v>
      </c>
      <c r="H1370" s="69">
        <v>11</v>
      </c>
      <c r="I1370" s="67" t="s">
        <v>1553</v>
      </c>
      <c r="J1370" s="70" t="s">
        <v>51</v>
      </c>
      <c r="K1370" s="67" t="s">
        <v>14</v>
      </c>
      <c r="L1370" s="63" t="s">
        <v>14</v>
      </c>
      <c r="M1370" s="70" t="s">
        <v>4019</v>
      </c>
      <c r="N1370" s="63" t="s">
        <v>8</v>
      </c>
      <c r="O1370" s="70">
        <v>6</v>
      </c>
      <c r="P1370" s="70">
        <v>6</v>
      </c>
      <c r="Q1370" s="70">
        <v>10</v>
      </c>
      <c r="W1370" s="84">
        <v>4</v>
      </c>
      <c r="X1370" s="84">
        <v>6</v>
      </c>
    </row>
    <row r="1371" spans="2:24" ht="15" customHeight="1" x14ac:dyDescent="0.25">
      <c r="B1371" s="70" t="s">
        <v>3370</v>
      </c>
      <c r="C1371" s="64">
        <v>41058.939074074071</v>
      </c>
      <c r="D1371" s="65">
        <v>20000</v>
      </c>
      <c r="E1371" s="66">
        <v>20000</v>
      </c>
      <c r="F1371" s="67" t="s">
        <v>5</v>
      </c>
      <c r="G1371" s="68">
        <v>20000</v>
      </c>
      <c r="H1371" s="69">
        <v>3</v>
      </c>
      <c r="I1371" s="67" t="s">
        <v>1554</v>
      </c>
      <c r="J1371" s="70" t="s">
        <v>65</v>
      </c>
      <c r="K1371" s="67" t="s">
        <v>7</v>
      </c>
      <c r="L1371" s="63" t="s">
        <v>7</v>
      </c>
      <c r="M1371" s="70" t="s">
        <v>1122</v>
      </c>
      <c r="N1371" s="63" t="s">
        <v>8</v>
      </c>
      <c r="O1371" s="70">
        <v>6</v>
      </c>
      <c r="P1371" s="70">
        <v>6</v>
      </c>
      <c r="Q1371" s="70">
        <v>6</v>
      </c>
      <c r="W1371" s="84">
        <v>4</v>
      </c>
      <c r="X1371" s="84">
        <v>6</v>
      </c>
    </row>
    <row r="1372" spans="2:24" ht="15" customHeight="1" x14ac:dyDescent="0.25">
      <c r="B1372" s="70" t="s">
        <v>3371</v>
      </c>
      <c r="C1372" s="64">
        <v>41058.941168981481</v>
      </c>
      <c r="D1372" s="65">
        <v>95000</v>
      </c>
      <c r="E1372" s="66">
        <v>95000</v>
      </c>
      <c r="F1372" s="67" t="s">
        <v>5</v>
      </c>
      <c r="G1372" s="68">
        <v>95000</v>
      </c>
      <c r="H1372" s="69">
        <v>10</v>
      </c>
      <c r="I1372" s="67" t="s">
        <v>1555</v>
      </c>
      <c r="J1372" s="70" t="s">
        <v>277</v>
      </c>
      <c r="K1372" s="67" t="s">
        <v>14</v>
      </c>
      <c r="L1372" s="63" t="s">
        <v>14</v>
      </c>
      <c r="M1372" s="70" t="s">
        <v>4019</v>
      </c>
      <c r="N1372" s="63" t="s">
        <v>8</v>
      </c>
      <c r="O1372" s="70">
        <v>6</v>
      </c>
      <c r="P1372" s="70">
        <v>6</v>
      </c>
      <c r="Q1372" s="70">
        <v>14</v>
      </c>
      <c r="W1372" s="84">
        <v>4</v>
      </c>
      <c r="X1372" s="84">
        <v>6</v>
      </c>
    </row>
    <row r="1373" spans="2:24" ht="15" customHeight="1" x14ac:dyDescent="0.25">
      <c r="B1373" s="70" t="s">
        <v>3372</v>
      </c>
      <c r="C1373" s="64">
        <v>41058.949421296296</v>
      </c>
      <c r="D1373" s="65">
        <v>130000</v>
      </c>
      <c r="E1373" s="66">
        <v>130000</v>
      </c>
      <c r="F1373" s="67" t="s">
        <v>5</v>
      </c>
      <c r="G1373" s="68">
        <v>130000</v>
      </c>
      <c r="H1373" s="69">
        <v>11</v>
      </c>
      <c r="I1373" s="67" t="s">
        <v>51</v>
      </c>
      <c r="J1373" s="70" t="s">
        <v>51</v>
      </c>
      <c r="K1373" s="67" t="s">
        <v>14</v>
      </c>
      <c r="L1373" s="63" t="s">
        <v>14</v>
      </c>
      <c r="M1373" s="70" t="s">
        <v>4019</v>
      </c>
      <c r="N1373" s="63" t="s">
        <v>24</v>
      </c>
      <c r="O1373" s="70">
        <v>2</v>
      </c>
      <c r="P1373" s="70">
        <v>2</v>
      </c>
      <c r="Q1373" s="70">
        <v>25</v>
      </c>
      <c r="W1373" s="84">
        <v>1</v>
      </c>
      <c r="X1373" s="84">
        <v>2</v>
      </c>
    </row>
    <row r="1374" spans="2:24" ht="15" customHeight="1" x14ac:dyDescent="0.25">
      <c r="B1374" s="70" t="s">
        <v>3373</v>
      </c>
      <c r="C1374" s="64">
        <v>41058.951574074075</v>
      </c>
      <c r="D1374" s="65">
        <v>65000</v>
      </c>
      <c r="E1374" s="66">
        <v>65000</v>
      </c>
      <c r="F1374" s="67" t="s">
        <v>5</v>
      </c>
      <c r="G1374" s="68">
        <v>65000</v>
      </c>
      <c r="H1374" s="69">
        <v>7</v>
      </c>
      <c r="I1374" s="67" t="s">
        <v>1556</v>
      </c>
      <c r="J1374" s="70" t="s">
        <v>19</v>
      </c>
      <c r="K1374" s="67" t="s">
        <v>14</v>
      </c>
      <c r="L1374" s="63" t="s">
        <v>14</v>
      </c>
      <c r="M1374" s="70" t="s">
        <v>4019</v>
      </c>
      <c r="N1374" s="63" t="s">
        <v>17</v>
      </c>
      <c r="O1374" s="70">
        <v>3</v>
      </c>
      <c r="P1374" s="70">
        <v>2</v>
      </c>
      <c r="Q1374" s="70">
        <v>10</v>
      </c>
      <c r="W1374" s="84">
        <v>2</v>
      </c>
      <c r="X1374" s="84">
        <v>3</v>
      </c>
    </row>
    <row r="1375" spans="2:24" ht="15" customHeight="1" x14ac:dyDescent="0.25">
      <c r="B1375" s="70" t="s">
        <v>3374</v>
      </c>
      <c r="C1375" s="64">
        <v>41058.951620370368</v>
      </c>
      <c r="D1375" s="65">
        <v>80000</v>
      </c>
      <c r="E1375" s="66">
        <v>80000</v>
      </c>
      <c r="F1375" s="67" t="s">
        <v>5</v>
      </c>
      <c r="G1375" s="68">
        <v>80000</v>
      </c>
      <c r="H1375" s="69">
        <v>9</v>
      </c>
      <c r="I1375" s="67" t="s">
        <v>1557</v>
      </c>
      <c r="J1375" s="70" t="s">
        <v>354</v>
      </c>
      <c r="K1375" s="67" t="s">
        <v>14</v>
      </c>
      <c r="L1375" s="63" t="s">
        <v>14</v>
      </c>
      <c r="M1375" s="70" t="s">
        <v>4019</v>
      </c>
      <c r="N1375" s="63" t="s">
        <v>17</v>
      </c>
      <c r="O1375" s="70">
        <v>3</v>
      </c>
      <c r="P1375" s="70">
        <v>2</v>
      </c>
      <c r="Q1375" s="70">
        <v>8</v>
      </c>
      <c r="W1375" s="84">
        <v>2</v>
      </c>
      <c r="X1375" s="84">
        <v>3</v>
      </c>
    </row>
    <row r="1376" spans="2:24" ht="15" customHeight="1" x14ac:dyDescent="0.25">
      <c r="B1376" s="70" t="s">
        <v>3375</v>
      </c>
      <c r="C1376" s="64">
        <v>41058.955833333333</v>
      </c>
      <c r="D1376" s="65" t="s">
        <v>1558</v>
      </c>
      <c r="E1376" s="66">
        <v>37000</v>
      </c>
      <c r="F1376" s="67" t="s">
        <v>5</v>
      </c>
      <c r="G1376" s="68">
        <v>37000</v>
      </c>
      <c r="H1376" s="69">
        <v>4</v>
      </c>
      <c r="I1376" s="67" t="s">
        <v>1559</v>
      </c>
      <c r="J1376" s="70" t="s">
        <v>3945</v>
      </c>
      <c r="K1376" s="67" t="s">
        <v>14</v>
      </c>
      <c r="L1376" s="63" t="s">
        <v>14</v>
      </c>
      <c r="M1376" s="70" t="s">
        <v>4019</v>
      </c>
      <c r="N1376" s="63" t="s">
        <v>17</v>
      </c>
      <c r="O1376" s="70">
        <v>3</v>
      </c>
      <c r="P1376" s="70">
        <v>2</v>
      </c>
      <c r="Q1376" s="70">
        <v>30</v>
      </c>
      <c r="W1376" s="84">
        <v>2</v>
      </c>
      <c r="X1376" s="84">
        <v>3</v>
      </c>
    </row>
    <row r="1377" spans="2:24" ht="15" customHeight="1" x14ac:dyDescent="0.25">
      <c r="B1377" s="70" t="s">
        <v>3376</v>
      </c>
      <c r="C1377" s="64">
        <v>41058.962500000001</v>
      </c>
      <c r="D1377" s="65">
        <v>40000</v>
      </c>
      <c r="E1377" s="66">
        <v>40000</v>
      </c>
      <c r="F1377" s="67" t="s">
        <v>5</v>
      </c>
      <c r="G1377" s="68">
        <v>40000</v>
      </c>
      <c r="H1377" s="69">
        <v>5</v>
      </c>
      <c r="I1377" s="67" t="s">
        <v>1560</v>
      </c>
      <c r="J1377" s="70" t="s">
        <v>51</v>
      </c>
      <c r="K1377" s="67" t="s">
        <v>14</v>
      </c>
      <c r="L1377" s="63" t="s">
        <v>14</v>
      </c>
      <c r="M1377" s="70" t="s">
        <v>4019</v>
      </c>
      <c r="N1377" s="63" t="s">
        <v>24</v>
      </c>
      <c r="O1377" s="70">
        <v>2</v>
      </c>
      <c r="P1377" s="70">
        <v>2</v>
      </c>
      <c r="Q1377" s="70">
        <v>8</v>
      </c>
      <c r="W1377" s="84">
        <v>1</v>
      </c>
      <c r="X1377" s="84">
        <v>2</v>
      </c>
    </row>
    <row r="1378" spans="2:24" ht="15" customHeight="1" x14ac:dyDescent="0.25">
      <c r="B1378" s="70" t="s">
        <v>3377</v>
      </c>
      <c r="C1378" s="64">
        <v>41058.964409722219</v>
      </c>
      <c r="D1378" s="65">
        <v>49000</v>
      </c>
      <c r="E1378" s="66">
        <v>49000</v>
      </c>
      <c r="F1378" s="67" t="s">
        <v>5</v>
      </c>
      <c r="G1378" s="68">
        <v>49000</v>
      </c>
      <c r="H1378" s="69">
        <v>5</v>
      </c>
      <c r="I1378" s="67" t="s">
        <v>198</v>
      </c>
      <c r="J1378" s="70" t="s">
        <v>19</v>
      </c>
      <c r="K1378" s="67" t="s">
        <v>14</v>
      </c>
      <c r="L1378" s="63" t="s">
        <v>14</v>
      </c>
      <c r="M1378" s="70" t="s">
        <v>4019</v>
      </c>
      <c r="N1378" s="63" t="s">
        <v>8</v>
      </c>
      <c r="O1378" s="70">
        <v>6</v>
      </c>
      <c r="P1378" s="70">
        <v>6</v>
      </c>
      <c r="Q1378" s="70">
        <v>10</v>
      </c>
      <c r="W1378" s="84">
        <v>4</v>
      </c>
      <c r="X1378" s="84">
        <v>6</v>
      </c>
    </row>
    <row r="1379" spans="2:24" ht="15" customHeight="1" x14ac:dyDescent="0.25">
      <c r="B1379" s="70" t="s">
        <v>3378</v>
      </c>
      <c r="C1379" s="64">
        <v>41058.964918981481</v>
      </c>
      <c r="D1379" s="65">
        <v>65000</v>
      </c>
      <c r="E1379" s="66">
        <v>65000</v>
      </c>
      <c r="F1379" s="67" t="s">
        <v>5</v>
      </c>
      <c r="G1379" s="68">
        <v>65000</v>
      </c>
      <c r="H1379" s="69">
        <v>7</v>
      </c>
      <c r="I1379" s="67" t="s">
        <v>151</v>
      </c>
      <c r="J1379" s="70" t="s">
        <v>19</v>
      </c>
      <c r="K1379" s="67" t="s">
        <v>14</v>
      </c>
      <c r="L1379" s="63" t="s">
        <v>14</v>
      </c>
      <c r="M1379" s="70" t="s">
        <v>4019</v>
      </c>
      <c r="N1379" s="63" t="s">
        <v>12</v>
      </c>
      <c r="O1379" s="70">
        <v>8</v>
      </c>
      <c r="P1379" s="70">
        <v>8</v>
      </c>
      <c r="Q1379" s="70">
        <v>14</v>
      </c>
      <c r="W1379" s="84">
        <v>8</v>
      </c>
      <c r="X1379" s="84">
        <v>8</v>
      </c>
    </row>
    <row r="1380" spans="2:24" ht="15" customHeight="1" x14ac:dyDescent="0.25">
      <c r="B1380" s="70" t="s">
        <v>3379</v>
      </c>
      <c r="C1380" s="64">
        <v>41058.967731481483</v>
      </c>
      <c r="D1380" s="65">
        <v>55000</v>
      </c>
      <c r="E1380" s="66">
        <v>55000</v>
      </c>
      <c r="F1380" s="67" t="s">
        <v>5</v>
      </c>
      <c r="G1380" s="68">
        <v>55000</v>
      </c>
      <c r="H1380" s="69">
        <v>6</v>
      </c>
      <c r="I1380" s="67" t="s">
        <v>1561</v>
      </c>
      <c r="J1380" s="70" t="s">
        <v>19</v>
      </c>
      <c r="K1380" s="67" t="s">
        <v>14</v>
      </c>
      <c r="L1380" s="63" t="s">
        <v>14</v>
      </c>
      <c r="M1380" s="70" t="s">
        <v>4019</v>
      </c>
      <c r="N1380" s="63" t="s">
        <v>12</v>
      </c>
      <c r="O1380" s="70">
        <v>8</v>
      </c>
      <c r="P1380" s="70">
        <v>8</v>
      </c>
      <c r="Q1380" s="70">
        <v>1</v>
      </c>
      <c r="W1380" s="84">
        <v>8</v>
      </c>
      <c r="X1380" s="84">
        <v>8</v>
      </c>
    </row>
    <row r="1381" spans="2:24" ht="15" customHeight="1" x14ac:dyDescent="0.25">
      <c r="B1381" s="70" t="s">
        <v>3380</v>
      </c>
      <c r="C1381" s="64">
        <v>41058.972696759258</v>
      </c>
      <c r="D1381" s="65">
        <v>40000</v>
      </c>
      <c r="E1381" s="66">
        <v>40000</v>
      </c>
      <c r="F1381" s="67" t="s">
        <v>5</v>
      </c>
      <c r="G1381" s="68">
        <v>40000</v>
      </c>
      <c r="H1381" s="69">
        <v>5</v>
      </c>
      <c r="I1381" s="67" t="s">
        <v>1562</v>
      </c>
      <c r="J1381" s="70" t="s">
        <v>51</v>
      </c>
      <c r="K1381" s="67" t="s">
        <v>14</v>
      </c>
      <c r="L1381" s="63" t="s">
        <v>14</v>
      </c>
      <c r="M1381" s="70" t="s">
        <v>4019</v>
      </c>
      <c r="N1381" s="63" t="s">
        <v>8</v>
      </c>
      <c r="O1381" s="70">
        <v>6</v>
      </c>
      <c r="P1381" s="70">
        <v>6</v>
      </c>
      <c r="Q1381" s="70">
        <v>1</v>
      </c>
      <c r="W1381" s="84">
        <v>4</v>
      </c>
      <c r="X1381" s="84">
        <v>6</v>
      </c>
    </row>
    <row r="1382" spans="2:24" ht="15" customHeight="1" x14ac:dyDescent="0.25">
      <c r="B1382" s="70" t="s">
        <v>3381</v>
      </c>
      <c r="C1382" s="64">
        <v>41058.97320601852</v>
      </c>
      <c r="D1382" s="65">
        <v>60000</v>
      </c>
      <c r="E1382" s="66">
        <v>60000</v>
      </c>
      <c r="F1382" s="67" t="s">
        <v>5</v>
      </c>
      <c r="G1382" s="68">
        <v>60000</v>
      </c>
      <c r="H1382" s="69">
        <v>7</v>
      </c>
      <c r="I1382" s="67" t="s">
        <v>41</v>
      </c>
      <c r="J1382" s="70" t="s">
        <v>19</v>
      </c>
      <c r="K1382" s="67" t="s">
        <v>14</v>
      </c>
      <c r="L1382" s="63" t="s">
        <v>14</v>
      </c>
      <c r="M1382" s="70" t="s">
        <v>4019</v>
      </c>
      <c r="N1382" s="63" t="s">
        <v>8</v>
      </c>
      <c r="O1382" s="70">
        <v>6</v>
      </c>
      <c r="P1382" s="70">
        <v>6</v>
      </c>
      <c r="Q1382" s="70">
        <v>15</v>
      </c>
      <c r="W1382" s="84">
        <v>4</v>
      </c>
      <c r="X1382" s="84">
        <v>6</v>
      </c>
    </row>
    <row r="1383" spans="2:24" ht="15" customHeight="1" x14ac:dyDescent="0.25">
      <c r="B1383" s="70" t="s">
        <v>3382</v>
      </c>
      <c r="C1383" s="64">
        <v>41058.979895833334</v>
      </c>
      <c r="D1383" s="65" t="s">
        <v>1563</v>
      </c>
      <c r="E1383" s="66">
        <v>36000</v>
      </c>
      <c r="F1383" s="67" t="s">
        <v>21</v>
      </c>
      <c r="G1383" s="68">
        <v>45734.379803697877</v>
      </c>
      <c r="H1383" s="69">
        <v>5</v>
      </c>
      <c r="I1383" s="67" t="s">
        <v>1564</v>
      </c>
      <c r="J1383" s="70" t="s">
        <v>19</v>
      </c>
      <c r="K1383" s="67" t="s">
        <v>35</v>
      </c>
      <c r="L1383" s="63" t="s">
        <v>35</v>
      </c>
      <c r="M1383" s="70" t="s">
        <v>979</v>
      </c>
      <c r="N1383" s="63" t="s">
        <v>17</v>
      </c>
      <c r="O1383" s="70">
        <v>3</v>
      </c>
      <c r="P1383" s="70">
        <v>2</v>
      </c>
      <c r="Q1383" s="70">
        <v>4</v>
      </c>
      <c r="W1383" s="84">
        <v>2</v>
      </c>
      <c r="X1383" s="84">
        <v>3</v>
      </c>
    </row>
    <row r="1384" spans="2:24" ht="15" customHeight="1" x14ac:dyDescent="0.25">
      <c r="B1384" s="70" t="s">
        <v>3383</v>
      </c>
      <c r="C1384" s="64">
        <v>41058.985567129632</v>
      </c>
      <c r="D1384" s="65">
        <v>150000</v>
      </c>
      <c r="E1384" s="66">
        <v>150000</v>
      </c>
      <c r="F1384" s="67" t="s">
        <v>5</v>
      </c>
      <c r="G1384" s="68">
        <v>150000</v>
      </c>
      <c r="H1384" s="69">
        <v>11</v>
      </c>
      <c r="I1384" s="67" t="s">
        <v>70</v>
      </c>
      <c r="J1384" s="70" t="s">
        <v>19</v>
      </c>
      <c r="K1384" s="67" t="s">
        <v>14</v>
      </c>
      <c r="L1384" s="63" t="s">
        <v>14</v>
      </c>
      <c r="M1384" s="70" t="s">
        <v>4019</v>
      </c>
      <c r="N1384" s="63" t="s">
        <v>17</v>
      </c>
      <c r="O1384" s="70">
        <v>3</v>
      </c>
      <c r="P1384" s="70">
        <v>2</v>
      </c>
      <c r="Q1384" s="70">
        <v>30</v>
      </c>
      <c r="W1384" s="84">
        <v>2</v>
      </c>
      <c r="X1384" s="84">
        <v>3</v>
      </c>
    </row>
    <row r="1385" spans="2:24" ht="15" customHeight="1" x14ac:dyDescent="0.25">
      <c r="B1385" s="70" t="s">
        <v>3384</v>
      </c>
      <c r="C1385" s="64">
        <v>41058.989189814813</v>
      </c>
      <c r="D1385" s="65">
        <v>88000</v>
      </c>
      <c r="E1385" s="66">
        <v>88000</v>
      </c>
      <c r="F1385" s="67" t="s">
        <v>5</v>
      </c>
      <c r="G1385" s="68">
        <v>88000</v>
      </c>
      <c r="H1385" s="69">
        <v>9</v>
      </c>
      <c r="I1385" s="67" t="s">
        <v>1565</v>
      </c>
      <c r="J1385" s="70" t="s">
        <v>51</v>
      </c>
      <c r="K1385" s="67" t="s">
        <v>14</v>
      </c>
      <c r="L1385" s="63" t="s">
        <v>14</v>
      </c>
      <c r="M1385" s="70" t="s">
        <v>4019</v>
      </c>
      <c r="N1385" s="63" t="s">
        <v>8</v>
      </c>
      <c r="O1385" s="70">
        <v>6</v>
      </c>
      <c r="P1385" s="70">
        <v>6</v>
      </c>
      <c r="Q1385" s="70">
        <v>21</v>
      </c>
      <c r="W1385" s="84">
        <v>4</v>
      </c>
      <c r="X1385" s="84">
        <v>6</v>
      </c>
    </row>
    <row r="1386" spans="2:24" ht="15" customHeight="1" x14ac:dyDescent="0.25">
      <c r="B1386" s="70" t="s">
        <v>3385</v>
      </c>
      <c r="C1386" s="64">
        <v>41059.001481481479</v>
      </c>
      <c r="D1386" s="65">
        <v>64500</v>
      </c>
      <c r="E1386" s="66">
        <v>64500</v>
      </c>
      <c r="F1386" s="67" t="s">
        <v>5</v>
      </c>
      <c r="G1386" s="68">
        <v>64500</v>
      </c>
      <c r="H1386" s="69">
        <v>7</v>
      </c>
      <c r="I1386" s="67" t="s">
        <v>1566</v>
      </c>
      <c r="J1386" s="70" t="s">
        <v>19</v>
      </c>
      <c r="K1386" s="67" t="s">
        <v>14</v>
      </c>
      <c r="L1386" s="63" t="s">
        <v>14</v>
      </c>
      <c r="M1386" s="70" t="s">
        <v>4019</v>
      </c>
      <c r="N1386" s="63" t="s">
        <v>8</v>
      </c>
      <c r="O1386" s="70">
        <v>6</v>
      </c>
      <c r="P1386" s="70">
        <v>6</v>
      </c>
      <c r="Q1386" s="70">
        <v>13</v>
      </c>
      <c r="W1386" s="84">
        <v>4</v>
      </c>
      <c r="X1386" s="84">
        <v>6</v>
      </c>
    </row>
    <row r="1387" spans="2:24" ht="15" customHeight="1" x14ac:dyDescent="0.25">
      <c r="B1387" s="70" t="s">
        <v>3386</v>
      </c>
      <c r="C1387" s="64">
        <v>41059.009108796294</v>
      </c>
      <c r="D1387" s="65" t="s">
        <v>1567</v>
      </c>
      <c r="E1387" s="66">
        <v>216000</v>
      </c>
      <c r="F1387" s="67" t="s">
        <v>3915</v>
      </c>
      <c r="G1387" s="68">
        <v>57600</v>
      </c>
      <c r="H1387" s="69">
        <v>6</v>
      </c>
      <c r="I1387" s="67" t="s">
        <v>1568</v>
      </c>
      <c r="J1387" s="70" t="s">
        <v>277</v>
      </c>
      <c r="K1387" s="67" t="s">
        <v>131</v>
      </c>
      <c r="L1387" s="63" t="s">
        <v>131</v>
      </c>
      <c r="M1387" s="70" t="s">
        <v>1122</v>
      </c>
      <c r="N1387" s="63" t="s">
        <v>8</v>
      </c>
      <c r="O1387" s="70">
        <v>6</v>
      </c>
      <c r="P1387" s="70">
        <v>6</v>
      </c>
      <c r="Q1387" s="70">
        <v>20</v>
      </c>
      <c r="W1387" s="84">
        <v>4</v>
      </c>
      <c r="X1387" s="84">
        <v>6</v>
      </c>
    </row>
    <row r="1388" spans="2:24" ht="15" customHeight="1" x14ac:dyDescent="0.25">
      <c r="B1388" s="70" t="s">
        <v>3387</v>
      </c>
      <c r="C1388" s="64">
        <v>41059.015601851854</v>
      </c>
      <c r="D1388" s="65">
        <v>50000</v>
      </c>
      <c r="E1388" s="66">
        <v>50000</v>
      </c>
      <c r="F1388" s="67" t="s">
        <v>5</v>
      </c>
      <c r="G1388" s="68">
        <v>50000</v>
      </c>
      <c r="H1388" s="69">
        <v>6</v>
      </c>
      <c r="I1388" s="67" t="s">
        <v>1569</v>
      </c>
      <c r="J1388" s="70" t="s">
        <v>308</v>
      </c>
      <c r="K1388" s="67" t="s">
        <v>14</v>
      </c>
      <c r="L1388" s="63" t="s">
        <v>14</v>
      </c>
      <c r="M1388" s="70" t="s">
        <v>4019</v>
      </c>
      <c r="N1388" s="63" t="s">
        <v>8</v>
      </c>
      <c r="O1388" s="70">
        <v>6</v>
      </c>
      <c r="P1388" s="70">
        <v>6</v>
      </c>
      <c r="Q1388" s="70">
        <v>15</v>
      </c>
      <c r="W1388" s="84">
        <v>4</v>
      </c>
      <c r="X1388" s="84">
        <v>6</v>
      </c>
    </row>
    <row r="1389" spans="2:24" ht="15" customHeight="1" x14ac:dyDescent="0.25">
      <c r="B1389" s="70" t="s">
        <v>3388</v>
      </c>
      <c r="C1389" s="64">
        <v>41059.017858796295</v>
      </c>
      <c r="D1389" s="65">
        <v>120000</v>
      </c>
      <c r="E1389" s="66">
        <v>120000</v>
      </c>
      <c r="F1389" s="67" t="s">
        <v>5</v>
      </c>
      <c r="G1389" s="68">
        <v>120000</v>
      </c>
      <c r="H1389" s="69">
        <v>11</v>
      </c>
      <c r="I1389" s="67" t="s">
        <v>640</v>
      </c>
      <c r="J1389" s="70" t="s">
        <v>51</v>
      </c>
      <c r="K1389" s="67" t="s">
        <v>14</v>
      </c>
      <c r="L1389" s="63" t="s">
        <v>14</v>
      </c>
      <c r="M1389" s="70" t="s">
        <v>4019</v>
      </c>
      <c r="N1389" s="63" t="s">
        <v>17</v>
      </c>
      <c r="O1389" s="70">
        <v>3</v>
      </c>
      <c r="P1389" s="70">
        <v>2</v>
      </c>
      <c r="Q1389" s="70">
        <v>10</v>
      </c>
      <c r="W1389" s="84">
        <v>2</v>
      </c>
      <c r="X1389" s="84">
        <v>3</v>
      </c>
    </row>
    <row r="1390" spans="2:24" ht="15" customHeight="1" x14ac:dyDescent="0.25">
      <c r="B1390" s="70" t="s">
        <v>3389</v>
      </c>
      <c r="C1390" s="64">
        <v>41059.024224537039</v>
      </c>
      <c r="D1390" s="65">
        <v>107000</v>
      </c>
      <c r="E1390" s="66">
        <v>107000</v>
      </c>
      <c r="F1390" s="67" t="s">
        <v>5</v>
      </c>
      <c r="G1390" s="68">
        <v>107000</v>
      </c>
      <c r="H1390" s="69">
        <v>11</v>
      </c>
      <c r="I1390" s="67" t="s">
        <v>1570</v>
      </c>
      <c r="J1390" s="70" t="s">
        <v>51</v>
      </c>
      <c r="K1390" s="67" t="s">
        <v>14</v>
      </c>
      <c r="L1390" s="63" t="s">
        <v>14</v>
      </c>
      <c r="M1390" s="70" t="s">
        <v>4019</v>
      </c>
      <c r="N1390" s="63" t="s">
        <v>12</v>
      </c>
      <c r="O1390" s="70">
        <v>8</v>
      </c>
      <c r="P1390" s="70">
        <v>8</v>
      </c>
      <c r="Q1390" s="70">
        <v>29</v>
      </c>
      <c r="W1390" s="84">
        <v>8</v>
      </c>
      <c r="X1390" s="84">
        <v>8</v>
      </c>
    </row>
    <row r="1391" spans="2:24" ht="15" customHeight="1" x14ac:dyDescent="0.25">
      <c r="B1391" s="70" t="s">
        <v>3390</v>
      </c>
      <c r="C1391" s="64">
        <v>41059.029745370368</v>
      </c>
      <c r="D1391" s="65">
        <v>40000</v>
      </c>
      <c r="E1391" s="66">
        <v>40000</v>
      </c>
      <c r="F1391" s="67" t="s">
        <v>5</v>
      </c>
      <c r="G1391" s="68">
        <v>40000</v>
      </c>
      <c r="H1391" s="69">
        <v>5</v>
      </c>
      <c r="I1391" s="67" t="s">
        <v>619</v>
      </c>
      <c r="J1391" s="70" t="s">
        <v>19</v>
      </c>
      <c r="K1391" s="67" t="s">
        <v>14</v>
      </c>
      <c r="L1391" s="63" t="s">
        <v>14</v>
      </c>
      <c r="M1391" s="70" t="s">
        <v>4019</v>
      </c>
      <c r="N1391" s="63" t="s">
        <v>17</v>
      </c>
      <c r="O1391" s="70">
        <v>3</v>
      </c>
      <c r="P1391" s="70">
        <v>2</v>
      </c>
      <c r="Q1391" s="70">
        <v>6</v>
      </c>
      <c r="W1391" s="84">
        <v>2</v>
      </c>
      <c r="X1391" s="84">
        <v>3</v>
      </c>
    </row>
    <row r="1392" spans="2:24" ht="15" customHeight="1" x14ac:dyDescent="0.25">
      <c r="B1392" s="70" t="s">
        <v>3391</v>
      </c>
      <c r="C1392" s="64">
        <v>41059.034756944442</v>
      </c>
      <c r="D1392" s="65">
        <v>81000</v>
      </c>
      <c r="E1392" s="66">
        <v>81000</v>
      </c>
      <c r="F1392" s="67" t="s">
        <v>5</v>
      </c>
      <c r="G1392" s="68">
        <v>81000</v>
      </c>
      <c r="H1392" s="69">
        <v>9</v>
      </c>
      <c r="I1392" s="67" t="s">
        <v>1571</v>
      </c>
      <c r="J1392" s="70" t="s">
        <v>51</v>
      </c>
      <c r="K1392" s="67" t="s">
        <v>14</v>
      </c>
      <c r="L1392" s="63" t="s">
        <v>14</v>
      </c>
      <c r="M1392" s="70" t="s">
        <v>4019</v>
      </c>
      <c r="N1392" s="63" t="s">
        <v>24</v>
      </c>
      <c r="O1392" s="70">
        <v>2</v>
      </c>
      <c r="P1392" s="70">
        <v>2</v>
      </c>
      <c r="Q1392" s="70">
        <v>12</v>
      </c>
      <c r="W1392" s="84">
        <v>1</v>
      </c>
      <c r="X1392" s="84">
        <v>2</v>
      </c>
    </row>
    <row r="1393" spans="2:24" ht="15" customHeight="1" x14ac:dyDescent="0.25">
      <c r="B1393" s="70" t="s">
        <v>3392</v>
      </c>
      <c r="C1393" s="64">
        <v>41059.045439814814</v>
      </c>
      <c r="D1393" s="65">
        <v>45000</v>
      </c>
      <c r="E1393" s="66">
        <v>45000</v>
      </c>
      <c r="F1393" s="67" t="s">
        <v>5</v>
      </c>
      <c r="G1393" s="68">
        <v>45000</v>
      </c>
      <c r="H1393" s="69">
        <v>5</v>
      </c>
      <c r="I1393" s="67" t="s">
        <v>1572</v>
      </c>
      <c r="J1393" s="70" t="s">
        <v>65</v>
      </c>
      <c r="K1393" s="67" t="s">
        <v>14</v>
      </c>
      <c r="L1393" s="63" t="s">
        <v>14</v>
      </c>
      <c r="M1393" s="70" t="s">
        <v>4019</v>
      </c>
      <c r="N1393" s="63" t="s">
        <v>8</v>
      </c>
      <c r="O1393" s="70">
        <v>6</v>
      </c>
      <c r="P1393" s="70">
        <v>6</v>
      </c>
      <c r="Q1393" s="70">
        <v>20</v>
      </c>
      <c r="W1393" s="84">
        <v>4</v>
      </c>
      <c r="X1393" s="84">
        <v>6</v>
      </c>
    </row>
    <row r="1394" spans="2:24" ht="15" customHeight="1" x14ac:dyDescent="0.25">
      <c r="B1394" s="70" t="s">
        <v>3393</v>
      </c>
      <c r="C1394" s="64">
        <v>41059.050046296295</v>
      </c>
      <c r="D1394" s="65">
        <v>49000</v>
      </c>
      <c r="E1394" s="66">
        <v>49000</v>
      </c>
      <c r="F1394" s="67" t="s">
        <v>5</v>
      </c>
      <c r="G1394" s="68">
        <v>49000</v>
      </c>
      <c r="H1394" s="69">
        <v>5</v>
      </c>
      <c r="I1394" s="67" t="s">
        <v>1573</v>
      </c>
      <c r="J1394" s="70" t="s">
        <v>65</v>
      </c>
      <c r="K1394" s="67" t="s">
        <v>14</v>
      </c>
      <c r="L1394" s="63" t="s">
        <v>14</v>
      </c>
      <c r="M1394" s="70" t="s">
        <v>4019</v>
      </c>
      <c r="N1394" s="63" t="s">
        <v>8</v>
      </c>
      <c r="O1394" s="70">
        <v>6</v>
      </c>
      <c r="P1394" s="70">
        <v>6</v>
      </c>
      <c r="Q1394" s="70">
        <v>5</v>
      </c>
      <c r="W1394" s="84">
        <v>4</v>
      </c>
      <c r="X1394" s="84">
        <v>6</v>
      </c>
    </row>
    <row r="1395" spans="2:24" ht="15" customHeight="1" x14ac:dyDescent="0.25">
      <c r="B1395" s="70" t="s">
        <v>3394</v>
      </c>
      <c r="C1395" s="64">
        <v>41059.050405092596</v>
      </c>
      <c r="D1395" s="65" t="s">
        <v>1574</v>
      </c>
      <c r="E1395" s="66">
        <v>750000</v>
      </c>
      <c r="F1395" s="67" t="s">
        <v>39</v>
      </c>
      <c r="G1395" s="68">
        <v>13355.937515581925</v>
      </c>
      <c r="H1395" s="69">
        <v>2</v>
      </c>
      <c r="I1395" s="67" t="s">
        <v>1575</v>
      </c>
      <c r="J1395" s="70" t="s">
        <v>3947</v>
      </c>
      <c r="K1395" s="67" t="s">
        <v>7</v>
      </c>
      <c r="L1395" s="63" t="s">
        <v>7</v>
      </c>
      <c r="M1395" s="70" t="s">
        <v>1122</v>
      </c>
      <c r="N1395" s="63" t="s">
        <v>24</v>
      </c>
      <c r="O1395" s="70">
        <v>2</v>
      </c>
      <c r="P1395" s="70">
        <v>2</v>
      </c>
      <c r="Q1395" s="70">
        <v>1</v>
      </c>
      <c r="W1395" s="84">
        <v>1</v>
      </c>
      <c r="X1395" s="84">
        <v>2</v>
      </c>
    </row>
    <row r="1396" spans="2:24" ht="15" customHeight="1" x14ac:dyDescent="0.25">
      <c r="B1396" s="70" t="s">
        <v>3395</v>
      </c>
      <c r="C1396" s="64">
        <v>41059.052453703705</v>
      </c>
      <c r="D1396" s="65">
        <v>72000</v>
      </c>
      <c r="E1396" s="66">
        <v>72000</v>
      </c>
      <c r="F1396" s="67" t="s">
        <v>5</v>
      </c>
      <c r="G1396" s="68">
        <v>72000</v>
      </c>
      <c r="H1396" s="69">
        <v>8</v>
      </c>
      <c r="I1396" s="67" t="s">
        <v>51</v>
      </c>
      <c r="J1396" s="70" t="s">
        <v>51</v>
      </c>
      <c r="K1396" s="67" t="s">
        <v>14</v>
      </c>
      <c r="L1396" s="63" t="s">
        <v>14</v>
      </c>
      <c r="M1396" s="70" t="s">
        <v>4019</v>
      </c>
      <c r="N1396" s="63" t="s">
        <v>24</v>
      </c>
      <c r="O1396" s="70">
        <v>2</v>
      </c>
      <c r="P1396" s="70">
        <v>2</v>
      </c>
      <c r="Q1396" s="70">
        <v>20</v>
      </c>
      <c r="W1396" s="84">
        <v>1</v>
      </c>
      <c r="X1396" s="84">
        <v>2</v>
      </c>
    </row>
    <row r="1397" spans="2:24" ht="15" customHeight="1" x14ac:dyDescent="0.25">
      <c r="B1397" s="70" t="s">
        <v>3396</v>
      </c>
      <c r="C1397" s="64">
        <v>41059.059224537035</v>
      </c>
      <c r="D1397" s="65">
        <v>50000</v>
      </c>
      <c r="E1397" s="66">
        <v>50000</v>
      </c>
      <c r="F1397" s="67" t="s">
        <v>5</v>
      </c>
      <c r="G1397" s="68">
        <v>50000</v>
      </c>
      <c r="H1397" s="69">
        <v>6</v>
      </c>
      <c r="I1397" s="67" t="s">
        <v>1576</v>
      </c>
      <c r="J1397" s="70" t="s">
        <v>19</v>
      </c>
      <c r="K1397" s="67" t="s">
        <v>14</v>
      </c>
      <c r="L1397" s="63" t="s">
        <v>14</v>
      </c>
      <c r="M1397" s="70" t="s">
        <v>4019</v>
      </c>
      <c r="N1397" s="63" t="s">
        <v>8</v>
      </c>
      <c r="O1397" s="70">
        <v>6</v>
      </c>
      <c r="P1397" s="70">
        <v>6</v>
      </c>
      <c r="Q1397" s="70">
        <v>7</v>
      </c>
      <c r="W1397" s="84">
        <v>4</v>
      </c>
      <c r="X1397" s="84">
        <v>6</v>
      </c>
    </row>
    <row r="1398" spans="2:24" ht="15" customHeight="1" x14ac:dyDescent="0.25">
      <c r="B1398" s="70" t="s">
        <v>3397</v>
      </c>
      <c r="C1398" s="64">
        <v>41059.059328703705</v>
      </c>
      <c r="D1398" s="65">
        <v>57678.400000000001</v>
      </c>
      <c r="E1398" s="66">
        <v>57678</v>
      </c>
      <c r="F1398" s="67" t="s">
        <v>5</v>
      </c>
      <c r="G1398" s="68">
        <v>57678</v>
      </c>
      <c r="H1398" s="69">
        <v>6</v>
      </c>
      <c r="I1398" s="67" t="s">
        <v>13</v>
      </c>
      <c r="J1398" s="70" t="s">
        <v>19</v>
      </c>
      <c r="K1398" s="67" t="s">
        <v>14</v>
      </c>
      <c r="L1398" s="63" t="s">
        <v>14</v>
      </c>
      <c r="M1398" s="70" t="s">
        <v>4019</v>
      </c>
      <c r="N1398" s="63" t="s">
        <v>8</v>
      </c>
      <c r="O1398" s="70">
        <v>6</v>
      </c>
      <c r="P1398" s="70">
        <v>6</v>
      </c>
      <c r="Q1398" s="70">
        <v>2</v>
      </c>
      <c r="W1398" s="84">
        <v>4</v>
      </c>
      <c r="X1398" s="84">
        <v>6</v>
      </c>
    </row>
    <row r="1399" spans="2:24" ht="15" customHeight="1" x14ac:dyDescent="0.25">
      <c r="B1399" s="70" t="s">
        <v>3398</v>
      </c>
      <c r="C1399" s="64">
        <v>41059.062395833331</v>
      </c>
      <c r="D1399" s="65">
        <v>80442</v>
      </c>
      <c r="E1399" s="66">
        <v>80442</v>
      </c>
      <c r="F1399" s="67" t="s">
        <v>5</v>
      </c>
      <c r="G1399" s="68">
        <v>80442</v>
      </c>
      <c r="H1399" s="69">
        <v>9</v>
      </c>
      <c r="I1399" s="67" t="s">
        <v>1577</v>
      </c>
      <c r="J1399" s="70" t="s">
        <v>19</v>
      </c>
      <c r="K1399" s="67" t="s">
        <v>14</v>
      </c>
      <c r="L1399" s="63" t="s">
        <v>14</v>
      </c>
      <c r="M1399" s="70" t="s">
        <v>4019</v>
      </c>
      <c r="N1399" s="63" t="s">
        <v>8</v>
      </c>
      <c r="O1399" s="70">
        <v>6</v>
      </c>
      <c r="P1399" s="70">
        <v>6</v>
      </c>
      <c r="Q1399" s="70">
        <v>16</v>
      </c>
      <c r="W1399" s="84">
        <v>4</v>
      </c>
      <c r="X1399" s="84">
        <v>6</v>
      </c>
    </row>
    <row r="1400" spans="2:24" ht="15" customHeight="1" x14ac:dyDescent="0.25">
      <c r="B1400" s="70" t="s">
        <v>3399</v>
      </c>
      <c r="C1400" s="64">
        <v>41059.075208333335</v>
      </c>
      <c r="D1400" s="65">
        <v>75000</v>
      </c>
      <c r="E1400" s="66">
        <v>75000</v>
      </c>
      <c r="F1400" s="67" t="s">
        <v>5</v>
      </c>
      <c r="G1400" s="68">
        <v>75000</v>
      </c>
      <c r="H1400" s="69">
        <v>8</v>
      </c>
      <c r="I1400" s="67" t="s">
        <v>1578</v>
      </c>
      <c r="J1400" s="70" t="s">
        <v>51</v>
      </c>
      <c r="K1400" s="67" t="s">
        <v>14</v>
      </c>
      <c r="L1400" s="63" t="s">
        <v>14</v>
      </c>
      <c r="M1400" s="70" t="s">
        <v>4019</v>
      </c>
      <c r="N1400" s="63" t="s">
        <v>24</v>
      </c>
      <c r="O1400" s="70">
        <v>2</v>
      </c>
      <c r="P1400" s="70">
        <v>2</v>
      </c>
      <c r="Q1400" s="70">
        <v>9</v>
      </c>
      <c r="W1400" s="84">
        <v>1</v>
      </c>
      <c r="X1400" s="84">
        <v>2</v>
      </c>
    </row>
    <row r="1401" spans="2:24" ht="15" customHeight="1" x14ac:dyDescent="0.25">
      <c r="B1401" s="70" t="s">
        <v>3400</v>
      </c>
      <c r="C1401" s="64">
        <v>41059.078159722223</v>
      </c>
      <c r="D1401" s="65">
        <v>61000</v>
      </c>
      <c r="E1401" s="66">
        <v>61000</v>
      </c>
      <c r="F1401" s="67" t="s">
        <v>5</v>
      </c>
      <c r="G1401" s="68">
        <v>61000</v>
      </c>
      <c r="H1401" s="69">
        <v>7</v>
      </c>
      <c r="I1401" s="67" t="s">
        <v>1579</v>
      </c>
      <c r="J1401" s="70" t="s">
        <v>19</v>
      </c>
      <c r="K1401" s="67" t="s">
        <v>14</v>
      </c>
      <c r="L1401" s="63" t="s">
        <v>14</v>
      </c>
      <c r="M1401" s="70" t="s">
        <v>4019</v>
      </c>
      <c r="N1401" s="63" t="s">
        <v>8</v>
      </c>
      <c r="O1401" s="70">
        <v>6</v>
      </c>
      <c r="P1401" s="70">
        <v>6</v>
      </c>
      <c r="Q1401" s="70">
        <v>12</v>
      </c>
      <c r="W1401" s="84">
        <v>4</v>
      </c>
      <c r="X1401" s="84">
        <v>6</v>
      </c>
    </row>
    <row r="1402" spans="2:24" ht="15" customHeight="1" x14ac:dyDescent="0.25">
      <c r="B1402" s="70" t="s">
        <v>3401</v>
      </c>
      <c r="C1402" s="64">
        <v>41059.081921296296</v>
      </c>
      <c r="D1402" s="65">
        <v>77000</v>
      </c>
      <c r="E1402" s="66">
        <v>77000</v>
      </c>
      <c r="F1402" s="67" t="s">
        <v>5</v>
      </c>
      <c r="G1402" s="68">
        <v>77000</v>
      </c>
      <c r="H1402" s="69">
        <v>8</v>
      </c>
      <c r="I1402" s="67" t="s">
        <v>1580</v>
      </c>
      <c r="J1402" s="70" t="s">
        <v>277</v>
      </c>
      <c r="K1402" s="67" t="s">
        <v>14</v>
      </c>
      <c r="L1402" s="63" t="s">
        <v>14</v>
      </c>
      <c r="M1402" s="70" t="s">
        <v>4019</v>
      </c>
      <c r="N1402" s="63" t="s">
        <v>8</v>
      </c>
      <c r="O1402" s="70">
        <v>6</v>
      </c>
      <c r="P1402" s="70">
        <v>6</v>
      </c>
      <c r="Q1402" s="70">
        <v>10</v>
      </c>
      <c r="W1402" s="84">
        <v>4</v>
      </c>
      <c r="X1402" s="84">
        <v>6</v>
      </c>
    </row>
    <row r="1403" spans="2:24" ht="15" customHeight="1" x14ac:dyDescent="0.25">
      <c r="B1403" s="70" t="s">
        <v>3402</v>
      </c>
      <c r="C1403" s="64">
        <v>41059.095856481479</v>
      </c>
      <c r="D1403" s="65" t="s">
        <v>1581</v>
      </c>
      <c r="E1403" s="66">
        <v>92000</v>
      </c>
      <c r="F1403" s="67" t="s">
        <v>5</v>
      </c>
      <c r="G1403" s="68">
        <v>92000</v>
      </c>
      <c r="H1403" s="69">
        <v>10</v>
      </c>
      <c r="I1403" s="67" t="s">
        <v>486</v>
      </c>
      <c r="J1403" s="70" t="s">
        <v>486</v>
      </c>
      <c r="K1403" s="67" t="s">
        <v>14</v>
      </c>
      <c r="L1403" s="63" t="s">
        <v>14</v>
      </c>
      <c r="M1403" s="70" t="s">
        <v>4019</v>
      </c>
      <c r="N1403" s="63" t="s">
        <v>17</v>
      </c>
      <c r="O1403" s="70">
        <v>3</v>
      </c>
      <c r="P1403" s="70">
        <v>2</v>
      </c>
      <c r="Q1403" s="70">
        <v>9</v>
      </c>
      <c r="W1403" s="84">
        <v>2</v>
      </c>
      <c r="X1403" s="84">
        <v>3</v>
      </c>
    </row>
    <row r="1404" spans="2:24" ht="15" customHeight="1" x14ac:dyDescent="0.25">
      <c r="B1404" s="70" t="s">
        <v>3403</v>
      </c>
      <c r="C1404" s="64">
        <v>41059.096180555556</v>
      </c>
      <c r="D1404" s="65">
        <v>72000</v>
      </c>
      <c r="E1404" s="66">
        <v>72000</v>
      </c>
      <c r="F1404" s="67" t="s">
        <v>5</v>
      </c>
      <c r="G1404" s="68">
        <v>72000</v>
      </c>
      <c r="H1404" s="69">
        <v>8</v>
      </c>
      <c r="I1404" s="67" t="s">
        <v>1582</v>
      </c>
      <c r="J1404" s="70" t="s">
        <v>19</v>
      </c>
      <c r="K1404" s="67" t="s">
        <v>14</v>
      </c>
      <c r="L1404" s="63" t="s">
        <v>14</v>
      </c>
      <c r="M1404" s="70" t="s">
        <v>4019</v>
      </c>
      <c r="N1404" s="63" t="s">
        <v>12</v>
      </c>
      <c r="O1404" s="70">
        <v>8</v>
      </c>
      <c r="P1404" s="70">
        <v>8</v>
      </c>
      <c r="Q1404" s="70">
        <v>10</v>
      </c>
      <c r="W1404" s="84">
        <v>8</v>
      </c>
      <c r="X1404" s="84">
        <v>8</v>
      </c>
    </row>
    <row r="1405" spans="2:24" ht="15" customHeight="1" x14ac:dyDescent="0.25">
      <c r="B1405" s="70" t="s">
        <v>3404</v>
      </c>
      <c r="C1405" s="64">
        <v>41059.099062499998</v>
      </c>
      <c r="D1405" s="65">
        <v>14000</v>
      </c>
      <c r="E1405" s="66">
        <v>14000</v>
      </c>
      <c r="F1405" s="67" t="s">
        <v>5</v>
      </c>
      <c r="G1405" s="68">
        <v>14000</v>
      </c>
      <c r="H1405" s="69">
        <v>2</v>
      </c>
      <c r="I1405" s="67" t="s">
        <v>354</v>
      </c>
      <c r="J1405" s="70" t="s">
        <v>354</v>
      </c>
      <c r="K1405" s="67" t="s">
        <v>7</v>
      </c>
      <c r="L1405" s="63" t="s">
        <v>7</v>
      </c>
      <c r="M1405" s="70" t="s">
        <v>1122</v>
      </c>
      <c r="N1405" s="63" t="s">
        <v>8</v>
      </c>
      <c r="O1405" s="70">
        <v>6</v>
      </c>
      <c r="P1405" s="70">
        <v>6</v>
      </c>
      <c r="Q1405" s="70">
        <v>3</v>
      </c>
      <c r="W1405" s="84">
        <v>4</v>
      </c>
      <c r="X1405" s="84">
        <v>6</v>
      </c>
    </row>
    <row r="1406" spans="2:24" ht="15" customHeight="1" x14ac:dyDescent="0.25">
      <c r="B1406" s="70" t="s">
        <v>3405</v>
      </c>
      <c r="C1406" s="64">
        <v>41059.099293981482</v>
      </c>
      <c r="D1406" s="65">
        <v>111000</v>
      </c>
      <c r="E1406" s="66">
        <v>111000</v>
      </c>
      <c r="F1406" s="67" t="s">
        <v>5</v>
      </c>
      <c r="G1406" s="68">
        <v>111000</v>
      </c>
      <c r="H1406" s="69">
        <v>11</v>
      </c>
      <c r="I1406" s="67" t="s">
        <v>1583</v>
      </c>
      <c r="J1406" s="70" t="s">
        <v>51</v>
      </c>
      <c r="K1406" s="67" t="s">
        <v>14</v>
      </c>
      <c r="L1406" s="63" t="s">
        <v>14</v>
      </c>
      <c r="M1406" s="70" t="s">
        <v>4019</v>
      </c>
      <c r="N1406" s="63" t="s">
        <v>17</v>
      </c>
      <c r="O1406" s="70">
        <v>3</v>
      </c>
      <c r="P1406" s="70">
        <v>2</v>
      </c>
      <c r="Q1406" s="70">
        <v>10</v>
      </c>
      <c r="W1406" s="84">
        <v>2</v>
      </c>
      <c r="X1406" s="84">
        <v>3</v>
      </c>
    </row>
    <row r="1407" spans="2:24" ht="15" customHeight="1" x14ac:dyDescent="0.25">
      <c r="B1407" s="70" t="s">
        <v>3406</v>
      </c>
      <c r="C1407" s="64">
        <v>41059.105752314812</v>
      </c>
      <c r="D1407" s="65">
        <v>80000</v>
      </c>
      <c r="E1407" s="66">
        <v>80000</v>
      </c>
      <c r="F1407" s="67" t="s">
        <v>5</v>
      </c>
      <c r="G1407" s="68">
        <v>80000</v>
      </c>
      <c r="H1407" s="69">
        <v>9</v>
      </c>
      <c r="I1407" s="67" t="s">
        <v>1584</v>
      </c>
      <c r="J1407" s="70" t="s">
        <v>19</v>
      </c>
      <c r="K1407" s="67" t="s">
        <v>14</v>
      </c>
      <c r="L1407" s="63" t="s">
        <v>14</v>
      </c>
      <c r="M1407" s="70" t="s">
        <v>4019</v>
      </c>
      <c r="N1407" s="63" t="s">
        <v>8</v>
      </c>
      <c r="O1407" s="70">
        <v>6</v>
      </c>
      <c r="P1407" s="70">
        <v>6</v>
      </c>
      <c r="Q1407" s="70">
        <v>20</v>
      </c>
      <c r="W1407" s="84">
        <v>4</v>
      </c>
      <c r="X1407" s="84">
        <v>6</v>
      </c>
    </row>
    <row r="1408" spans="2:24" ht="15" customHeight="1" x14ac:dyDescent="0.25">
      <c r="B1408" s="70" t="s">
        <v>3407</v>
      </c>
      <c r="C1408" s="64">
        <v>41059.108101851853</v>
      </c>
      <c r="D1408" s="65" t="s">
        <v>1585</v>
      </c>
      <c r="E1408" s="66">
        <v>3250000</v>
      </c>
      <c r="F1408" s="67" t="s">
        <v>39</v>
      </c>
      <c r="G1408" s="68">
        <v>57875.729234188344</v>
      </c>
      <c r="H1408" s="69">
        <v>6</v>
      </c>
      <c r="I1408" s="67" t="s">
        <v>1586</v>
      </c>
      <c r="J1408" s="70" t="s">
        <v>19</v>
      </c>
      <c r="K1408" s="67" t="s">
        <v>7</v>
      </c>
      <c r="L1408" s="63" t="s">
        <v>7</v>
      </c>
      <c r="M1408" s="70" t="s">
        <v>1122</v>
      </c>
      <c r="N1408" s="63" t="s">
        <v>8</v>
      </c>
      <c r="O1408" s="70">
        <v>6</v>
      </c>
      <c r="P1408" s="70">
        <v>6</v>
      </c>
      <c r="Q1408" s="70">
        <v>5.5</v>
      </c>
      <c r="W1408" s="84">
        <v>4</v>
      </c>
      <c r="X1408" s="84">
        <v>6</v>
      </c>
    </row>
    <row r="1409" spans="2:24" ht="15" customHeight="1" x14ac:dyDescent="0.25">
      <c r="B1409" s="70" t="s">
        <v>3408</v>
      </c>
      <c r="C1409" s="64">
        <v>41059.110995370371</v>
      </c>
      <c r="D1409" s="65">
        <v>25000</v>
      </c>
      <c r="E1409" s="66">
        <v>25000</v>
      </c>
      <c r="F1409" s="67" t="s">
        <v>5</v>
      </c>
      <c r="G1409" s="68">
        <v>25000</v>
      </c>
      <c r="H1409" s="69">
        <v>3</v>
      </c>
      <c r="I1409" s="67" t="s">
        <v>308</v>
      </c>
      <c r="J1409" s="70" t="s">
        <v>308</v>
      </c>
      <c r="K1409" s="67" t="s">
        <v>7</v>
      </c>
      <c r="L1409" s="63" t="s">
        <v>7</v>
      </c>
      <c r="M1409" s="70" t="s">
        <v>1122</v>
      </c>
      <c r="N1409" s="63" t="s">
        <v>17</v>
      </c>
      <c r="O1409" s="70">
        <v>3</v>
      </c>
      <c r="P1409" s="70">
        <v>2</v>
      </c>
      <c r="Q1409" s="70">
        <v>8</v>
      </c>
      <c r="W1409" s="84">
        <v>2</v>
      </c>
      <c r="X1409" s="84">
        <v>3</v>
      </c>
    </row>
    <row r="1410" spans="2:24" ht="15" customHeight="1" x14ac:dyDescent="0.25">
      <c r="B1410" s="70" t="s">
        <v>3409</v>
      </c>
      <c r="C1410" s="64">
        <v>41059.139085648145</v>
      </c>
      <c r="D1410" s="65" t="s">
        <v>1587</v>
      </c>
      <c r="E1410" s="66">
        <v>24000</v>
      </c>
      <c r="F1410" s="67" t="s">
        <v>5</v>
      </c>
      <c r="G1410" s="68">
        <v>24000</v>
      </c>
      <c r="H1410" s="69">
        <v>3</v>
      </c>
      <c r="I1410" s="67" t="s">
        <v>1588</v>
      </c>
      <c r="J1410" s="70" t="s">
        <v>486</v>
      </c>
      <c r="K1410" s="67" t="s">
        <v>14</v>
      </c>
      <c r="L1410" s="63" t="s">
        <v>14</v>
      </c>
      <c r="M1410" s="70" t="s">
        <v>4019</v>
      </c>
      <c r="N1410" s="63" t="s">
        <v>24</v>
      </c>
      <c r="O1410" s="70">
        <v>2</v>
      </c>
      <c r="P1410" s="70">
        <v>2</v>
      </c>
      <c r="Q1410" s="70">
        <v>2</v>
      </c>
      <c r="W1410" s="84">
        <v>1</v>
      </c>
      <c r="X1410" s="84">
        <v>2</v>
      </c>
    </row>
    <row r="1411" spans="2:24" ht="15" customHeight="1" x14ac:dyDescent="0.25">
      <c r="B1411" s="70" t="s">
        <v>3410</v>
      </c>
      <c r="C1411" s="64">
        <v>41059.17627314815</v>
      </c>
      <c r="D1411" s="65">
        <v>61000</v>
      </c>
      <c r="E1411" s="66">
        <v>61000</v>
      </c>
      <c r="F1411" s="67" t="s">
        <v>5</v>
      </c>
      <c r="G1411" s="68">
        <v>61000</v>
      </c>
      <c r="H1411" s="69">
        <v>7</v>
      </c>
      <c r="I1411" s="67" t="s">
        <v>1589</v>
      </c>
      <c r="J1411" s="70" t="s">
        <v>51</v>
      </c>
      <c r="K1411" s="67" t="s">
        <v>14</v>
      </c>
      <c r="L1411" s="63" t="s">
        <v>14</v>
      </c>
      <c r="M1411" s="70" t="s">
        <v>4019</v>
      </c>
      <c r="N1411" s="63" t="s">
        <v>17</v>
      </c>
      <c r="O1411" s="70">
        <v>3</v>
      </c>
      <c r="P1411" s="70">
        <v>2</v>
      </c>
      <c r="Q1411" s="70">
        <v>25</v>
      </c>
      <c r="W1411" s="84">
        <v>2</v>
      </c>
      <c r="X1411" s="84">
        <v>3</v>
      </c>
    </row>
    <row r="1412" spans="2:24" ht="15" customHeight="1" x14ac:dyDescent="0.25">
      <c r="B1412" s="70" t="s">
        <v>3411</v>
      </c>
      <c r="C1412" s="64">
        <v>41059.33699074074</v>
      </c>
      <c r="D1412" s="65" t="s">
        <v>1590</v>
      </c>
      <c r="E1412" s="66">
        <v>55000</v>
      </c>
      <c r="F1412" s="67" t="s">
        <v>80</v>
      </c>
      <c r="G1412" s="68">
        <v>56095.031102144967</v>
      </c>
      <c r="H1412" s="69">
        <v>6</v>
      </c>
      <c r="I1412" s="67" t="s">
        <v>1591</v>
      </c>
      <c r="J1412" s="70" t="s">
        <v>19</v>
      </c>
      <c r="K1412" s="67" t="s">
        <v>82</v>
      </c>
      <c r="L1412" s="63" t="s">
        <v>82</v>
      </c>
      <c r="M1412" s="70" t="s">
        <v>4083</v>
      </c>
      <c r="N1412" s="63" t="s">
        <v>17</v>
      </c>
      <c r="O1412" s="70">
        <v>3</v>
      </c>
      <c r="P1412" s="70">
        <v>2</v>
      </c>
      <c r="Q1412" s="70">
        <v>11</v>
      </c>
      <c r="W1412" s="84">
        <v>2</v>
      </c>
      <c r="X1412" s="84">
        <v>3</v>
      </c>
    </row>
    <row r="1413" spans="2:24" ht="15" customHeight="1" x14ac:dyDescent="0.25">
      <c r="B1413" s="70" t="s">
        <v>3412</v>
      </c>
      <c r="C1413" s="64">
        <v>41059.404178240744</v>
      </c>
      <c r="D1413" s="65">
        <v>70000</v>
      </c>
      <c r="E1413" s="66">
        <v>70000</v>
      </c>
      <c r="F1413" s="67" t="s">
        <v>80</v>
      </c>
      <c r="G1413" s="68">
        <v>71393.675948184507</v>
      </c>
      <c r="H1413" s="69">
        <v>8</v>
      </c>
      <c r="I1413" s="67" t="s">
        <v>1283</v>
      </c>
      <c r="J1413" s="70" t="s">
        <v>308</v>
      </c>
      <c r="K1413" s="67" t="s">
        <v>82</v>
      </c>
      <c r="L1413" s="63" t="s">
        <v>82</v>
      </c>
      <c r="M1413" s="70" t="s">
        <v>4083</v>
      </c>
      <c r="N1413" s="63" t="s">
        <v>17</v>
      </c>
      <c r="O1413" s="70">
        <v>3</v>
      </c>
      <c r="P1413" s="70">
        <v>2</v>
      </c>
      <c r="Q1413" s="70">
        <v>5</v>
      </c>
      <c r="W1413" s="84">
        <v>2</v>
      </c>
      <c r="X1413" s="84">
        <v>3</v>
      </c>
    </row>
    <row r="1414" spans="2:24" ht="15" customHeight="1" x14ac:dyDescent="0.25">
      <c r="B1414" s="70" t="s">
        <v>3413</v>
      </c>
      <c r="C1414" s="64">
        <v>41059.424525462964</v>
      </c>
      <c r="D1414" s="65">
        <v>96230</v>
      </c>
      <c r="E1414" s="66">
        <v>96230</v>
      </c>
      <c r="F1414" s="67" t="s">
        <v>5</v>
      </c>
      <c r="G1414" s="68">
        <v>96230</v>
      </c>
      <c r="H1414" s="69">
        <v>10</v>
      </c>
      <c r="I1414" s="67" t="s">
        <v>1592</v>
      </c>
      <c r="J1414" s="70" t="s">
        <v>51</v>
      </c>
      <c r="K1414" s="67" t="s">
        <v>14</v>
      </c>
      <c r="L1414" s="63" t="s">
        <v>14</v>
      </c>
      <c r="M1414" s="70" t="s">
        <v>4019</v>
      </c>
      <c r="N1414" s="63" t="s">
        <v>8</v>
      </c>
      <c r="O1414" s="70">
        <v>6</v>
      </c>
      <c r="P1414" s="70">
        <v>6</v>
      </c>
      <c r="Q1414" s="70">
        <v>18</v>
      </c>
      <c r="W1414" s="84">
        <v>4</v>
      </c>
      <c r="X1414" s="84">
        <v>6</v>
      </c>
    </row>
    <row r="1415" spans="2:24" ht="15" customHeight="1" x14ac:dyDescent="0.25">
      <c r="B1415" s="70" t="s">
        <v>3414</v>
      </c>
      <c r="C1415" s="64">
        <v>41059.444722222222</v>
      </c>
      <c r="D1415" s="65">
        <v>75000</v>
      </c>
      <c r="E1415" s="66">
        <v>75000</v>
      </c>
      <c r="F1415" s="67" t="s">
        <v>5</v>
      </c>
      <c r="G1415" s="68">
        <v>75000</v>
      </c>
      <c r="H1415" s="69">
        <v>8</v>
      </c>
      <c r="I1415" s="67" t="s">
        <v>205</v>
      </c>
      <c r="J1415" s="70" t="s">
        <v>19</v>
      </c>
      <c r="K1415" s="67" t="s">
        <v>14</v>
      </c>
      <c r="L1415" s="63" t="s">
        <v>14</v>
      </c>
      <c r="M1415" s="70" t="s">
        <v>4019</v>
      </c>
      <c r="N1415" s="63" t="s">
        <v>17</v>
      </c>
      <c r="O1415" s="70">
        <v>3</v>
      </c>
      <c r="P1415" s="70">
        <v>2</v>
      </c>
      <c r="Q1415" s="70">
        <v>1.5</v>
      </c>
      <c r="W1415" s="84">
        <v>2</v>
      </c>
      <c r="X1415" s="84">
        <v>3</v>
      </c>
    </row>
    <row r="1416" spans="2:24" ht="15" customHeight="1" x14ac:dyDescent="0.25">
      <c r="B1416" s="70" t="s">
        <v>3415</v>
      </c>
      <c r="C1416" s="64">
        <v>41059.456689814811</v>
      </c>
      <c r="D1416" s="65">
        <v>8500</v>
      </c>
      <c r="E1416" s="66">
        <v>102000</v>
      </c>
      <c r="F1416" s="67" t="s">
        <v>5</v>
      </c>
      <c r="G1416" s="68">
        <v>102000</v>
      </c>
      <c r="H1416" s="69">
        <v>11</v>
      </c>
      <c r="I1416" s="67" t="s">
        <v>106</v>
      </c>
      <c r="J1416" s="70" t="s">
        <v>19</v>
      </c>
      <c r="K1416" s="67" t="s">
        <v>14</v>
      </c>
      <c r="L1416" s="63" t="s">
        <v>14</v>
      </c>
      <c r="M1416" s="70" t="s">
        <v>4019</v>
      </c>
      <c r="N1416" s="63" t="s">
        <v>8</v>
      </c>
      <c r="O1416" s="70">
        <v>6</v>
      </c>
      <c r="P1416" s="70">
        <v>6</v>
      </c>
      <c r="Q1416" s="70">
        <v>5</v>
      </c>
      <c r="W1416" s="84">
        <v>4</v>
      </c>
      <c r="X1416" s="84">
        <v>6</v>
      </c>
    </row>
    <row r="1417" spans="2:24" ht="15" customHeight="1" x14ac:dyDescent="0.25">
      <c r="B1417" s="70" t="s">
        <v>3416</v>
      </c>
      <c r="C1417" s="64">
        <v>41059.472604166665</v>
      </c>
      <c r="D1417" s="65" t="s">
        <v>1593</v>
      </c>
      <c r="E1417" s="66">
        <v>60000</v>
      </c>
      <c r="F1417" s="67" t="s">
        <v>3908</v>
      </c>
      <c r="G1417" s="68">
        <v>19008.034062397041</v>
      </c>
      <c r="H1417" s="69">
        <v>2</v>
      </c>
      <c r="I1417" s="67" t="s">
        <v>1594</v>
      </c>
      <c r="J1417" s="70" t="s">
        <v>51</v>
      </c>
      <c r="K1417" s="67" t="s">
        <v>1127</v>
      </c>
      <c r="L1417" s="63" t="s">
        <v>1127</v>
      </c>
      <c r="M1417" s="70" t="s">
        <v>1122</v>
      </c>
      <c r="N1417" s="63" t="s">
        <v>8</v>
      </c>
      <c r="O1417" s="70">
        <v>6</v>
      </c>
      <c r="P1417" s="70">
        <v>6</v>
      </c>
      <c r="Q1417" s="70">
        <v>3</v>
      </c>
      <c r="W1417" s="84">
        <v>4</v>
      </c>
      <c r="X1417" s="84">
        <v>6</v>
      </c>
    </row>
    <row r="1418" spans="2:24" ht="15" customHeight="1" x14ac:dyDescent="0.25">
      <c r="B1418" s="70" t="s">
        <v>3417</v>
      </c>
      <c r="C1418" s="64">
        <v>41059.485335648147</v>
      </c>
      <c r="D1418" s="65">
        <v>363</v>
      </c>
      <c r="E1418" s="66">
        <v>4356</v>
      </c>
      <c r="F1418" s="67" t="s">
        <v>5</v>
      </c>
      <c r="G1418" s="68">
        <v>4356</v>
      </c>
      <c r="H1418" s="69">
        <v>1</v>
      </c>
      <c r="I1418" s="67" t="s">
        <v>205</v>
      </c>
      <c r="J1418" s="70" t="s">
        <v>19</v>
      </c>
      <c r="K1418" s="67" t="s">
        <v>7</v>
      </c>
      <c r="L1418" s="63" t="s">
        <v>7</v>
      </c>
      <c r="M1418" s="70" t="s">
        <v>1122</v>
      </c>
      <c r="N1418" s="63" t="s">
        <v>8</v>
      </c>
      <c r="O1418" s="70">
        <v>6</v>
      </c>
      <c r="P1418" s="70">
        <v>6</v>
      </c>
      <c r="Q1418" s="70">
        <v>5</v>
      </c>
      <c r="W1418" s="84">
        <v>4</v>
      </c>
      <c r="X1418" s="84">
        <v>6</v>
      </c>
    </row>
    <row r="1419" spans="2:24" ht="15" customHeight="1" x14ac:dyDescent="0.25">
      <c r="B1419" s="70" t="s">
        <v>3418</v>
      </c>
      <c r="C1419" s="64">
        <v>41059.48877314815</v>
      </c>
      <c r="D1419" s="65">
        <v>300000</v>
      </c>
      <c r="E1419" s="66">
        <v>300000</v>
      </c>
      <c r="F1419" s="67" t="s">
        <v>39</v>
      </c>
      <c r="G1419" s="68">
        <v>5342.3750062327708</v>
      </c>
      <c r="H1419" s="69">
        <v>1</v>
      </c>
      <c r="I1419" s="67" t="s">
        <v>928</v>
      </c>
      <c r="J1419" s="70" t="s">
        <v>308</v>
      </c>
      <c r="K1419" s="67" t="s">
        <v>7</v>
      </c>
      <c r="L1419" s="63" t="s">
        <v>7</v>
      </c>
      <c r="M1419" s="70" t="s">
        <v>1122</v>
      </c>
      <c r="N1419" s="63" t="s">
        <v>8</v>
      </c>
      <c r="O1419" s="70">
        <v>6</v>
      </c>
      <c r="P1419" s="70">
        <v>6</v>
      </c>
      <c r="Q1419" s="70">
        <v>4</v>
      </c>
      <c r="W1419" s="84">
        <v>4</v>
      </c>
      <c r="X1419" s="84">
        <v>6</v>
      </c>
    </row>
    <row r="1420" spans="2:24" ht="15" customHeight="1" x14ac:dyDescent="0.25">
      <c r="B1420" s="70" t="s">
        <v>3419</v>
      </c>
      <c r="C1420" s="64">
        <v>41059.508773148147</v>
      </c>
      <c r="D1420" s="65">
        <v>67000</v>
      </c>
      <c r="E1420" s="66">
        <v>67000</v>
      </c>
      <c r="F1420" s="67" t="s">
        <v>5</v>
      </c>
      <c r="G1420" s="68">
        <v>67000</v>
      </c>
      <c r="H1420" s="69">
        <v>7</v>
      </c>
      <c r="I1420" s="67" t="s">
        <v>1595</v>
      </c>
      <c r="J1420" s="70" t="s">
        <v>51</v>
      </c>
      <c r="K1420" s="67" t="s">
        <v>14</v>
      </c>
      <c r="L1420" s="63" t="s">
        <v>14</v>
      </c>
      <c r="M1420" s="70" t="s">
        <v>4019</v>
      </c>
      <c r="N1420" s="63" t="s">
        <v>17</v>
      </c>
      <c r="O1420" s="70">
        <v>3</v>
      </c>
      <c r="P1420" s="70">
        <v>2</v>
      </c>
      <c r="Q1420" s="70">
        <v>20</v>
      </c>
      <c r="W1420" s="84">
        <v>2</v>
      </c>
      <c r="X1420" s="84">
        <v>3</v>
      </c>
    </row>
    <row r="1421" spans="2:24" ht="15" customHeight="1" x14ac:dyDescent="0.25">
      <c r="B1421" s="70" t="s">
        <v>3420</v>
      </c>
      <c r="C1421" s="64">
        <v>41059.517627314817</v>
      </c>
      <c r="D1421" s="65">
        <v>480000</v>
      </c>
      <c r="E1421" s="66">
        <v>480000</v>
      </c>
      <c r="F1421" s="67" t="s">
        <v>39</v>
      </c>
      <c r="G1421" s="68">
        <v>8547.8000099724322</v>
      </c>
      <c r="H1421" s="69">
        <v>1</v>
      </c>
      <c r="I1421" s="67" t="s">
        <v>1320</v>
      </c>
      <c r="J1421" s="70" t="s">
        <v>19</v>
      </c>
      <c r="K1421" s="67" t="s">
        <v>7</v>
      </c>
      <c r="L1421" s="63" t="s">
        <v>7</v>
      </c>
      <c r="M1421" s="70" t="s">
        <v>1122</v>
      </c>
      <c r="N1421" s="63" t="s">
        <v>8</v>
      </c>
      <c r="O1421" s="70">
        <v>6</v>
      </c>
      <c r="P1421" s="70">
        <v>6</v>
      </c>
      <c r="Q1421" s="70">
        <v>7</v>
      </c>
      <c r="W1421" s="84">
        <v>4</v>
      </c>
      <c r="X1421" s="84">
        <v>6</v>
      </c>
    </row>
    <row r="1422" spans="2:24" ht="15" customHeight="1" x14ac:dyDescent="0.25">
      <c r="B1422" s="70" t="s">
        <v>3421</v>
      </c>
      <c r="C1422" s="64">
        <v>41059.524398148147</v>
      </c>
      <c r="D1422" s="65" t="s">
        <v>1596</v>
      </c>
      <c r="E1422" s="66">
        <v>900000</v>
      </c>
      <c r="F1422" s="67" t="s">
        <v>39</v>
      </c>
      <c r="G1422" s="68">
        <v>16027.125018698311</v>
      </c>
      <c r="H1422" s="69">
        <v>2</v>
      </c>
      <c r="I1422" s="67" t="s">
        <v>151</v>
      </c>
      <c r="J1422" s="70" t="s">
        <v>19</v>
      </c>
      <c r="K1422" s="67" t="s">
        <v>7</v>
      </c>
      <c r="L1422" s="63" t="s">
        <v>7</v>
      </c>
      <c r="M1422" s="70" t="s">
        <v>1122</v>
      </c>
      <c r="N1422" s="63" t="s">
        <v>8</v>
      </c>
      <c r="O1422" s="70">
        <v>6</v>
      </c>
      <c r="P1422" s="70">
        <v>6</v>
      </c>
      <c r="Q1422" s="70">
        <v>4</v>
      </c>
      <c r="W1422" s="84">
        <v>4</v>
      </c>
      <c r="X1422" s="84">
        <v>6</v>
      </c>
    </row>
    <row r="1423" spans="2:24" ht="15" customHeight="1" x14ac:dyDescent="0.25">
      <c r="B1423" s="70" t="s">
        <v>3422</v>
      </c>
      <c r="C1423" s="64">
        <v>41059.5393287037</v>
      </c>
      <c r="D1423" s="65" t="s">
        <v>1597</v>
      </c>
      <c r="E1423" s="66">
        <v>600000</v>
      </c>
      <c r="F1423" s="67" t="s">
        <v>39</v>
      </c>
      <c r="G1423" s="68">
        <v>10684.750012465542</v>
      </c>
      <c r="H1423" s="69">
        <v>2</v>
      </c>
      <c r="I1423" s="67" t="s">
        <v>81</v>
      </c>
      <c r="J1423" s="70" t="s">
        <v>354</v>
      </c>
      <c r="K1423" s="67" t="s">
        <v>7</v>
      </c>
      <c r="L1423" s="63" t="s">
        <v>7</v>
      </c>
      <c r="M1423" s="70" t="s">
        <v>1122</v>
      </c>
      <c r="N1423" s="63" t="s">
        <v>17</v>
      </c>
      <c r="O1423" s="70">
        <v>3</v>
      </c>
      <c r="P1423" s="70">
        <v>2</v>
      </c>
      <c r="Q1423" s="70">
        <v>36</v>
      </c>
      <c r="W1423" s="84">
        <v>2</v>
      </c>
      <c r="X1423" s="84">
        <v>3</v>
      </c>
    </row>
    <row r="1424" spans="2:24" ht="15" customHeight="1" x14ac:dyDescent="0.25">
      <c r="B1424" s="70" t="s">
        <v>3423</v>
      </c>
      <c r="C1424" s="64">
        <v>41059.545972222222</v>
      </c>
      <c r="D1424" s="65">
        <v>30000</v>
      </c>
      <c r="E1424" s="66">
        <v>30000</v>
      </c>
      <c r="F1424" s="67" t="s">
        <v>5</v>
      </c>
      <c r="G1424" s="68">
        <v>30000</v>
      </c>
      <c r="H1424" s="69">
        <v>4</v>
      </c>
      <c r="I1424" s="67" t="s">
        <v>1598</v>
      </c>
      <c r="J1424" s="70" t="s">
        <v>308</v>
      </c>
      <c r="K1424" s="67" t="s">
        <v>4047</v>
      </c>
      <c r="L1424" s="63" t="s">
        <v>124</v>
      </c>
      <c r="M1424" s="70" t="s">
        <v>1122</v>
      </c>
      <c r="N1424" s="63" t="s">
        <v>8</v>
      </c>
      <c r="O1424" s="70">
        <v>6</v>
      </c>
      <c r="P1424" s="70">
        <v>6</v>
      </c>
      <c r="Q1424" s="70">
        <v>8</v>
      </c>
      <c r="W1424" s="84">
        <v>4</v>
      </c>
      <c r="X1424" s="84">
        <v>6</v>
      </c>
    </row>
    <row r="1425" spans="2:24" ht="15" customHeight="1" x14ac:dyDescent="0.25">
      <c r="B1425" s="70" t="s">
        <v>3424</v>
      </c>
      <c r="C1425" s="64">
        <v>41059.556319444448</v>
      </c>
      <c r="D1425" s="65">
        <v>500000</v>
      </c>
      <c r="E1425" s="66">
        <v>500000</v>
      </c>
      <c r="F1425" s="67" t="s">
        <v>39</v>
      </c>
      <c r="G1425" s="68">
        <v>8903.9583437212841</v>
      </c>
      <c r="H1425" s="69">
        <v>1</v>
      </c>
      <c r="I1425" s="67" t="s">
        <v>1599</v>
      </c>
      <c r="J1425" s="70" t="s">
        <v>51</v>
      </c>
      <c r="K1425" s="67" t="s">
        <v>7</v>
      </c>
      <c r="L1425" s="63" t="s">
        <v>7</v>
      </c>
      <c r="M1425" s="70" t="s">
        <v>1122</v>
      </c>
      <c r="N1425" s="63" t="s">
        <v>17</v>
      </c>
      <c r="O1425" s="70">
        <v>3</v>
      </c>
      <c r="P1425" s="70">
        <v>2</v>
      </c>
      <c r="Q1425" s="70">
        <v>0</v>
      </c>
      <c r="W1425" s="84">
        <v>2</v>
      </c>
      <c r="X1425" s="84">
        <v>3</v>
      </c>
    </row>
    <row r="1426" spans="2:24" ht="15" customHeight="1" x14ac:dyDescent="0.25">
      <c r="B1426" s="70" t="s">
        <v>3425</v>
      </c>
      <c r="C1426" s="64">
        <v>41059.559166666666</v>
      </c>
      <c r="D1426" s="65">
        <v>20000</v>
      </c>
      <c r="E1426" s="66">
        <v>20000</v>
      </c>
      <c r="F1426" s="67" t="s">
        <v>5</v>
      </c>
      <c r="G1426" s="68">
        <v>20000</v>
      </c>
      <c r="H1426" s="69">
        <v>3</v>
      </c>
      <c r="I1426" s="67" t="s">
        <v>633</v>
      </c>
      <c r="J1426" s="70" t="s">
        <v>51</v>
      </c>
      <c r="K1426" s="67" t="s">
        <v>7</v>
      </c>
      <c r="L1426" s="63" t="s">
        <v>7</v>
      </c>
      <c r="M1426" s="70" t="s">
        <v>1122</v>
      </c>
      <c r="N1426" s="63" t="s">
        <v>184</v>
      </c>
      <c r="O1426" s="70">
        <v>0</v>
      </c>
      <c r="P1426" s="70">
        <v>1</v>
      </c>
      <c r="Q1426" s="70">
        <v>10</v>
      </c>
      <c r="W1426" s="84">
        <v>0</v>
      </c>
      <c r="X1426" s="84">
        <v>0</v>
      </c>
    </row>
    <row r="1427" spans="2:24" ht="15" customHeight="1" x14ac:dyDescent="0.25">
      <c r="B1427" s="70" t="s">
        <v>3426</v>
      </c>
      <c r="C1427" s="64">
        <v>41059.563599537039</v>
      </c>
      <c r="D1427" s="65">
        <v>86000</v>
      </c>
      <c r="E1427" s="66">
        <v>86000</v>
      </c>
      <c r="F1427" s="67" t="s">
        <v>80</v>
      </c>
      <c r="G1427" s="68">
        <v>87712.230450626681</v>
      </c>
      <c r="H1427" s="69">
        <v>9</v>
      </c>
      <c r="I1427" s="67" t="s">
        <v>212</v>
      </c>
      <c r="J1427" s="70" t="s">
        <v>19</v>
      </c>
      <c r="K1427" s="67" t="s">
        <v>82</v>
      </c>
      <c r="L1427" s="63" t="s">
        <v>82</v>
      </c>
      <c r="M1427" s="70" t="s">
        <v>4083</v>
      </c>
      <c r="N1427" s="63" t="s">
        <v>8</v>
      </c>
      <c r="O1427" s="70">
        <v>6</v>
      </c>
      <c r="P1427" s="70">
        <v>6</v>
      </c>
      <c r="Q1427" s="70">
        <v>10</v>
      </c>
      <c r="W1427" s="84">
        <v>4</v>
      </c>
      <c r="X1427" s="84">
        <v>6</v>
      </c>
    </row>
    <row r="1428" spans="2:24" ht="15" customHeight="1" x14ac:dyDescent="0.25">
      <c r="B1428" s="70" t="s">
        <v>3427</v>
      </c>
      <c r="C1428" s="64">
        <v>41059.567152777781</v>
      </c>
      <c r="D1428" s="65">
        <v>1000000</v>
      </c>
      <c r="E1428" s="66">
        <v>1000000</v>
      </c>
      <c r="F1428" s="67" t="s">
        <v>39</v>
      </c>
      <c r="G1428" s="68">
        <v>17807.916687442568</v>
      </c>
      <c r="H1428" s="69">
        <v>2</v>
      </c>
      <c r="I1428" s="67" t="s">
        <v>1600</v>
      </c>
      <c r="J1428" s="70" t="s">
        <v>51</v>
      </c>
      <c r="K1428" s="67" t="s">
        <v>7</v>
      </c>
      <c r="L1428" s="63" t="s">
        <v>7</v>
      </c>
      <c r="M1428" s="70" t="s">
        <v>1122</v>
      </c>
      <c r="N1428" s="63" t="s">
        <v>12</v>
      </c>
      <c r="O1428" s="70">
        <v>8</v>
      </c>
      <c r="P1428" s="70">
        <v>8</v>
      </c>
      <c r="Q1428" s="70">
        <v>6</v>
      </c>
      <c r="W1428" s="84">
        <v>8</v>
      </c>
      <c r="X1428" s="84">
        <v>8</v>
      </c>
    </row>
    <row r="1429" spans="2:24" ht="15" customHeight="1" x14ac:dyDescent="0.25">
      <c r="B1429" s="70" t="s">
        <v>3428</v>
      </c>
      <c r="C1429" s="64">
        <v>41059.56722222222</v>
      </c>
      <c r="D1429" s="65">
        <v>41000</v>
      </c>
      <c r="E1429" s="66">
        <v>41000</v>
      </c>
      <c r="F1429" s="67" t="s">
        <v>5</v>
      </c>
      <c r="G1429" s="68">
        <v>41000</v>
      </c>
      <c r="H1429" s="69">
        <v>5</v>
      </c>
      <c r="I1429" s="67" t="s">
        <v>133</v>
      </c>
      <c r="J1429" s="70" t="s">
        <v>19</v>
      </c>
      <c r="K1429" s="67" t="s">
        <v>652</v>
      </c>
      <c r="L1429" s="63" t="s">
        <v>652</v>
      </c>
      <c r="M1429" s="70" t="s">
        <v>1122</v>
      </c>
      <c r="N1429" s="63" t="s">
        <v>17</v>
      </c>
      <c r="O1429" s="70">
        <v>3</v>
      </c>
      <c r="P1429" s="70">
        <v>2</v>
      </c>
      <c r="Q1429" s="70">
        <v>2</v>
      </c>
      <c r="W1429" s="84">
        <v>2</v>
      </c>
      <c r="X1429" s="84">
        <v>3</v>
      </c>
    </row>
    <row r="1430" spans="2:24" ht="15" customHeight="1" x14ac:dyDescent="0.25">
      <c r="B1430" s="70" t="s">
        <v>3429</v>
      </c>
      <c r="C1430" s="64">
        <v>41059.570613425924</v>
      </c>
      <c r="D1430" s="65">
        <v>60000</v>
      </c>
      <c r="E1430" s="66">
        <v>60000</v>
      </c>
      <c r="F1430" s="67" t="s">
        <v>5</v>
      </c>
      <c r="G1430" s="68">
        <v>60000</v>
      </c>
      <c r="H1430" s="69">
        <v>7</v>
      </c>
      <c r="I1430" s="67" t="s">
        <v>1601</v>
      </c>
      <c r="J1430" s="70" t="s">
        <v>51</v>
      </c>
      <c r="K1430" s="67" t="s">
        <v>14</v>
      </c>
      <c r="L1430" s="63" t="s">
        <v>14</v>
      </c>
      <c r="M1430" s="70" t="s">
        <v>4019</v>
      </c>
      <c r="N1430" s="63" t="s">
        <v>17</v>
      </c>
      <c r="O1430" s="70">
        <v>3</v>
      </c>
      <c r="P1430" s="70">
        <v>2</v>
      </c>
      <c r="Q1430" s="70">
        <v>4</v>
      </c>
      <c r="W1430" s="84">
        <v>2</v>
      </c>
      <c r="X1430" s="84">
        <v>3</v>
      </c>
    </row>
    <row r="1431" spans="2:24" ht="15" customHeight="1" x14ac:dyDescent="0.25">
      <c r="B1431" s="70" t="s">
        <v>3430</v>
      </c>
      <c r="C1431" s="64">
        <v>41059.574895833335</v>
      </c>
      <c r="D1431" s="65" t="s">
        <v>1602</v>
      </c>
      <c r="E1431" s="66">
        <v>264000</v>
      </c>
      <c r="F1431" s="67" t="s">
        <v>583</v>
      </c>
      <c r="G1431" s="68">
        <v>32187.34988380854</v>
      </c>
      <c r="H1431" s="69">
        <v>4</v>
      </c>
      <c r="I1431" s="67" t="s">
        <v>19</v>
      </c>
      <c r="J1431" s="70" t="s">
        <v>19</v>
      </c>
      <c r="K1431" s="67" t="s">
        <v>1603</v>
      </c>
      <c r="L1431" s="63" t="s">
        <v>47</v>
      </c>
      <c r="M1431" s="70" t="s">
        <v>4016</v>
      </c>
      <c r="N1431" s="63" t="s">
        <v>12</v>
      </c>
      <c r="O1431" s="70">
        <v>8</v>
      </c>
      <c r="P1431" s="70">
        <v>8</v>
      </c>
      <c r="Q1431" s="70">
        <v>2</v>
      </c>
      <c r="W1431" s="84">
        <v>8</v>
      </c>
      <c r="X1431" s="84">
        <v>8</v>
      </c>
    </row>
    <row r="1432" spans="2:24" ht="15" customHeight="1" x14ac:dyDescent="0.25">
      <c r="B1432" s="70" t="s">
        <v>3431</v>
      </c>
      <c r="C1432" s="64">
        <v>41059.580868055556</v>
      </c>
      <c r="D1432" s="65">
        <v>50000</v>
      </c>
      <c r="E1432" s="66">
        <v>50000</v>
      </c>
      <c r="F1432" s="67" t="s">
        <v>668</v>
      </c>
      <c r="G1432" s="68">
        <v>39879.404680246938</v>
      </c>
      <c r="H1432" s="69">
        <v>4</v>
      </c>
      <c r="I1432" s="67" t="s">
        <v>1604</v>
      </c>
      <c r="J1432" s="70" t="s">
        <v>277</v>
      </c>
      <c r="K1432" s="67" t="s">
        <v>1605</v>
      </c>
      <c r="L1432" s="63" t="s">
        <v>670</v>
      </c>
      <c r="M1432" s="70" t="s">
        <v>4083</v>
      </c>
      <c r="N1432" s="63" t="s">
        <v>8</v>
      </c>
      <c r="O1432" s="70">
        <v>6</v>
      </c>
      <c r="P1432" s="70">
        <v>6</v>
      </c>
      <c r="Q1432" s="70">
        <v>5</v>
      </c>
      <c r="W1432" s="84">
        <v>4</v>
      </c>
      <c r="X1432" s="84">
        <v>6</v>
      </c>
    </row>
    <row r="1433" spans="2:24" ht="15" customHeight="1" x14ac:dyDescent="0.25">
      <c r="B1433" s="70" t="s">
        <v>3432</v>
      </c>
      <c r="C1433" s="64">
        <v>41059.581111111111</v>
      </c>
      <c r="D1433" s="65" t="s">
        <v>1606</v>
      </c>
      <c r="E1433" s="66">
        <v>320000</v>
      </c>
      <c r="F1433" s="67" t="s">
        <v>39</v>
      </c>
      <c r="G1433" s="68">
        <v>5698.5333399816218</v>
      </c>
      <c r="H1433" s="69">
        <v>1</v>
      </c>
      <c r="I1433" s="67" t="s">
        <v>19</v>
      </c>
      <c r="J1433" s="70" t="s">
        <v>19</v>
      </c>
      <c r="K1433" s="67" t="s">
        <v>7</v>
      </c>
      <c r="L1433" s="63" t="s">
        <v>7</v>
      </c>
      <c r="M1433" s="70" t="s">
        <v>1122</v>
      </c>
      <c r="N1433" s="63" t="s">
        <v>17</v>
      </c>
      <c r="O1433" s="70">
        <v>3</v>
      </c>
      <c r="P1433" s="70">
        <v>2</v>
      </c>
      <c r="Q1433" s="70">
        <v>2</v>
      </c>
      <c r="W1433" s="84">
        <v>2</v>
      </c>
      <c r="X1433" s="84">
        <v>3</v>
      </c>
    </row>
    <row r="1434" spans="2:24" ht="15" customHeight="1" x14ac:dyDescent="0.25">
      <c r="B1434" s="70" t="s">
        <v>3433</v>
      </c>
      <c r="C1434" s="64">
        <v>41059.589699074073</v>
      </c>
      <c r="D1434" s="65" t="s">
        <v>1607</v>
      </c>
      <c r="E1434" s="66">
        <v>400000</v>
      </c>
      <c r="F1434" s="67" t="s">
        <v>39</v>
      </c>
      <c r="G1434" s="68">
        <v>7123.1666749770275</v>
      </c>
      <c r="H1434" s="69">
        <v>1</v>
      </c>
      <c r="I1434" s="67" t="s">
        <v>982</v>
      </c>
      <c r="J1434" s="70" t="s">
        <v>51</v>
      </c>
      <c r="K1434" s="67" t="s">
        <v>7</v>
      </c>
      <c r="L1434" s="63" t="s">
        <v>7</v>
      </c>
      <c r="M1434" s="70" t="s">
        <v>1122</v>
      </c>
      <c r="N1434" s="63" t="s">
        <v>8</v>
      </c>
      <c r="O1434" s="70">
        <v>6</v>
      </c>
      <c r="P1434" s="70">
        <v>6</v>
      </c>
      <c r="Q1434" s="70">
        <v>6</v>
      </c>
      <c r="W1434" s="84">
        <v>4</v>
      </c>
      <c r="X1434" s="84">
        <v>6</v>
      </c>
    </row>
    <row r="1435" spans="2:24" ht="15" customHeight="1" x14ac:dyDescent="0.25">
      <c r="B1435" s="70" t="s">
        <v>3434</v>
      </c>
      <c r="C1435" s="64">
        <v>41059.596608796295</v>
      </c>
      <c r="D1435" s="65" t="s">
        <v>1608</v>
      </c>
      <c r="E1435" s="66">
        <v>250000</v>
      </c>
      <c r="F1435" s="67" t="s">
        <v>39</v>
      </c>
      <c r="G1435" s="68">
        <v>4451.9791718606421</v>
      </c>
      <c r="H1435" s="69">
        <v>1</v>
      </c>
      <c r="I1435" s="67" t="s">
        <v>1609</v>
      </c>
      <c r="J1435" s="70" t="s">
        <v>51</v>
      </c>
      <c r="K1435" s="67" t="s">
        <v>7</v>
      </c>
      <c r="L1435" s="63" t="s">
        <v>7</v>
      </c>
      <c r="M1435" s="70" t="s">
        <v>1122</v>
      </c>
      <c r="N1435" s="63" t="s">
        <v>17</v>
      </c>
      <c r="O1435" s="70">
        <v>3</v>
      </c>
      <c r="P1435" s="70">
        <v>2</v>
      </c>
      <c r="Q1435" s="70">
        <v>15</v>
      </c>
      <c r="W1435" s="84">
        <v>2</v>
      </c>
      <c r="X1435" s="84">
        <v>3</v>
      </c>
    </row>
    <row r="1436" spans="2:24" ht="15" customHeight="1" x14ac:dyDescent="0.25">
      <c r="B1436" s="70" t="s">
        <v>3435</v>
      </c>
      <c r="C1436" s="64">
        <v>41059.598576388889</v>
      </c>
      <c r="D1436" s="65">
        <v>360000</v>
      </c>
      <c r="E1436" s="66">
        <v>360000</v>
      </c>
      <c r="F1436" s="67" t="s">
        <v>39</v>
      </c>
      <c r="G1436" s="68">
        <v>6410.8500074793246</v>
      </c>
      <c r="H1436" s="69">
        <v>1</v>
      </c>
      <c r="I1436" s="67" t="s">
        <v>254</v>
      </c>
      <c r="J1436" s="70" t="s">
        <v>19</v>
      </c>
      <c r="K1436" s="67" t="s">
        <v>7</v>
      </c>
      <c r="L1436" s="63" t="s">
        <v>7</v>
      </c>
      <c r="M1436" s="70" t="s">
        <v>1122</v>
      </c>
      <c r="N1436" s="63" t="s">
        <v>17</v>
      </c>
      <c r="O1436" s="70">
        <v>3</v>
      </c>
      <c r="P1436" s="70">
        <v>2</v>
      </c>
      <c r="Q1436" s="70">
        <v>6</v>
      </c>
      <c r="W1436" s="84">
        <v>2</v>
      </c>
      <c r="X1436" s="84">
        <v>3</v>
      </c>
    </row>
    <row r="1437" spans="2:24" ht="15" customHeight="1" x14ac:dyDescent="0.25">
      <c r="B1437" s="70" t="s">
        <v>3436</v>
      </c>
      <c r="C1437" s="64">
        <v>41059.603437500002</v>
      </c>
      <c r="D1437" s="65" t="s">
        <v>1610</v>
      </c>
      <c r="E1437" s="66">
        <v>1150000</v>
      </c>
      <c r="F1437" s="67" t="s">
        <v>39</v>
      </c>
      <c r="G1437" s="68">
        <v>20479.104190558952</v>
      </c>
      <c r="H1437" s="69">
        <v>3</v>
      </c>
      <c r="I1437" s="67" t="s">
        <v>199</v>
      </c>
      <c r="J1437" s="70" t="s">
        <v>51</v>
      </c>
      <c r="K1437" s="67" t="s">
        <v>7</v>
      </c>
      <c r="L1437" s="63" t="s">
        <v>7</v>
      </c>
      <c r="M1437" s="70" t="s">
        <v>1122</v>
      </c>
      <c r="N1437" s="63" t="s">
        <v>12</v>
      </c>
      <c r="O1437" s="70">
        <v>8</v>
      </c>
      <c r="P1437" s="70">
        <v>8</v>
      </c>
      <c r="Q1437" s="70">
        <v>12</v>
      </c>
      <c r="W1437" s="84">
        <v>8</v>
      </c>
      <c r="X1437" s="84">
        <v>8</v>
      </c>
    </row>
    <row r="1438" spans="2:24" ht="15" customHeight="1" x14ac:dyDescent="0.25">
      <c r="B1438" s="70" t="s">
        <v>3437</v>
      </c>
      <c r="C1438" s="64">
        <v>41059.605243055557</v>
      </c>
      <c r="D1438" s="65">
        <v>620000</v>
      </c>
      <c r="E1438" s="66">
        <v>620000</v>
      </c>
      <c r="F1438" s="67" t="s">
        <v>39</v>
      </c>
      <c r="G1438" s="68">
        <v>11040.908346214392</v>
      </c>
      <c r="H1438" s="69">
        <v>2</v>
      </c>
      <c r="I1438" s="67" t="s">
        <v>1611</v>
      </c>
      <c r="J1438" s="70" t="s">
        <v>19</v>
      </c>
      <c r="K1438" s="67" t="s">
        <v>7</v>
      </c>
      <c r="L1438" s="63" t="s">
        <v>7</v>
      </c>
      <c r="M1438" s="70" t="s">
        <v>1122</v>
      </c>
      <c r="N1438" s="63" t="s">
        <v>24</v>
      </c>
      <c r="O1438" s="70">
        <v>2</v>
      </c>
      <c r="P1438" s="70">
        <v>2</v>
      </c>
      <c r="Q1438" s="70">
        <v>5</v>
      </c>
      <c r="W1438" s="84">
        <v>1</v>
      </c>
      <c r="X1438" s="84">
        <v>2</v>
      </c>
    </row>
    <row r="1439" spans="2:24" ht="15" customHeight="1" x14ac:dyDescent="0.25">
      <c r="B1439" s="70" t="s">
        <v>3438</v>
      </c>
      <c r="C1439" s="64">
        <v>41059.665983796294</v>
      </c>
      <c r="D1439" s="65" t="s">
        <v>1612</v>
      </c>
      <c r="E1439" s="66">
        <v>1000000</v>
      </c>
      <c r="F1439" s="67" t="s">
        <v>39</v>
      </c>
      <c r="G1439" s="68">
        <v>17807.916687442568</v>
      </c>
      <c r="H1439" s="69">
        <v>2</v>
      </c>
      <c r="I1439" s="67" t="s">
        <v>656</v>
      </c>
      <c r="J1439" s="70" t="s">
        <v>65</v>
      </c>
      <c r="K1439" s="67" t="s">
        <v>7</v>
      </c>
      <c r="L1439" s="63" t="s">
        <v>7</v>
      </c>
      <c r="M1439" s="70" t="s">
        <v>1122</v>
      </c>
      <c r="N1439" s="63" t="s">
        <v>17</v>
      </c>
      <c r="O1439" s="70">
        <v>3</v>
      </c>
      <c r="P1439" s="70">
        <v>2</v>
      </c>
      <c r="Q1439" s="70">
        <v>7</v>
      </c>
      <c r="W1439" s="84">
        <v>2</v>
      </c>
      <c r="X1439" s="84">
        <v>3</v>
      </c>
    </row>
    <row r="1440" spans="2:24" ht="15" customHeight="1" x14ac:dyDescent="0.25">
      <c r="B1440" s="70" t="s">
        <v>3439</v>
      </c>
      <c r="C1440" s="64">
        <v>41059.675393518519</v>
      </c>
      <c r="D1440" s="65" t="s">
        <v>731</v>
      </c>
      <c r="E1440" s="66">
        <v>200000</v>
      </c>
      <c r="F1440" s="67" t="s">
        <v>39</v>
      </c>
      <c r="G1440" s="68">
        <v>3561.5833374885137</v>
      </c>
      <c r="H1440" s="69">
        <v>1</v>
      </c>
      <c r="I1440" s="67" t="s">
        <v>747</v>
      </c>
      <c r="J1440" s="70" t="s">
        <v>19</v>
      </c>
      <c r="K1440" s="67" t="s">
        <v>7</v>
      </c>
      <c r="L1440" s="63" t="s">
        <v>7</v>
      </c>
      <c r="M1440" s="70" t="s">
        <v>1122</v>
      </c>
      <c r="N1440" s="63" t="s">
        <v>8</v>
      </c>
      <c r="O1440" s="70">
        <v>6</v>
      </c>
      <c r="P1440" s="70">
        <v>6</v>
      </c>
      <c r="Q1440" s="70">
        <v>11</v>
      </c>
      <c r="W1440" s="84">
        <v>4</v>
      </c>
      <c r="X1440" s="84">
        <v>6</v>
      </c>
    </row>
    <row r="1441" spans="2:24" ht="15" customHeight="1" x14ac:dyDescent="0.25">
      <c r="B1441" s="70" t="s">
        <v>3440</v>
      </c>
      <c r="C1441" s="64">
        <v>41059.682164351849</v>
      </c>
      <c r="D1441" s="65" t="s">
        <v>1613</v>
      </c>
      <c r="E1441" s="66">
        <v>17000</v>
      </c>
      <c r="F1441" s="67" t="s">
        <v>67</v>
      </c>
      <c r="G1441" s="68">
        <v>26795.030625143831</v>
      </c>
      <c r="H1441" s="69">
        <v>3</v>
      </c>
      <c r="I1441" s="67" t="s">
        <v>1614</v>
      </c>
      <c r="J1441" s="70" t="s">
        <v>19</v>
      </c>
      <c r="K1441" s="67" t="s">
        <v>69</v>
      </c>
      <c r="L1441" s="63" t="s">
        <v>69</v>
      </c>
      <c r="M1441" s="70" t="s">
        <v>979</v>
      </c>
      <c r="N1441" s="63" t="s">
        <v>17</v>
      </c>
      <c r="O1441" s="70">
        <v>3</v>
      </c>
      <c r="P1441" s="70">
        <v>2</v>
      </c>
      <c r="Q1441" s="70">
        <v>5</v>
      </c>
      <c r="W1441" s="84">
        <v>2</v>
      </c>
      <c r="X1441" s="84">
        <v>3</v>
      </c>
    </row>
    <row r="1442" spans="2:24" ht="15" customHeight="1" x14ac:dyDescent="0.25">
      <c r="B1442" s="70" t="s">
        <v>3441</v>
      </c>
      <c r="C1442" s="64">
        <v>41059.700370370374</v>
      </c>
      <c r="D1442" s="65">
        <v>1700</v>
      </c>
      <c r="E1442" s="66">
        <v>20400</v>
      </c>
      <c r="F1442" s="67" t="s">
        <v>5</v>
      </c>
      <c r="G1442" s="68">
        <v>20400</v>
      </c>
      <c r="H1442" s="69">
        <v>3</v>
      </c>
      <c r="I1442" s="67" t="s">
        <v>1615</v>
      </c>
      <c r="J1442" s="70" t="s">
        <v>51</v>
      </c>
      <c r="K1442" s="67" t="s">
        <v>1616</v>
      </c>
      <c r="L1442" s="63" t="s">
        <v>1440</v>
      </c>
      <c r="M1442" s="70" t="s">
        <v>1122</v>
      </c>
      <c r="N1442" s="63" t="s">
        <v>24</v>
      </c>
      <c r="O1442" s="70">
        <v>2</v>
      </c>
      <c r="P1442" s="70">
        <v>2</v>
      </c>
      <c r="Q1442" s="70">
        <v>10</v>
      </c>
      <c r="W1442" s="84">
        <v>1</v>
      </c>
      <c r="X1442" s="84">
        <v>2</v>
      </c>
    </row>
    <row r="1443" spans="2:24" ht="15" customHeight="1" x14ac:dyDescent="0.25">
      <c r="B1443" s="70" t="s">
        <v>3442</v>
      </c>
      <c r="C1443" s="64">
        <v>41059.700868055559</v>
      </c>
      <c r="D1443" s="65" t="s">
        <v>1247</v>
      </c>
      <c r="E1443" s="66">
        <v>25000</v>
      </c>
      <c r="F1443" s="67" t="s">
        <v>67</v>
      </c>
      <c r="G1443" s="68">
        <v>39404.456801682099</v>
      </c>
      <c r="H1443" s="69">
        <v>4</v>
      </c>
      <c r="I1443" s="67" t="s">
        <v>1617</v>
      </c>
      <c r="J1443" s="70" t="s">
        <v>308</v>
      </c>
      <c r="K1443" s="67" t="s">
        <v>69</v>
      </c>
      <c r="L1443" s="63" t="s">
        <v>69</v>
      </c>
      <c r="M1443" s="70" t="s">
        <v>979</v>
      </c>
      <c r="N1443" s="63" t="s">
        <v>8</v>
      </c>
      <c r="O1443" s="70">
        <v>6</v>
      </c>
      <c r="P1443" s="70">
        <v>6</v>
      </c>
      <c r="Q1443" s="70">
        <v>35</v>
      </c>
      <c r="W1443" s="84">
        <v>4</v>
      </c>
      <c r="X1443" s="84">
        <v>6</v>
      </c>
    </row>
    <row r="1444" spans="2:24" ht="15" customHeight="1" x14ac:dyDescent="0.25">
      <c r="B1444" s="70" t="s">
        <v>3443</v>
      </c>
      <c r="C1444" s="64">
        <v>41059.705451388887</v>
      </c>
      <c r="D1444" s="65">
        <v>118000</v>
      </c>
      <c r="E1444" s="66">
        <v>118000</v>
      </c>
      <c r="F1444" s="67" t="s">
        <v>21</v>
      </c>
      <c r="G1444" s="68">
        <v>149907.13380100971</v>
      </c>
      <c r="H1444" s="69">
        <v>11</v>
      </c>
      <c r="I1444" s="67" t="s">
        <v>1618</v>
      </c>
      <c r="J1444" s="70" t="s">
        <v>19</v>
      </c>
      <c r="K1444" s="67" t="s">
        <v>1619</v>
      </c>
      <c r="L1444" s="63" t="s">
        <v>979</v>
      </c>
      <c r="M1444" s="70" t="s">
        <v>979</v>
      </c>
      <c r="N1444" s="63" t="s">
        <v>8</v>
      </c>
      <c r="O1444" s="70">
        <v>6</v>
      </c>
      <c r="P1444" s="70">
        <v>6</v>
      </c>
      <c r="Q1444" s="70">
        <v>7</v>
      </c>
      <c r="W1444" s="84">
        <v>4</v>
      </c>
      <c r="X1444" s="84">
        <v>6</v>
      </c>
    </row>
    <row r="1445" spans="2:24" ht="15" customHeight="1" x14ac:dyDescent="0.25">
      <c r="B1445" s="70" t="s">
        <v>3444</v>
      </c>
      <c r="C1445" s="64">
        <v>41059.709143518521</v>
      </c>
      <c r="D1445" s="65">
        <v>230000</v>
      </c>
      <c r="E1445" s="66">
        <v>230000</v>
      </c>
      <c r="F1445" s="67" t="s">
        <v>39</v>
      </c>
      <c r="G1445" s="68">
        <v>4095.8208381117906</v>
      </c>
      <c r="H1445" s="69">
        <v>1</v>
      </c>
      <c r="I1445" s="67" t="s">
        <v>1620</v>
      </c>
      <c r="J1445" s="70" t="s">
        <v>19</v>
      </c>
      <c r="K1445" s="67" t="s">
        <v>7</v>
      </c>
      <c r="L1445" s="63" t="s">
        <v>7</v>
      </c>
      <c r="M1445" s="70" t="s">
        <v>1122</v>
      </c>
      <c r="N1445" s="63" t="s">
        <v>8</v>
      </c>
      <c r="O1445" s="70">
        <v>6</v>
      </c>
      <c r="P1445" s="70">
        <v>6</v>
      </c>
      <c r="Q1445" s="70">
        <v>1.6</v>
      </c>
      <c r="W1445" s="84">
        <v>4</v>
      </c>
      <c r="X1445" s="84">
        <v>6</v>
      </c>
    </row>
    <row r="1446" spans="2:24" ht="15" customHeight="1" x14ac:dyDescent="0.25">
      <c r="B1446" s="70" t="s">
        <v>3445</v>
      </c>
      <c r="C1446" s="64">
        <v>41059.711724537039</v>
      </c>
      <c r="D1446" s="65" t="s">
        <v>1621</v>
      </c>
      <c r="E1446" s="66">
        <v>125000</v>
      </c>
      <c r="F1446" s="67" t="s">
        <v>80</v>
      </c>
      <c r="G1446" s="68">
        <v>127488.70705032947</v>
      </c>
      <c r="H1446" s="69">
        <v>11</v>
      </c>
      <c r="I1446" s="67" t="s">
        <v>1622</v>
      </c>
      <c r="J1446" s="70" t="s">
        <v>308</v>
      </c>
      <c r="K1446" s="67" t="s">
        <v>82</v>
      </c>
      <c r="L1446" s="63" t="s">
        <v>82</v>
      </c>
      <c r="M1446" s="70" t="s">
        <v>4083</v>
      </c>
      <c r="N1446" s="63" t="s">
        <v>8</v>
      </c>
      <c r="O1446" s="70">
        <v>6</v>
      </c>
      <c r="P1446" s="70">
        <v>6</v>
      </c>
      <c r="Q1446" s="70">
        <v>7</v>
      </c>
      <c r="W1446" s="84">
        <v>4</v>
      </c>
      <c r="X1446" s="84">
        <v>6</v>
      </c>
    </row>
    <row r="1447" spans="2:24" ht="15" customHeight="1" x14ac:dyDescent="0.25">
      <c r="B1447" s="70" t="s">
        <v>3446</v>
      </c>
      <c r="C1447" s="64">
        <v>41059.713738425926</v>
      </c>
      <c r="D1447" s="65" t="s">
        <v>1623</v>
      </c>
      <c r="E1447" s="66">
        <v>37000</v>
      </c>
      <c r="F1447" s="67" t="s">
        <v>67</v>
      </c>
      <c r="G1447" s="68">
        <v>58318.59606648951</v>
      </c>
      <c r="H1447" s="69">
        <v>6</v>
      </c>
      <c r="I1447" s="67" t="s">
        <v>1624</v>
      </c>
      <c r="J1447" s="70" t="s">
        <v>51</v>
      </c>
      <c r="K1447" s="67" t="s">
        <v>69</v>
      </c>
      <c r="L1447" s="63" t="s">
        <v>69</v>
      </c>
      <c r="M1447" s="70" t="s">
        <v>979</v>
      </c>
      <c r="N1447" s="63" t="s">
        <v>12</v>
      </c>
      <c r="O1447" s="70">
        <v>8</v>
      </c>
      <c r="P1447" s="70">
        <v>8</v>
      </c>
      <c r="Q1447" s="70">
        <v>20</v>
      </c>
      <c r="W1447" s="84">
        <v>8</v>
      </c>
      <c r="X1447" s="84">
        <v>8</v>
      </c>
    </row>
    <row r="1448" spans="2:24" ht="15" customHeight="1" x14ac:dyDescent="0.25">
      <c r="B1448" s="70" t="s">
        <v>3447</v>
      </c>
      <c r="C1448" s="64">
        <v>41059.718368055554</v>
      </c>
      <c r="D1448" s="65" t="s">
        <v>1625</v>
      </c>
      <c r="E1448" s="66">
        <v>78000</v>
      </c>
      <c r="F1448" s="67" t="s">
        <v>583</v>
      </c>
      <c r="G1448" s="68">
        <v>9509.8988293070688</v>
      </c>
      <c r="H1448" s="69">
        <v>1</v>
      </c>
      <c r="I1448" s="67" t="s">
        <v>1626</v>
      </c>
      <c r="J1448" s="70" t="s">
        <v>486</v>
      </c>
      <c r="K1448" s="67" t="s">
        <v>47</v>
      </c>
      <c r="L1448" s="63" t="s">
        <v>47</v>
      </c>
      <c r="M1448" s="70" t="s">
        <v>4016</v>
      </c>
      <c r="N1448" s="63" t="s">
        <v>8</v>
      </c>
      <c r="O1448" s="70">
        <v>6</v>
      </c>
      <c r="P1448" s="70">
        <v>6</v>
      </c>
      <c r="Q1448" s="70">
        <v>2</v>
      </c>
      <c r="W1448" s="84">
        <v>4</v>
      </c>
      <c r="X1448" s="84">
        <v>6</v>
      </c>
    </row>
    <row r="1449" spans="2:24" ht="15" customHeight="1" x14ac:dyDescent="0.25">
      <c r="B1449" s="70" t="s">
        <v>3448</v>
      </c>
      <c r="C1449" s="64">
        <v>41059.721273148149</v>
      </c>
      <c r="D1449" s="65" t="s">
        <v>1627</v>
      </c>
      <c r="E1449" s="66">
        <v>720000</v>
      </c>
      <c r="F1449" s="67" t="s">
        <v>39</v>
      </c>
      <c r="G1449" s="68">
        <v>12821.700014958649</v>
      </c>
      <c r="H1449" s="69">
        <v>2</v>
      </c>
      <c r="I1449" s="67" t="s">
        <v>1628</v>
      </c>
      <c r="J1449" s="70" t="s">
        <v>19</v>
      </c>
      <c r="K1449" s="67" t="s">
        <v>7</v>
      </c>
      <c r="L1449" s="63" t="s">
        <v>7</v>
      </c>
      <c r="M1449" s="70" t="s">
        <v>1122</v>
      </c>
      <c r="N1449" s="63" t="s">
        <v>8</v>
      </c>
      <c r="O1449" s="70">
        <v>6</v>
      </c>
      <c r="P1449" s="70">
        <v>6</v>
      </c>
      <c r="Q1449" s="70">
        <v>3</v>
      </c>
      <c r="W1449" s="84">
        <v>4</v>
      </c>
      <c r="X1449" s="84">
        <v>6</v>
      </c>
    </row>
    <row r="1450" spans="2:24" ht="15" customHeight="1" x14ac:dyDescent="0.25">
      <c r="B1450" s="70" t="s">
        <v>3449</v>
      </c>
      <c r="C1450" s="64">
        <v>41059.760740740741</v>
      </c>
      <c r="D1450" s="65">
        <v>4000</v>
      </c>
      <c r="E1450" s="66">
        <v>4000</v>
      </c>
      <c r="F1450" s="67" t="s">
        <v>5</v>
      </c>
      <c r="G1450" s="68">
        <v>4000</v>
      </c>
      <c r="H1450" s="69">
        <v>1</v>
      </c>
      <c r="I1450" s="67" t="s">
        <v>1629</v>
      </c>
      <c r="J1450" s="70" t="s">
        <v>19</v>
      </c>
      <c r="K1450" s="67" t="s">
        <v>7</v>
      </c>
      <c r="L1450" s="63" t="s">
        <v>7</v>
      </c>
      <c r="M1450" s="70" t="s">
        <v>1122</v>
      </c>
      <c r="N1450" s="63" t="s">
        <v>12</v>
      </c>
      <c r="O1450" s="70">
        <v>8</v>
      </c>
      <c r="P1450" s="70">
        <v>8</v>
      </c>
      <c r="Q1450" s="70">
        <v>6</v>
      </c>
      <c r="W1450" s="84">
        <v>8</v>
      </c>
      <c r="X1450" s="84">
        <v>8</v>
      </c>
    </row>
    <row r="1451" spans="2:24" ht="15" customHeight="1" x14ac:dyDescent="0.25">
      <c r="B1451" s="70" t="s">
        <v>3450</v>
      </c>
      <c r="C1451" s="64">
        <v>41059.76116898148</v>
      </c>
      <c r="D1451" s="65">
        <v>42000</v>
      </c>
      <c r="E1451" s="66">
        <v>42000</v>
      </c>
      <c r="F1451" s="67" t="s">
        <v>5</v>
      </c>
      <c r="G1451" s="68">
        <v>42000</v>
      </c>
      <c r="H1451" s="69">
        <v>5</v>
      </c>
      <c r="I1451" s="67" t="s">
        <v>1630</v>
      </c>
      <c r="J1451" s="70" t="s">
        <v>19</v>
      </c>
      <c r="K1451" s="67" t="s">
        <v>14</v>
      </c>
      <c r="L1451" s="63" t="s">
        <v>14</v>
      </c>
      <c r="M1451" s="70" t="s">
        <v>4019</v>
      </c>
      <c r="N1451" s="63" t="s">
        <v>12</v>
      </c>
      <c r="O1451" s="70">
        <v>8</v>
      </c>
      <c r="P1451" s="70">
        <v>8</v>
      </c>
      <c r="Q1451" s="70">
        <v>2</v>
      </c>
      <c r="W1451" s="84">
        <v>8</v>
      </c>
      <c r="X1451" s="84">
        <v>8</v>
      </c>
    </row>
    <row r="1452" spans="2:24" ht="15" customHeight="1" x14ac:dyDescent="0.25">
      <c r="B1452" s="70" t="s">
        <v>3451</v>
      </c>
      <c r="C1452" s="64">
        <v>41059.782835648148</v>
      </c>
      <c r="D1452" s="65" t="s">
        <v>1631</v>
      </c>
      <c r="E1452" s="66">
        <v>3200</v>
      </c>
      <c r="F1452" s="67" t="s">
        <v>5</v>
      </c>
      <c r="G1452" s="68">
        <v>3200</v>
      </c>
      <c r="H1452" s="69">
        <v>1</v>
      </c>
      <c r="I1452" s="67" t="s">
        <v>1632</v>
      </c>
      <c r="J1452" s="70" t="s">
        <v>51</v>
      </c>
      <c r="K1452" s="67" t="s">
        <v>7</v>
      </c>
      <c r="L1452" s="63" t="s">
        <v>7</v>
      </c>
      <c r="M1452" s="70" t="s">
        <v>1122</v>
      </c>
      <c r="N1452" s="63" t="s">
        <v>12</v>
      </c>
      <c r="O1452" s="70">
        <v>8</v>
      </c>
      <c r="P1452" s="70">
        <v>8</v>
      </c>
      <c r="Q1452" s="70">
        <v>19</v>
      </c>
      <c r="W1452" s="84">
        <v>8</v>
      </c>
      <c r="X1452" s="84">
        <v>8</v>
      </c>
    </row>
    <row r="1453" spans="2:24" ht="15" customHeight="1" x14ac:dyDescent="0.25">
      <c r="B1453" s="70" t="s">
        <v>3452</v>
      </c>
      <c r="C1453" s="64">
        <v>41059.786076388889</v>
      </c>
      <c r="D1453" s="65">
        <v>60000</v>
      </c>
      <c r="E1453" s="66">
        <v>60000</v>
      </c>
      <c r="F1453" s="67" t="s">
        <v>5</v>
      </c>
      <c r="G1453" s="68">
        <v>60000</v>
      </c>
      <c r="H1453" s="69">
        <v>7</v>
      </c>
      <c r="I1453" s="67" t="s">
        <v>1633</v>
      </c>
      <c r="J1453" s="70" t="s">
        <v>19</v>
      </c>
      <c r="K1453" s="67" t="s">
        <v>1634</v>
      </c>
      <c r="L1453" s="63" t="s">
        <v>195</v>
      </c>
      <c r="M1453" s="70" t="s">
        <v>1122</v>
      </c>
      <c r="N1453" s="63" t="s">
        <v>17</v>
      </c>
      <c r="O1453" s="70">
        <v>3</v>
      </c>
      <c r="P1453" s="70">
        <v>2</v>
      </c>
      <c r="Q1453" s="70">
        <v>10</v>
      </c>
      <c r="W1453" s="84">
        <v>2</v>
      </c>
      <c r="X1453" s="84">
        <v>3</v>
      </c>
    </row>
    <row r="1454" spans="2:24" ht="15" customHeight="1" x14ac:dyDescent="0.25">
      <c r="B1454" s="70" t="s">
        <v>3453</v>
      </c>
      <c r="C1454" s="64">
        <v>41059.792592592596</v>
      </c>
      <c r="D1454" s="65">
        <v>85000</v>
      </c>
      <c r="E1454" s="66">
        <v>85000</v>
      </c>
      <c r="F1454" s="67" t="s">
        <v>5</v>
      </c>
      <c r="G1454" s="68">
        <v>85000</v>
      </c>
      <c r="H1454" s="69">
        <v>9</v>
      </c>
      <c r="I1454" s="67" t="s">
        <v>1635</v>
      </c>
      <c r="J1454" s="70" t="s">
        <v>19</v>
      </c>
      <c r="K1454" s="67" t="s">
        <v>14</v>
      </c>
      <c r="L1454" s="63" t="s">
        <v>14</v>
      </c>
      <c r="M1454" s="70" t="s">
        <v>4019</v>
      </c>
      <c r="N1454" s="63" t="s">
        <v>8</v>
      </c>
      <c r="O1454" s="70">
        <v>6</v>
      </c>
      <c r="P1454" s="70">
        <v>6</v>
      </c>
      <c r="Q1454" s="70">
        <v>9</v>
      </c>
      <c r="W1454" s="84">
        <v>4</v>
      </c>
      <c r="X1454" s="84">
        <v>6</v>
      </c>
    </row>
    <row r="1455" spans="2:24" ht="15" customHeight="1" x14ac:dyDescent="0.25">
      <c r="B1455" s="70" t="s">
        <v>3454</v>
      </c>
      <c r="C1455" s="64">
        <v>41059.794953703706</v>
      </c>
      <c r="D1455" s="65">
        <v>109000</v>
      </c>
      <c r="E1455" s="66">
        <v>109000</v>
      </c>
      <c r="F1455" s="67" t="s">
        <v>5</v>
      </c>
      <c r="G1455" s="68">
        <v>109000</v>
      </c>
      <c r="H1455" s="69">
        <v>11</v>
      </c>
      <c r="I1455" s="67" t="s">
        <v>1636</v>
      </c>
      <c r="J1455" s="70" t="s">
        <v>51</v>
      </c>
      <c r="K1455" s="67" t="s">
        <v>14</v>
      </c>
      <c r="L1455" s="63" t="s">
        <v>14</v>
      </c>
      <c r="M1455" s="70" t="s">
        <v>4019</v>
      </c>
      <c r="N1455" s="63" t="s">
        <v>8</v>
      </c>
      <c r="O1455" s="70">
        <v>6</v>
      </c>
      <c r="P1455" s="70">
        <v>6</v>
      </c>
      <c r="Q1455" s="70">
        <v>15</v>
      </c>
      <c r="W1455" s="84">
        <v>4</v>
      </c>
      <c r="X1455" s="84">
        <v>6</v>
      </c>
    </row>
    <row r="1456" spans="2:24" ht="15" customHeight="1" x14ac:dyDescent="0.25">
      <c r="B1456" s="70" t="s">
        <v>3455</v>
      </c>
      <c r="C1456" s="64">
        <v>41059.81082175926</v>
      </c>
      <c r="D1456" s="65" t="s">
        <v>1637</v>
      </c>
      <c r="E1456" s="66">
        <v>60000</v>
      </c>
      <c r="F1456" s="67" t="s">
        <v>21</v>
      </c>
      <c r="G1456" s="68">
        <v>76223.966339496474</v>
      </c>
      <c r="H1456" s="69">
        <v>8</v>
      </c>
      <c r="I1456" s="67" t="s">
        <v>106</v>
      </c>
      <c r="J1456" s="70" t="s">
        <v>19</v>
      </c>
      <c r="K1456" s="67" t="s">
        <v>1347</v>
      </c>
      <c r="L1456" s="63" t="s">
        <v>1347</v>
      </c>
      <c r="M1456" s="70" t="s">
        <v>979</v>
      </c>
      <c r="N1456" s="63" t="s">
        <v>12</v>
      </c>
      <c r="O1456" s="70">
        <v>8</v>
      </c>
      <c r="P1456" s="70">
        <v>8</v>
      </c>
      <c r="Q1456" s="70">
        <v>14</v>
      </c>
      <c r="W1456" s="84">
        <v>8</v>
      </c>
      <c r="X1456" s="84">
        <v>8</v>
      </c>
    </row>
    <row r="1457" spans="2:24" ht="15" customHeight="1" x14ac:dyDescent="0.25">
      <c r="B1457" s="70" t="s">
        <v>3456</v>
      </c>
      <c r="C1457" s="64">
        <v>41059.821412037039</v>
      </c>
      <c r="D1457" s="65">
        <v>77000</v>
      </c>
      <c r="E1457" s="66">
        <v>77000</v>
      </c>
      <c r="F1457" s="67" t="s">
        <v>5</v>
      </c>
      <c r="G1457" s="68">
        <v>77000</v>
      </c>
      <c r="H1457" s="69">
        <v>8</v>
      </c>
      <c r="I1457" s="67" t="s">
        <v>1638</v>
      </c>
      <c r="J1457" s="70" t="s">
        <v>277</v>
      </c>
      <c r="K1457" s="67" t="s">
        <v>14</v>
      </c>
      <c r="L1457" s="63" t="s">
        <v>14</v>
      </c>
      <c r="M1457" s="70" t="s">
        <v>4019</v>
      </c>
      <c r="N1457" s="63" t="s">
        <v>17</v>
      </c>
      <c r="O1457" s="70">
        <v>3</v>
      </c>
      <c r="P1457" s="70">
        <v>2</v>
      </c>
      <c r="Q1457" s="70">
        <v>13</v>
      </c>
      <c r="W1457" s="84">
        <v>2</v>
      </c>
      <c r="X1457" s="84">
        <v>3</v>
      </c>
    </row>
    <row r="1458" spans="2:24" ht="15" customHeight="1" x14ac:dyDescent="0.25">
      <c r="B1458" s="70" t="s">
        <v>3457</v>
      </c>
      <c r="C1458" s="64">
        <v>41059.822025462963</v>
      </c>
      <c r="D1458" s="65">
        <v>25000</v>
      </c>
      <c r="E1458" s="66">
        <v>25000</v>
      </c>
      <c r="F1458" s="67" t="s">
        <v>5</v>
      </c>
      <c r="G1458" s="68">
        <v>25000</v>
      </c>
      <c r="H1458" s="69">
        <v>3</v>
      </c>
      <c r="I1458" s="67" t="s">
        <v>212</v>
      </c>
      <c r="J1458" s="70" t="s">
        <v>19</v>
      </c>
      <c r="K1458" s="67" t="s">
        <v>7</v>
      </c>
      <c r="L1458" s="63" t="s">
        <v>7</v>
      </c>
      <c r="M1458" s="70" t="s">
        <v>1122</v>
      </c>
      <c r="N1458" s="63" t="s">
        <v>12</v>
      </c>
      <c r="O1458" s="70">
        <v>8</v>
      </c>
      <c r="P1458" s="70">
        <v>8</v>
      </c>
      <c r="Q1458" s="70">
        <v>4</v>
      </c>
      <c r="W1458" s="84">
        <v>8</v>
      </c>
      <c r="X1458" s="84">
        <v>8</v>
      </c>
    </row>
    <row r="1459" spans="2:24" ht="15" customHeight="1" x14ac:dyDescent="0.25">
      <c r="B1459" s="70" t="s">
        <v>3458</v>
      </c>
      <c r="C1459" s="64">
        <v>41059.847118055557</v>
      </c>
      <c r="D1459" s="65">
        <v>64000</v>
      </c>
      <c r="E1459" s="66">
        <v>64000</v>
      </c>
      <c r="F1459" s="67" t="s">
        <v>5</v>
      </c>
      <c r="G1459" s="68">
        <v>64000</v>
      </c>
      <c r="H1459" s="69">
        <v>7</v>
      </c>
      <c r="I1459" s="67" t="s">
        <v>562</v>
      </c>
      <c r="J1459" s="70" t="s">
        <v>51</v>
      </c>
      <c r="K1459" s="67" t="s">
        <v>14</v>
      </c>
      <c r="L1459" s="63" t="s">
        <v>14</v>
      </c>
      <c r="M1459" s="70" t="s">
        <v>4019</v>
      </c>
      <c r="N1459" s="63" t="s">
        <v>17</v>
      </c>
      <c r="O1459" s="70">
        <v>3</v>
      </c>
      <c r="P1459" s="70">
        <v>2</v>
      </c>
      <c r="Q1459" s="70">
        <v>12</v>
      </c>
      <c r="W1459" s="84">
        <v>2</v>
      </c>
      <c r="X1459" s="84">
        <v>3</v>
      </c>
    </row>
    <row r="1460" spans="2:24" ht="15" customHeight="1" x14ac:dyDescent="0.25">
      <c r="B1460" s="70" t="s">
        <v>3459</v>
      </c>
      <c r="C1460" s="64">
        <v>41059.851504629631</v>
      </c>
      <c r="D1460" s="65">
        <v>146633</v>
      </c>
      <c r="E1460" s="66">
        <v>146633</v>
      </c>
      <c r="F1460" s="67" t="s">
        <v>67</v>
      </c>
      <c r="G1460" s="68">
        <v>231119.74856804207</v>
      </c>
      <c r="H1460" s="69">
        <v>12</v>
      </c>
      <c r="I1460" s="67" t="s">
        <v>1639</v>
      </c>
      <c r="J1460" s="70" t="s">
        <v>277</v>
      </c>
      <c r="K1460" s="67" t="s">
        <v>69</v>
      </c>
      <c r="L1460" s="63" t="s">
        <v>69</v>
      </c>
      <c r="M1460" s="70" t="s">
        <v>979</v>
      </c>
      <c r="N1460" s="63" t="s">
        <v>17</v>
      </c>
      <c r="O1460" s="70">
        <v>3</v>
      </c>
      <c r="P1460" s="70">
        <v>2</v>
      </c>
      <c r="Q1460" s="70">
        <v>10</v>
      </c>
      <c r="W1460" s="84">
        <v>2</v>
      </c>
      <c r="X1460" s="84">
        <v>3</v>
      </c>
    </row>
    <row r="1461" spans="2:24" ht="15" customHeight="1" x14ac:dyDescent="0.25">
      <c r="B1461" s="70" t="s">
        <v>3460</v>
      </c>
      <c r="C1461" s="64">
        <v>41059.861631944441</v>
      </c>
      <c r="D1461" s="65">
        <v>76000</v>
      </c>
      <c r="E1461" s="66">
        <v>76000</v>
      </c>
      <c r="F1461" s="67" t="s">
        <v>5</v>
      </c>
      <c r="G1461" s="68">
        <v>76000</v>
      </c>
      <c r="H1461" s="69">
        <v>8</v>
      </c>
      <c r="I1461" s="67" t="s">
        <v>686</v>
      </c>
      <c r="J1461" s="70" t="s">
        <v>19</v>
      </c>
      <c r="K1461" s="67" t="s">
        <v>14</v>
      </c>
      <c r="L1461" s="63" t="s">
        <v>14</v>
      </c>
      <c r="M1461" s="70" t="s">
        <v>4019</v>
      </c>
      <c r="N1461" s="63" t="s">
        <v>12</v>
      </c>
      <c r="O1461" s="70">
        <v>8</v>
      </c>
      <c r="P1461" s="70">
        <v>8</v>
      </c>
      <c r="Q1461" s="70">
        <v>10</v>
      </c>
      <c r="W1461" s="84">
        <v>8</v>
      </c>
      <c r="X1461" s="84">
        <v>8</v>
      </c>
    </row>
    <row r="1462" spans="2:24" ht="15" customHeight="1" x14ac:dyDescent="0.25">
      <c r="B1462" s="70" t="s">
        <v>3461</v>
      </c>
      <c r="C1462" s="64">
        <v>41059.862812500003</v>
      </c>
      <c r="D1462" s="65">
        <v>10000</v>
      </c>
      <c r="E1462" s="66">
        <v>10000</v>
      </c>
      <c r="F1462" s="67" t="s">
        <v>67</v>
      </c>
      <c r="G1462" s="68">
        <v>15761.782720672842</v>
      </c>
      <c r="H1462" s="69">
        <v>2</v>
      </c>
      <c r="I1462" s="67" t="s">
        <v>19</v>
      </c>
      <c r="J1462" s="70" t="s">
        <v>19</v>
      </c>
      <c r="K1462" s="67" t="s">
        <v>69</v>
      </c>
      <c r="L1462" s="63" t="s">
        <v>69</v>
      </c>
      <c r="M1462" s="70" t="s">
        <v>979</v>
      </c>
      <c r="N1462" s="63" t="s">
        <v>17</v>
      </c>
      <c r="O1462" s="70">
        <v>3</v>
      </c>
      <c r="P1462" s="70">
        <v>2</v>
      </c>
      <c r="Q1462" s="70">
        <v>8</v>
      </c>
      <c r="W1462" s="84">
        <v>2</v>
      </c>
      <c r="X1462" s="84">
        <v>3</v>
      </c>
    </row>
    <row r="1463" spans="2:24" ht="15" customHeight="1" x14ac:dyDescent="0.25">
      <c r="B1463" s="70" t="s">
        <v>3462</v>
      </c>
      <c r="C1463" s="64">
        <v>41059.863043981481</v>
      </c>
      <c r="D1463" s="65" t="s">
        <v>1640</v>
      </c>
      <c r="E1463" s="66">
        <v>165000</v>
      </c>
      <c r="F1463" s="67" t="s">
        <v>80</v>
      </c>
      <c r="G1463" s="68">
        <v>168285.09330643489</v>
      </c>
      <c r="H1463" s="69">
        <v>11</v>
      </c>
      <c r="I1463" s="67" t="s">
        <v>277</v>
      </c>
      <c r="J1463" s="70" t="s">
        <v>277</v>
      </c>
      <c r="K1463" s="67" t="s">
        <v>82</v>
      </c>
      <c r="L1463" s="63" t="s">
        <v>82</v>
      </c>
      <c r="M1463" s="70" t="s">
        <v>4083</v>
      </c>
      <c r="N1463" s="63" t="s">
        <v>17</v>
      </c>
      <c r="O1463" s="70">
        <v>3</v>
      </c>
      <c r="P1463" s="70">
        <v>2</v>
      </c>
      <c r="Q1463" s="70">
        <v>17</v>
      </c>
      <c r="W1463" s="84">
        <v>2</v>
      </c>
      <c r="X1463" s="84">
        <v>3</v>
      </c>
    </row>
    <row r="1464" spans="2:24" ht="15" customHeight="1" x14ac:dyDescent="0.25">
      <c r="B1464" s="70" t="s">
        <v>3463</v>
      </c>
      <c r="C1464" s="64">
        <v>41059.866608796299</v>
      </c>
      <c r="D1464" s="65" t="s">
        <v>1641</v>
      </c>
      <c r="E1464" s="66">
        <v>50000</v>
      </c>
      <c r="F1464" s="67" t="s">
        <v>5</v>
      </c>
      <c r="G1464" s="68">
        <v>50000</v>
      </c>
      <c r="H1464" s="69">
        <v>6</v>
      </c>
      <c r="I1464" s="67" t="s">
        <v>280</v>
      </c>
      <c r="J1464" s="70" t="s">
        <v>19</v>
      </c>
      <c r="K1464" s="67" t="s">
        <v>1172</v>
      </c>
      <c r="L1464" s="63" t="s">
        <v>1172</v>
      </c>
      <c r="M1464" s="70" t="s">
        <v>1122</v>
      </c>
      <c r="N1464" s="63" t="s">
        <v>8</v>
      </c>
      <c r="O1464" s="70">
        <v>6</v>
      </c>
      <c r="P1464" s="70">
        <v>6</v>
      </c>
      <c r="Q1464" s="70">
        <v>13</v>
      </c>
      <c r="W1464" s="84">
        <v>4</v>
      </c>
      <c r="X1464" s="84">
        <v>6</v>
      </c>
    </row>
    <row r="1465" spans="2:24" ht="15" customHeight="1" x14ac:dyDescent="0.25">
      <c r="B1465" s="70" t="s">
        <v>3464</v>
      </c>
      <c r="C1465" s="64">
        <v>41059.87027777778</v>
      </c>
      <c r="D1465" s="65" t="s">
        <v>1642</v>
      </c>
      <c r="E1465" s="66">
        <v>7200</v>
      </c>
      <c r="F1465" s="67" t="s">
        <v>5</v>
      </c>
      <c r="G1465" s="68">
        <v>7200</v>
      </c>
      <c r="H1465" s="69">
        <v>1</v>
      </c>
      <c r="I1465" s="67" t="s">
        <v>1643</v>
      </c>
      <c r="J1465" s="70" t="s">
        <v>486</v>
      </c>
      <c r="K1465" s="67" t="s">
        <v>182</v>
      </c>
      <c r="L1465" s="63" t="s">
        <v>182</v>
      </c>
      <c r="M1465" s="70" t="s">
        <v>4018</v>
      </c>
      <c r="N1465" s="63" t="s">
        <v>8</v>
      </c>
      <c r="O1465" s="70">
        <v>6</v>
      </c>
      <c r="P1465" s="70">
        <v>6</v>
      </c>
      <c r="Q1465" s="70">
        <v>8</v>
      </c>
      <c r="W1465" s="84">
        <v>4</v>
      </c>
      <c r="X1465" s="84">
        <v>6</v>
      </c>
    </row>
    <row r="1466" spans="2:24" ht="15" customHeight="1" x14ac:dyDescent="0.25">
      <c r="B1466" s="70" t="s">
        <v>3465</v>
      </c>
      <c r="C1466" s="64">
        <v>41059.880486111113</v>
      </c>
      <c r="D1466" s="65">
        <v>42000</v>
      </c>
      <c r="E1466" s="66">
        <v>42000</v>
      </c>
      <c r="F1466" s="67" t="s">
        <v>21</v>
      </c>
      <c r="G1466" s="68">
        <v>53356.776437647524</v>
      </c>
      <c r="H1466" s="69">
        <v>6</v>
      </c>
      <c r="I1466" s="67" t="s">
        <v>1644</v>
      </c>
      <c r="J1466" s="70" t="s">
        <v>354</v>
      </c>
      <c r="K1466" s="67" t="s">
        <v>23</v>
      </c>
      <c r="L1466" s="63" t="s">
        <v>23</v>
      </c>
      <c r="M1466" s="70" t="s">
        <v>979</v>
      </c>
      <c r="N1466" s="63" t="s">
        <v>12</v>
      </c>
      <c r="O1466" s="70">
        <v>8</v>
      </c>
      <c r="P1466" s="70">
        <v>8</v>
      </c>
      <c r="Q1466" s="70">
        <v>7</v>
      </c>
      <c r="W1466" s="84">
        <v>8</v>
      </c>
      <c r="X1466" s="84">
        <v>8</v>
      </c>
    </row>
    <row r="1467" spans="2:24" ht="15" customHeight="1" x14ac:dyDescent="0.25">
      <c r="B1467" s="70" t="s">
        <v>3466</v>
      </c>
      <c r="C1467" s="64">
        <v>41059.888553240744</v>
      </c>
      <c r="D1467" s="65">
        <v>45000</v>
      </c>
      <c r="E1467" s="66">
        <v>45000</v>
      </c>
      <c r="F1467" s="67" t="s">
        <v>5</v>
      </c>
      <c r="G1467" s="68">
        <v>45000</v>
      </c>
      <c r="H1467" s="69">
        <v>5</v>
      </c>
      <c r="I1467" s="67" t="s">
        <v>1140</v>
      </c>
      <c r="J1467" s="70" t="s">
        <v>65</v>
      </c>
      <c r="K1467" s="67" t="s">
        <v>14</v>
      </c>
      <c r="L1467" s="63" t="s">
        <v>14</v>
      </c>
      <c r="M1467" s="70" t="s">
        <v>4019</v>
      </c>
      <c r="N1467" s="63" t="s">
        <v>17</v>
      </c>
      <c r="O1467" s="70">
        <v>3</v>
      </c>
      <c r="P1467" s="70">
        <v>2</v>
      </c>
      <c r="Q1467" s="70">
        <v>10</v>
      </c>
      <c r="W1467" s="84">
        <v>2</v>
      </c>
      <c r="X1467" s="84">
        <v>3</v>
      </c>
    </row>
    <row r="1468" spans="2:24" ht="15" customHeight="1" x14ac:dyDescent="0.25">
      <c r="B1468" s="70" t="s">
        <v>3467</v>
      </c>
      <c r="C1468" s="64">
        <v>41059.893101851849</v>
      </c>
      <c r="D1468" s="65">
        <v>5000</v>
      </c>
      <c r="E1468" s="66">
        <v>5000</v>
      </c>
      <c r="F1468" s="67" t="s">
        <v>5</v>
      </c>
      <c r="G1468" s="68">
        <v>5000</v>
      </c>
      <c r="H1468" s="69">
        <v>1</v>
      </c>
      <c r="I1468" s="67" t="s">
        <v>1645</v>
      </c>
      <c r="J1468" s="70" t="s">
        <v>51</v>
      </c>
      <c r="K1468" s="67" t="s">
        <v>7</v>
      </c>
      <c r="L1468" s="63" t="s">
        <v>7</v>
      </c>
      <c r="M1468" s="70" t="s">
        <v>1122</v>
      </c>
      <c r="N1468" s="63" t="s">
        <v>12</v>
      </c>
      <c r="O1468" s="70">
        <v>8</v>
      </c>
      <c r="P1468" s="70">
        <v>8</v>
      </c>
      <c r="Q1468" s="70">
        <v>4</v>
      </c>
      <c r="W1468" s="84">
        <v>8</v>
      </c>
      <c r="X1468" s="84">
        <v>8</v>
      </c>
    </row>
    <row r="1469" spans="2:24" ht="15" customHeight="1" x14ac:dyDescent="0.25">
      <c r="B1469" s="70" t="s">
        <v>3468</v>
      </c>
      <c r="C1469" s="64">
        <v>41059.906319444446</v>
      </c>
      <c r="D1469" s="65">
        <v>74000</v>
      </c>
      <c r="E1469" s="66">
        <v>74000</v>
      </c>
      <c r="F1469" s="67" t="s">
        <v>80</v>
      </c>
      <c r="G1469" s="68">
        <v>75473.31457379504</v>
      </c>
      <c r="H1469" s="69">
        <v>8</v>
      </c>
      <c r="I1469" s="67" t="s">
        <v>1646</v>
      </c>
      <c r="J1469" s="70" t="s">
        <v>19</v>
      </c>
      <c r="K1469" s="67" t="s">
        <v>82</v>
      </c>
      <c r="L1469" s="63" t="s">
        <v>82</v>
      </c>
      <c r="M1469" s="70" t="s">
        <v>4083</v>
      </c>
      <c r="N1469" s="63" t="s">
        <v>12</v>
      </c>
      <c r="O1469" s="70">
        <v>8</v>
      </c>
      <c r="P1469" s="70">
        <v>8</v>
      </c>
      <c r="Q1469" s="70">
        <v>20</v>
      </c>
      <c r="W1469" s="84">
        <v>8</v>
      </c>
      <c r="X1469" s="84">
        <v>8</v>
      </c>
    </row>
    <row r="1470" spans="2:24" ht="15" customHeight="1" x14ac:dyDescent="0.25">
      <c r="B1470" s="70" t="s">
        <v>3469</v>
      </c>
      <c r="C1470" s="64">
        <v>41059.92454861111</v>
      </c>
      <c r="D1470" s="65" t="s">
        <v>814</v>
      </c>
      <c r="E1470" s="66">
        <v>15000</v>
      </c>
      <c r="F1470" s="67" t="s">
        <v>5</v>
      </c>
      <c r="G1470" s="68">
        <v>15000</v>
      </c>
      <c r="H1470" s="69">
        <v>2</v>
      </c>
      <c r="I1470" s="67" t="s">
        <v>51</v>
      </c>
      <c r="J1470" s="70" t="s">
        <v>51</v>
      </c>
      <c r="K1470" s="67" t="s">
        <v>71</v>
      </c>
      <c r="L1470" s="63" t="s">
        <v>71</v>
      </c>
      <c r="M1470" s="70" t="s">
        <v>979</v>
      </c>
      <c r="N1470" s="63" t="s">
        <v>17</v>
      </c>
      <c r="O1470" s="70">
        <v>3</v>
      </c>
      <c r="P1470" s="70">
        <v>2</v>
      </c>
      <c r="Q1470" s="70">
        <v>5</v>
      </c>
      <c r="W1470" s="84">
        <v>2</v>
      </c>
      <c r="X1470" s="84">
        <v>3</v>
      </c>
    </row>
    <row r="1471" spans="2:24" ht="15" customHeight="1" x14ac:dyDescent="0.25">
      <c r="B1471" s="70" t="s">
        <v>3470</v>
      </c>
      <c r="C1471" s="64">
        <v>41059.938576388886</v>
      </c>
      <c r="D1471" s="65" t="s">
        <v>1647</v>
      </c>
      <c r="E1471" s="66">
        <v>33500</v>
      </c>
      <c r="F1471" s="67" t="s">
        <v>21</v>
      </c>
      <c r="G1471" s="68">
        <v>42558.381206218859</v>
      </c>
      <c r="H1471" s="69">
        <v>5</v>
      </c>
      <c r="I1471" s="67" t="s">
        <v>1648</v>
      </c>
      <c r="J1471" s="70" t="s">
        <v>486</v>
      </c>
      <c r="K1471" s="67" t="s">
        <v>23</v>
      </c>
      <c r="L1471" s="63" t="s">
        <v>23</v>
      </c>
      <c r="M1471" s="70" t="s">
        <v>979</v>
      </c>
      <c r="N1471" s="63" t="s">
        <v>12</v>
      </c>
      <c r="O1471" s="70">
        <v>8</v>
      </c>
      <c r="P1471" s="70">
        <v>8</v>
      </c>
      <c r="Q1471" s="70">
        <v>8</v>
      </c>
      <c r="W1471" s="84">
        <v>8</v>
      </c>
      <c r="X1471" s="84">
        <v>8</v>
      </c>
    </row>
    <row r="1472" spans="2:24" ht="15" customHeight="1" x14ac:dyDescent="0.25">
      <c r="B1472" s="70" t="s">
        <v>3471</v>
      </c>
      <c r="C1472" s="64">
        <v>41059.938599537039</v>
      </c>
      <c r="D1472" s="65" t="s">
        <v>1649</v>
      </c>
      <c r="E1472" s="66">
        <v>61000</v>
      </c>
      <c r="F1472" s="67" t="s">
        <v>5</v>
      </c>
      <c r="G1472" s="68">
        <v>61000</v>
      </c>
      <c r="H1472" s="69">
        <v>7</v>
      </c>
      <c r="I1472" s="67" t="s">
        <v>13</v>
      </c>
      <c r="J1472" s="70" t="s">
        <v>19</v>
      </c>
      <c r="K1472" s="67" t="s">
        <v>14</v>
      </c>
      <c r="L1472" s="63" t="s">
        <v>14</v>
      </c>
      <c r="M1472" s="70" t="s">
        <v>4019</v>
      </c>
      <c r="N1472" s="63" t="s">
        <v>8</v>
      </c>
      <c r="O1472" s="70">
        <v>6</v>
      </c>
      <c r="P1472" s="70">
        <v>6</v>
      </c>
      <c r="Q1472" s="70">
        <v>5</v>
      </c>
      <c r="W1472" s="84">
        <v>4</v>
      </c>
      <c r="X1472" s="84">
        <v>6</v>
      </c>
    </row>
    <row r="1473" spans="2:24" ht="15" customHeight="1" x14ac:dyDescent="0.25">
      <c r="B1473" s="70" t="s">
        <v>3472</v>
      </c>
      <c r="C1473" s="64">
        <v>41059.939131944448</v>
      </c>
      <c r="D1473" s="65">
        <v>66000</v>
      </c>
      <c r="E1473" s="66">
        <v>66000</v>
      </c>
      <c r="F1473" s="67" t="s">
        <v>5</v>
      </c>
      <c r="G1473" s="68">
        <v>66000</v>
      </c>
      <c r="H1473" s="69">
        <v>7</v>
      </c>
      <c r="I1473" s="67" t="s">
        <v>1650</v>
      </c>
      <c r="J1473" s="70" t="s">
        <v>19</v>
      </c>
      <c r="K1473" s="67" t="s">
        <v>14</v>
      </c>
      <c r="L1473" s="63" t="s">
        <v>14</v>
      </c>
      <c r="M1473" s="70" t="s">
        <v>4019</v>
      </c>
      <c r="N1473" s="63" t="s">
        <v>8</v>
      </c>
      <c r="O1473" s="70">
        <v>6</v>
      </c>
      <c r="P1473" s="70">
        <v>6</v>
      </c>
      <c r="Q1473" s="70">
        <v>2</v>
      </c>
      <c r="W1473" s="84">
        <v>4</v>
      </c>
      <c r="X1473" s="84">
        <v>6</v>
      </c>
    </row>
    <row r="1474" spans="2:24" ht="15" customHeight="1" x14ac:dyDescent="0.25">
      <c r="B1474" s="70" t="s">
        <v>3473</v>
      </c>
      <c r="C1474" s="64">
        <v>41059.958148148151</v>
      </c>
      <c r="D1474" s="65" t="s">
        <v>1651</v>
      </c>
      <c r="E1474" s="66">
        <v>278000</v>
      </c>
      <c r="F1474" s="67" t="s">
        <v>39</v>
      </c>
      <c r="G1474" s="68">
        <v>4950.6008391090336</v>
      </c>
      <c r="H1474" s="69">
        <v>1</v>
      </c>
      <c r="I1474" s="67" t="s">
        <v>719</v>
      </c>
      <c r="J1474" s="70" t="s">
        <v>3945</v>
      </c>
      <c r="K1474" s="67" t="s">
        <v>7</v>
      </c>
      <c r="L1474" s="63" t="s">
        <v>7</v>
      </c>
      <c r="M1474" s="70" t="s">
        <v>1122</v>
      </c>
      <c r="N1474" s="63" t="s">
        <v>12</v>
      </c>
      <c r="O1474" s="70">
        <v>8</v>
      </c>
      <c r="P1474" s="70">
        <v>8</v>
      </c>
      <c r="Q1474" s="70">
        <v>8</v>
      </c>
      <c r="W1474" s="84">
        <v>8</v>
      </c>
      <c r="X1474" s="84">
        <v>8</v>
      </c>
    </row>
    <row r="1475" spans="2:24" ht="15" customHeight="1" x14ac:dyDescent="0.25">
      <c r="B1475" s="70" t="s">
        <v>3474</v>
      </c>
      <c r="C1475" s="64">
        <v>41059.959583333337</v>
      </c>
      <c r="D1475" s="65">
        <v>55000</v>
      </c>
      <c r="E1475" s="66">
        <v>55000</v>
      </c>
      <c r="F1475" s="67" t="s">
        <v>5</v>
      </c>
      <c r="G1475" s="68">
        <v>55000</v>
      </c>
      <c r="H1475" s="69">
        <v>6</v>
      </c>
      <c r="I1475" s="67" t="s">
        <v>1652</v>
      </c>
      <c r="J1475" s="70" t="s">
        <v>51</v>
      </c>
      <c r="K1475" s="67" t="s">
        <v>14</v>
      </c>
      <c r="L1475" s="63" t="s">
        <v>14</v>
      </c>
      <c r="M1475" s="70" t="s">
        <v>4019</v>
      </c>
      <c r="N1475" s="63" t="s">
        <v>17</v>
      </c>
      <c r="O1475" s="70">
        <v>3</v>
      </c>
      <c r="P1475" s="70">
        <v>2</v>
      </c>
      <c r="Q1475" s="70">
        <v>14</v>
      </c>
      <c r="W1475" s="84">
        <v>2</v>
      </c>
      <c r="X1475" s="84">
        <v>3</v>
      </c>
    </row>
    <row r="1476" spans="2:24" ht="15" customHeight="1" x14ac:dyDescent="0.25">
      <c r="B1476" s="70" t="s">
        <v>3475</v>
      </c>
      <c r="C1476" s="64">
        <v>41059.976388888892</v>
      </c>
      <c r="D1476" s="65">
        <v>32000</v>
      </c>
      <c r="E1476" s="66">
        <v>32000</v>
      </c>
      <c r="F1476" s="67" t="s">
        <v>5</v>
      </c>
      <c r="G1476" s="68">
        <v>32000</v>
      </c>
      <c r="H1476" s="69">
        <v>4</v>
      </c>
      <c r="I1476" s="67" t="s">
        <v>1653</v>
      </c>
      <c r="J1476" s="70" t="s">
        <v>3945</v>
      </c>
      <c r="K1476" s="67" t="s">
        <v>14</v>
      </c>
      <c r="L1476" s="63" t="s">
        <v>14</v>
      </c>
      <c r="M1476" s="70" t="s">
        <v>4019</v>
      </c>
      <c r="N1476" s="63" t="s">
        <v>8</v>
      </c>
      <c r="O1476" s="70">
        <v>6</v>
      </c>
      <c r="P1476" s="70">
        <v>6</v>
      </c>
      <c r="Q1476" s="70">
        <v>10</v>
      </c>
      <c r="W1476" s="84">
        <v>4</v>
      </c>
      <c r="X1476" s="84">
        <v>6</v>
      </c>
    </row>
    <row r="1477" spans="2:24" ht="15" customHeight="1" x14ac:dyDescent="0.25">
      <c r="B1477" s="70" t="s">
        <v>3476</v>
      </c>
      <c r="C1477" s="64">
        <v>41059.979143518518</v>
      </c>
      <c r="D1477" s="65">
        <v>18000</v>
      </c>
      <c r="E1477" s="66">
        <v>18000</v>
      </c>
      <c r="F1477" s="67" t="s">
        <v>5</v>
      </c>
      <c r="G1477" s="68">
        <v>18000</v>
      </c>
      <c r="H1477" s="69">
        <v>2</v>
      </c>
      <c r="I1477" s="67" t="s">
        <v>1654</v>
      </c>
      <c r="J1477" s="70" t="s">
        <v>19</v>
      </c>
      <c r="K1477" s="67" t="s">
        <v>7</v>
      </c>
      <c r="L1477" s="63" t="s">
        <v>7</v>
      </c>
      <c r="M1477" s="70" t="s">
        <v>1122</v>
      </c>
      <c r="N1477" s="63" t="s">
        <v>12</v>
      </c>
      <c r="O1477" s="70">
        <v>8</v>
      </c>
      <c r="P1477" s="70">
        <v>8</v>
      </c>
      <c r="Q1477" s="70">
        <v>6</v>
      </c>
      <c r="W1477" s="84">
        <v>8</v>
      </c>
      <c r="X1477" s="84">
        <v>8</v>
      </c>
    </row>
    <row r="1478" spans="2:24" ht="15" customHeight="1" x14ac:dyDescent="0.25">
      <c r="B1478" s="70" t="s">
        <v>3477</v>
      </c>
      <c r="C1478" s="64">
        <v>41059.999560185184</v>
      </c>
      <c r="D1478" s="65" t="s">
        <v>1655</v>
      </c>
      <c r="E1478" s="66">
        <v>650000</v>
      </c>
      <c r="F1478" s="67" t="s">
        <v>39</v>
      </c>
      <c r="G1478" s="68">
        <v>11575.14584683767</v>
      </c>
      <c r="H1478" s="69">
        <v>2</v>
      </c>
      <c r="I1478" s="67" t="s">
        <v>1656</v>
      </c>
      <c r="J1478" s="70" t="s">
        <v>19</v>
      </c>
      <c r="K1478" s="67" t="s">
        <v>7</v>
      </c>
      <c r="L1478" s="63" t="s">
        <v>7</v>
      </c>
      <c r="M1478" s="70" t="s">
        <v>1122</v>
      </c>
      <c r="N1478" s="63" t="s">
        <v>8</v>
      </c>
      <c r="O1478" s="70">
        <v>6</v>
      </c>
      <c r="P1478" s="70">
        <v>6</v>
      </c>
      <c r="Q1478" s="70">
        <v>21</v>
      </c>
      <c r="W1478" s="84">
        <v>4</v>
      </c>
      <c r="X1478" s="84">
        <v>6</v>
      </c>
    </row>
    <row r="1479" spans="2:24" ht="15" customHeight="1" x14ac:dyDescent="0.25">
      <c r="B1479" s="70" t="s">
        <v>3478</v>
      </c>
      <c r="C1479" s="64">
        <v>41060.025347222225</v>
      </c>
      <c r="D1479" s="65">
        <v>50000</v>
      </c>
      <c r="E1479" s="66">
        <v>50000</v>
      </c>
      <c r="F1479" s="67" t="s">
        <v>21</v>
      </c>
      <c r="G1479" s="68">
        <v>63519.971949580387</v>
      </c>
      <c r="H1479" s="69">
        <v>7</v>
      </c>
      <c r="I1479" s="67" t="s">
        <v>928</v>
      </c>
      <c r="J1479" s="70" t="s">
        <v>308</v>
      </c>
      <c r="K1479" s="67" t="s">
        <v>891</v>
      </c>
      <c r="L1479" s="63" t="s">
        <v>1347</v>
      </c>
      <c r="M1479" s="70" t="s">
        <v>979</v>
      </c>
      <c r="N1479" s="63" t="s">
        <v>12</v>
      </c>
      <c r="O1479" s="70">
        <v>8</v>
      </c>
      <c r="P1479" s="70">
        <v>8</v>
      </c>
      <c r="Q1479" s="70">
        <v>15</v>
      </c>
      <c r="W1479" s="84">
        <v>8</v>
      </c>
      <c r="X1479" s="84">
        <v>8</v>
      </c>
    </row>
    <row r="1480" spans="2:24" ht="15" customHeight="1" x14ac:dyDescent="0.25">
      <c r="B1480" s="70" t="s">
        <v>3479</v>
      </c>
      <c r="C1480" s="64">
        <v>41060.032581018517</v>
      </c>
      <c r="D1480" s="65" t="s">
        <v>1657</v>
      </c>
      <c r="E1480" s="66">
        <v>4000000</v>
      </c>
      <c r="F1480" s="67" t="s">
        <v>39</v>
      </c>
      <c r="G1480" s="68">
        <v>71231.666749770273</v>
      </c>
      <c r="H1480" s="69">
        <v>8</v>
      </c>
      <c r="I1480" s="67" t="s">
        <v>1658</v>
      </c>
      <c r="J1480" s="70" t="s">
        <v>65</v>
      </c>
      <c r="K1480" s="67" t="s">
        <v>7</v>
      </c>
      <c r="L1480" s="63" t="s">
        <v>7</v>
      </c>
      <c r="M1480" s="70" t="s">
        <v>1122</v>
      </c>
      <c r="N1480" s="63" t="s">
        <v>12</v>
      </c>
      <c r="O1480" s="70">
        <v>8</v>
      </c>
      <c r="P1480" s="70">
        <v>8</v>
      </c>
      <c r="Q1480" s="70">
        <v>5</v>
      </c>
      <c r="W1480" s="84">
        <v>8</v>
      </c>
      <c r="X1480" s="84">
        <v>8</v>
      </c>
    </row>
    <row r="1481" spans="2:24" ht="15" customHeight="1" x14ac:dyDescent="0.25">
      <c r="B1481" s="70" t="s">
        <v>3480</v>
      </c>
      <c r="C1481" s="64">
        <v>41060.047986111109</v>
      </c>
      <c r="D1481" s="65" t="s">
        <v>1659</v>
      </c>
      <c r="E1481" s="66">
        <v>10000</v>
      </c>
      <c r="F1481" s="67" t="s">
        <v>5</v>
      </c>
      <c r="G1481" s="68">
        <v>10000</v>
      </c>
      <c r="H1481" s="69">
        <v>2</v>
      </c>
      <c r="I1481" s="67" t="s">
        <v>1660</v>
      </c>
      <c r="J1481" s="70" t="s">
        <v>19</v>
      </c>
      <c r="K1481" s="67" t="s">
        <v>141</v>
      </c>
      <c r="L1481" s="63" t="s">
        <v>141</v>
      </c>
      <c r="M1481" s="70" t="s">
        <v>4018</v>
      </c>
      <c r="N1481" s="63" t="s">
        <v>8</v>
      </c>
      <c r="O1481" s="70">
        <v>6</v>
      </c>
      <c r="P1481" s="70">
        <v>6</v>
      </c>
      <c r="Q1481" s="70">
        <v>1</v>
      </c>
      <c r="W1481" s="84">
        <v>4</v>
      </c>
      <c r="X1481" s="84">
        <v>6</v>
      </c>
    </row>
    <row r="1482" spans="2:24" ht="15" customHeight="1" x14ac:dyDescent="0.25">
      <c r="B1482" s="70" t="s">
        <v>3481</v>
      </c>
      <c r="C1482" s="64">
        <v>41060.053657407407</v>
      </c>
      <c r="D1482" s="65">
        <v>74300</v>
      </c>
      <c r="E1482" s="66">
        <v>74300</v>
      </c>
      <c r="F1482" s="67" t="s">
        <v>5</v>
      </c>
      <c r="G1482" s="68">
        <v>74300</v>
      </c>
      <c r="H1482" s="69">
        <v>8</v>
      </c>
      <c r="I1482" s="67" t="s">
        <v>1661</v>
      </c>
      <c r="J1482" s="70" t="s">
        <v>19</v>
      </c>
      <c r="K1482" s="67" t="s">
        <v>14</v>
      </c>
      <c r="L1482" s="63" t="s">
        <v>14</v>
      </c>
      <c r="M1482" s="70" t="s">
        <v>4019</v>
      </c>
      <c r="N1482" s="63" t="s">
        <v>8</v>
      </c>
      <c r="O1482" s="70">
        <v>6</v>
      </c>
      <c r="P1482" s="70">
        <v>6</v>
      </c>
      <c r="Q1482" s="70">
        <v>3</v>
      </c>
      <c r="W1482" s="84">
        <v>4</v>
      </c>
      <c r="X1482" s="84">
        <v>6</v>
      </c>
    </row>
    <row r="1483" spans="2:24" ht="15" customHeight="1" x14ac:dyDescent="0.25">
      <c r="B1483" s="70" t="s">
        <v>3482</v>
      </c>
      <c r="C1483" s="64">
        <v>41060.054027777776</v>
      </c>
      <c r="D1483" s="65">
        <v>1500000</v>
      </c>
      <c r="E1483" s="66">
        <v>1500000</v>
      </c>
      <c r="F1483" s="67" t="s">
        <v>39</v>
      </c>
      <c r="G1483" s="68">
        <v>26711.875031163851</v>
      </c>
      <c r="H1483" s="69">
        <v>3</v>
      </c>
      <c r="I1483" s="67" t="s">
        <v>1662</v>
      </c>
      <c r="J1483" s="70" t="s">
        <v>354</v>
      </c>
      <c r="K1483" s="67" t="s">
        <v>7</v>
      </c>
      <c r="L1483" s="63" t="s">
        <v>7</v>
      </c>
      <c r="M1483" s="70" t="s">
        <v>1122</v>
      </c>
      <c r="N1483" s="63" t="s">
        <v>8</v>
      </c>
      <c r="O1483" s="70">
        <v>6</v>
      </c>
      <c r="P1483" s="70">
        <v>6</v>
      </c>
      <c r="Q1483" s="70">
        <v>10</v>
      </c>
      <c r="W1483" s="84">
        <v>4</v>
      </c>
      <c r="X1483" s="84">
        <v>6</v>
      </c>
    </row>
    <row r="1484" spans="2:24" ht="15" customHeight="1" x14ac:dyDescent="0.25">
      <c r="B1484" s="70" t="s">
        <v>3483</v>
      </c>
      <c r="C1484" s="64">
        <v>41060.073472222219</v>
      </c>
      <c r="D1484" s="65" t="s">
        <v>1663</v>
      </c>
      <c r="E1484" s="66">
        <v>536000</v>
      </c>
      <c r="F1484" s="67" t="s">
        <v>39</v>
      </c>
      <c r="G1484" s="68">
        <v>9545.0433444692171</v>
      </c>
      <c r="H1484" s="69">
        <v>1</v>
      </c>
      <c r="I1484" s="67" t="s">
        <v>89</v>
      </c>
      <c r="J1484" s="70" t="s">
        <v>51</v>
      </c>
      <c r="K1484" s="67" t="s">
        <v>7</v>
      </c>
      <c r="L1484" s="63" t="s">
        <v>7</v>
      </c>
      <c r="M1484" s="70" t="s">
        <v>1122</v>
      </c>
      <c r="N1484" s="63" t="s">
        <v>8</v>
      </c>
      <c r="O1484" s="70">
        <v>6</v>
      </c>
      <c r="P1484" s="70">
        <v>6</v>
      </c>
      <c r="Q1484" s="70">
        <v>4</v>
      </c>
      <c r="W1484" s="84">
        <v>4</v>
      </c>
      <c r="X1484" s="84">
        <v>6</v>
      </c>
    </row>
    <row r="1485" spans="2:24" ht="15" customHeight="1" x14ac:dyDescent="0.25">
      <c r="B1485" s="70" t="s">
        <v>3484</v>
      </c>
      <c r="C1485" s="64">
        <v>41060.076689814814</v>
      </c>
      <c r="D1485" s="65">
        <v>95000</v>
      </c>
      <c r="E1485" s="66">
        <v>95000</v>
      </c>
      <c r="F1485" s="67" t="s">
        <v>5</v>
      </c>
      <c r="G1485" s="68">
        <v>95000</v>
      </c>
      <c r="H1485" s="69">
        <v>10</v>
      </c>
      <c r="I1485" s="67" t="s">
        <v>264</v>
      </c>
      <c r="J1485" s="70" t="s">
        <v>19</v>
      </c>
      <c r="K1485" s="67" t="s">
        <v>14</v>
      </c>
      <c r="L1485" s="63" t="s">
        <v>14</v>
      </c>
      <c r="M1485" s="70" t="s">
        <v>4019</v>
      </c>
      <c r="N1485" s="63" t="s">
        <v>8</v>
      </c>
      <c r="O1485" s="70">
        <v>6</v>
      </c>
      <c r="P1485" s="70">
        <v>6</v>
      </c>
      <c r="Q1485" s="70">
        <v>15</v>
      </c>
      <c r="W1485" s="84">
        <v>4</v>
      </c>
      <c r="X1485" s="84">
        <v>6</v>
      </c>
    </row>
    <row r="1486" spans="2:24" ht="15" customHeight="1" x14ac:dyDescent="0.25">
      <c r="B1486" s="70" t="s">
        <v>3485</v>
      </c>
      <c r="C1486" s="64">
        <v>41060.100428240738</v>
      </c>
      <c r="D1486" s="65">
        <v>64300</v>
      </c>
      <c r="E1486" s="66">
        <v>64300</v>
      </c>
      <c r="F1486" s="67" t="s">
        <v>5</v>
      </c>
      <c r="G1486" s="68">
        <v>64300</v>
      </c>
      <c r="H1486" s="69">
        <v>7</v>
      </c>
      <c r="I1486" s="67" t="s">
        <v>1664</v>
      </c>
      <c r="J1486" s="70" t="s">
        <v>308</v>
      </c>
      <c r="K1486" s="67" t="s">
        <v>14</v>
      </c>
      <c r="L1486" s="63" t="s">
        <v>14</v>
      </c>
      <c r="M1486" s="70" t="s">
        <v>4019</v>
      </c>
      <c r="N1486" s="63" t="s">
        <v>8</v>
      </c>
      <c r="O1486" s="70">
        <v>6</v>
      </c>
      <c r="P1486" s="70">
        <v>6</v>
      </c>
      <c r="Q1486" s="70">
        <v>15</v>
      </c>
      <c r="W1486" s="84">
        <v>4</v>
      </c>
      <c r="X1486" s="84">
        <v>6</v>
      </c>
    </row>
    <row r="1487" spans="2:24" ht="15" customHeight="1" x14ac:dyDescent="0.25">
      <c r="B1487" s="70" t="s">
        <v>3486</v>
      </c>
      <c r="C1487" s="64">
        <v>41060.109131944446</v>
      </c>
      <c r="D1487" s="65">
        <v>250000</v>
      </c>
      <c r="E1487" s="66">
        <v>250000</v>
      </c>
      <c r="F1487" s="67" t="s">
        <v>5</v>
      </c>
      <c r="G1487" s="68">
        <v>250000</v>
      </c>
      <c r="H1487" s="69">
        <v>12</v>
      </c>
      <c r="I1487" s="67" t="s">
        <v>81</v>
      </c>
      <c r="J1487" s="70" t="s">
        <v>354</v>
      </c>
      <c r="K1487" s="67" t="s">
        <v>14</v>
      </c>
      <c r="L1487" s="63" t="s">
        <v>14</v>
      </c>
      <c r="M1487" s="70" t="s">
        <v>4019</v>
      </c>
      <c r="N1487" s="63" t="s">
        <v>12</v>
      </c>
      <c r="O1487" s="70">
        <v>8</v>
      </c>
      <c r="P1487" s="70">
        <v>8</v>
      </c>
      <c r="Q1487" s="70">
        <v>20</v>
      </c>
      <c r="W1487" s="84">
        <v>8</v>
      </c>
      <c r="X1487" s="84">
        <v>8</v>
      </c>
    </row>
    <row r="1488" spans="2:24" ht="15" customHeight="1" x14ac:dyDescent="0.25">
      <c r="B1488" s="70" t="s">
        <v>3487</v>
      </c>
      <c r="C1488" s="64">
        <v>41060.129965277774</v>
      </c>
      <c r="D1488" s="65">
        <v>89000</v>
      </c>
      <c r="E1488" s="66">
        <v>89000</v>
      </c>
      <c r="F1488" s="67" t="s">
        <v>5</v>
      </c>
      <c r="G1488" s="68">
        <v>89000</v>
      </c>
      <c r="H1488" s="69">
        <v>9</v>
      </c>
      <c r="I1488" s="67" t="s">
        <v>640</v>
      </c>
      <c r="J1488" s="70" t="s">
        <v>51</v>
      </c>
      <c r="K1488" s="67" t="s">
        <v>14</v>
      </c>
      <c r="L1488" s="63" t="s">
        <v>14</v>
      </c>
      <c r="M1488" s="70" t="s">
        <v>4019</v>
      </c>
      <c r="N1488" s="63" t="s">
        <v>17</v>
      </c>
      <c r="O1488" s="70">
        <v>3</v>
      </c>
      <c r="P1488" s="70">
        <v>2</v>
      </c>
      <c r="Q1488" s="70">
        <v>10</v>
      </c>
      <c r="W1488" s="84">
        <v>2</v>
      </c>
      <c r="X1488" s="84">
        <v>3</v>
      </c>
    </row>
    <row r="1489" spans="2:24" ht="15" customHeight="1" x14ac:dyDescent="0.25">
      <c r="B1489" s="70" t="s">
        <v>3488</v>
      </c>
      <c r="C1489" s="64">
        <v>41060.175219907411</v>
      </c>
      <c r="D1489" s="65">
        <v>75000</v>
      </c>
      <c r="E1489" s="66">
        <v>75000</v>
      </c>
      <c r="F1489" s="67" t="s">
        <v>5</v>
      </c>
      <c r="G1489" s="68">
        <v>75000</v>
      </c>
      <c r="H1489" s="69">
        <v>8</v>
      </c>
      <c r="I1489" s="67" t="s">
        <v>13</v>
      </c>
      <c r="J1489" s="70" t="s">
        <v>19</v>
      </c>
      <c r="K1489" s="67" t="s">
        <v>14</v>
      </c>
      <c r="L1489" s="63" t="s">
        <v>14</v>
      </c>
      <c r="M1489" s="70" t="s">
        <v>4019</v>
      </c>
      <c r="N1489" s="63" t="s">
        <v>12</v>
      </c>
      <c r="O1489" s="70">
        <v>8</v>
      </c>
      <c r="P1489" s="70">
        <v>8</v>
      </c>
      <c r="Q1489" s="70">
        <v>1.5</v>
      </c>
      <c r="W1489" s="84">
        <v>8</v>
      </c>
      <c r="X1489" s="84">
        <v>8</v>
      </c>
    </row>
    <row r="1490" spans="2:24" ht="15" customHeight="1" x14ac:dyDescent="0.25">
      <c r="B1490" s="70" t="s">
        <v>3489</v>
      </c>
      <c r="C1490" s="64">
        <v>41060.210405092592</v>
      </c>
      <c r="D1490" s="65">
        <v>45000</v>
      </c>
      <c r="E1490" s="66">
        <v>45000</v>
      </c>
      <c r="F1490" s="67" t="s">
        <v>5</v>
      </c>
      <c r="G1490" s="68">
        <v>45000</v>
      </c>
      <c r="H1490" s="69">
        <v>5</v>
      </c>
      <c r="I1490" s="67" t="s">
        <v>1665</v>
      </c>
      <c r="J1490" s="70" t="s">
        <v>19</v>
      </c>
      <c r="K1490" s="67" t="s">
        <v>14</v>
      </c>
      <c r="L1490" s="63" t="s">
        <v>14</v>
      </c>
      <c r="M1490" s="70" t="s">
        <v>4019</v>
      </c>
      <c r="N1490" s="63" t="s">
        <v>12</v>
      </c>
      <c r="O1490" s="70">
        <v>8</v>
      </c>
      <c r="P1490" s="70">
        <v>8</v>
      </c>
      <c r="Q1490" s="70">
        <v>5</v>
      </c>
      <c r="W1490" s="84">
        <v>8</v>
      </c>
      <c r="X1490" s="84">
        <v>8</v>
      </c>
    </row>
    <row r="1491" spans="2:24" ht="15" customHeight="1" x14ac:dyDescent="0.25">
      <c r="B1491" s="70" t="s">
        <v>3490</v>
      </c>
      <c r="C1491" s="64">
        <v>41060.224976851852</v>
      </c>
      <c r="D1491" s="65">
        <v>127500</v>
      </c>
      <c r="E1491" s="66">
        <v>127500</v>
      </c>
      <c r="F1491" s="67" t="s">
        <v>5</v>
      </c>
      <c r="G1491" s="68">
        <v>127500</v>
      </c>
      <c r="H1491" s="69">
        <v>11</v>
      </c>
      <c r="I1491" s="67" t="s">
        <v>1666</v>
      </c>
      <c r="J1491" s="70" t="s">
        <v>3947</v>
      </c>
      <c r="K1491" s="67" t="s">
        <v>14</v>
      </c>
      <c r="L1491" s="63" t="s">
        <v>14</v>
      </c>
      <c r="M1491" s="70" t="s">
        <v>4019</v>
      </c>
      <c r="N1491" s="63" t="s">
        <v>12</v>
      </c>
      <c r="O1491" s="70">
        <v>8</v>
      </c>
      <c r="P1491" s="70">
        <v>8</v>
      </c>
      <c r="Q1491" s="70">
        <v>22</v>
      </c>
      <c r="W1491" s="84">
        <v>8</v>
      </c>
      <c r="X1491" s="84">
        <v>8</v>
      </c>
    </row>
    <row r="1492" spans="2:24" ht="15" customHeight="1" x14ac:dyDescent="0.25">
      <c r="B1492" s="70" t="s">
        <v>3491</v>
      </c>
      <c r="C1492" s="64">
        <v>41060.230486111112</v>
      </c>
      <c r="D1492" s="65">
        <v>170000</v>
      </c>
      <c r="E1492" s="66">
        <v>170000</v>
      </c>
      <c r="F1492" s="67" t="s">
        <v>5</v>
      </c>
      <c r="G1492" s="68">
        <v>170000</v>
      </c>
      <c r="H1492" s="69">
        <v>11</v>
      </c>
      <c r="I1492" s="67" t="s">
        <v>28</v>
      </c>
      <c r="J1492" s="70" t="s">
        <v>3947</v>
      </c>
      <c r="K1492" s="67" t="s">
        <v>14</v>
      </c>
      <c r="L1492" s="63" t="s">
        <v>14</v>
      </c>
      <c r="M1492" s="70" t="s">
        <v>4019</v>
      </c>
      <c r="N1492" s="63" t="s">
        <v>17</v>
      </c>
      <c r="O1492" s="70">
        <v>3</v>
      </c>
      <c r="P1492" s="70">
        <v>2</v>
      </c>
      <c r="Q1492" s="70">
        <v>18</v>
      </c>
      <c r="W1492" s="84">
        <v>2</v>
      </c>
      <c r="X1492" s="84">
        <v>3</v>
      </c>
    </row>
    <row r="1493" spans="2:24" ht="15" customHeight="1" x14ac:dyDescent="0.25">
      <c r="B1493" s="70" t="s">
        <v>3492</v>
      </c>
      <c r="C1493" s="64">
        <v>41060.234363425923</v>
      </c>
      <c r="D1493" s="65">
        <v>800</v>
      </c>
      <c r="E1493" s="66">
        <v>9600</v>
      </c>
      <c r="F1493" s="67" t="s">
        <v>5</v>
      </c>
      <c r="G1493" s="68">
        <v>9600</v>
      </c>
      <c r="H1493" s="69">
        <v>1</v>
      </c>
      <c r="I1493" s="67" t="s">
        <v>852</v>
      </c>
      <c r="J1493" s="70" t="s">
        <v>19</v>
      </c>
      <c r="K1493" s="67" t="s">
        <v>1667</v>
      </c>
      <c r="L1493" s="63" t="s">
        <v>1667</v>
      </c>
      <c r="M1493" s="70" t="s">
        <v>4018</v>
      </c>
      <c r="N1493" s="63" t="s">
        <v>12</v>
      </c>
      <c r="O1493" s="70">
        <v>8</v>
      </c>
      <c r="P1493" s="70">
        <v>8</v>
      </c>
      <c r="Q1493" s="70">
        <v>2</v>
      </c>
      <c r="W1493" s="84">
        <v>8</v>
      </c>
      <c r="X1493" s="84">
        <v>8</v>
      </c>
    </row>
    <row r="1494" spans="2:24" ht="15" customHeight="1" x14ac:dyDescent="0.25">
      <c r="B1494" s="70" t="s">
        <v>3493</v>
      </c>
      <c r="C1494" s="64">
        <v>41060.259513888886</v>
      </c>
      <c r="D1494" s="65">
        <v>62000</v>
      </c>
      <c r="E1494" s="66">
        <v>62000</v>
      </c>
      <c r="F1494" s="67" t="s">
        <v>5</v>
      </c>
      <c r="G1494" s="68">
        <v>62000</v>
      </c>
      <c r="H1494" s="69">
        <v>7</v>
      </c>
      <c r="I1494" s="67" t="s">
        <v>1668</v>
      </c>
      <c r="J1494" s="70" t="s">
        <v>19</v>
      </c>
      <c r="K1494" s="67" t="s">
        <v>14</v>
      </c>
      <c r="L1494" s="63" t="s">
        <v>14</v>
      </c>
      <c r="M1494" s="70" t="s">
        <v>4019</v>
      </c>
      <c r="N1494" s="63" t="s">
        <v>12</v>
      </c>
      <c r="O1494" s="70">
        <v>8</v>
      </c>
      <c r="P1494" s="70">
        <v>8</v>
      </c>
      <c r="Q1494" s="70">
        <v>27</v>
      </c>
      <c r="W1494" s="84">
        <v>8</v>
      </c>
      <c r="X1494" s="84">
        <v>8</v>
      </c>
    </row>
    <row r="1495" spans="2:24" ht="15" customHeight="1" x14ac:dyDescent="0.25">
      <c r="B1495" s="70" t="s">
        <v>3494</v>
      </c>
      <c r="C1495" s="64">
        <v>41060.266076388885</v>
      </c>
      <c r="D1495" s="65">
        <v>22000</v>
      </c>
      <c r="E1495" s="66">
        <v>22000</v>
      </c>
      <c r="F1495" s="67" t="s">
        <v>5</v>
      </c>
      <c r="G1495" s="68">
        <v>22000</v>
      </c>
      <c r="H1495" s="69">
        <v>3</v>
      </c>
      <c r="I1495" s="67" t="s">
        <v>1669</v>
      </c>
      <c r="J1495" s="70" t="s">
        <v>51</v>
      </c>
      <c r="K1495" s="67" t="s">
        <v>14</v>
      </c>
      <c r="L1495" s="63" t="s">
        <v>14</v>
      </c>
      <c r="M1495" s="70" t="s">
        <v>4019</v>
      </c>
      <c r="N1495" s="63" t="s">
        <v>8</v>
      </c>
      <c r="O1495" s="70">
        <v>6</v>
      </c>
      <c r="P1495" s="70">
        <v>6</v>
      </c>
      <c r="Q1495" s="70">
        <v>3</v>
      </c>
      <c r="W1495" s="84">
        <v>4</v>
      </c>
      <c r="X1495" s="84">
        <v>6</v>
      </c>
    </row>
    <row r="1496" spans="2:24" ht="15" customHeight="1" x14ac:dyDescent="0.25">
      <c r="B1496" s="70" t="s">
        <v>3495</v>
      </c>
      <c r="C1496" s="64">
        <v>41060.266608796293</v>
      </c>
      <c r="D1496" s="65">
        <v>45000</v>
      </c>
      <c r="E1496" s="66">
        <v>45000</v>
      </c>
      <c r="F1496" s="67" t="s">
        <v>5</v>
      </c>
      <c r="G1496" s="68">
        <v>45000</v>
      </c>
      <c r="H1496" s="69">
        <v>5</v>
      </c>
      <c r="I1496" s="67" t="s">
        <v>205</v>
      </c>
      <c r="J1496" s="70" t="s">
        <v>19</v>
      </c>
      <c r="K1496" s="67" t="s">
        <v>14</v>
      </c>
      <c r="L1496" s="63" t="s">
        <v>14</v>
      </c>
      <c r="M1496" s="70" t="s">
        <v>4019</v>
      </c>
      <c r="N1496" s="63" t="s">
        <v>8</v>
      </c>
      <c r="O1496" s="70">
        <v>6</v>
      </c>
      <c r="P1496" s="70">
        <v>6</v>
      </c>
      <c r="Q1496" s="70">
        <v>8</v>
      </c>
      <c r="W1496" s="84">
        <v>4</v>
      </c>
      <c r="X1496" s="84">
        <v>6</v>
      </c>
    </row>
    <row r="1497" spans="2:24" ht="15" customHeight="1" x14ac:dyDescent="0.25">
      <c r="B1497" s="70" t="s">
        <v>3496</v>
      </c>
      <c r="C1497" s="64">
        <v>41060.303888888891</v>
      </c>
      <c r="D1497" s="65">
        <v>145000</v>
      </c>
      <c r="E1497" s="66">
        <v>145000</v>
      </c>
      <c r="F1497" s="67" t="s">
        <v>5</v>
      </c>
      <c r="G1497" s="68">
        <v>145000</v>
      </c>
      <c r="H1497" s="69">
        <v>11</v>
      </c>
      <c r="I1497" s="67" t="s">
        <v>614</v>
      </c>
      <c r="J1497" s="70" t="s">
        <v>19</v>
      </c>
      <c r="K1497" s="67" t="s">
        <v>14</v>
      </c>
      <c r="L1497" s="63" t="s">
        <v>14</v>
      </c>
      <c r="M1497" s="70" t="s">
        <v>4019</v>
      </c>
      <c r="N1497" s="63" t="s">
        <v>8</v>
      </c>
      <c r="O1497" s="70">
        <v>6</v>
      </c>
      <c r="P1497" s="70">
        <v>6</v>
      </c>
      <c r="Q1497" s="70">
        <v>6</v>
      </c>
      <c r="W1497" s="84">
        <v>4</v>
      </c>
      <c r="X1497" s="84">
        <v>6</v>
      </c>
    </row>
    <row r="1498" spans="2:24" ht="15" customHeight="1" x14ac:dyDescent="0.25">
      <c r="B1498" s="70" t="s">
        <v>3497</v>
      </c>
      <c r="C1498" s="64">
        <v>41060.347256944442</v>
      </c>
      <c r="D1498" s="65">
        <v>89000</v>
      </c>
      <c r="E1498" s="66">
        <v>89000</v>
      </c>
      <c r="F1498" s="67" t="s">
        <v>5</v>
      </c>
      <c r="G1498" s="68">
        <v>89000</v>
      </c>
      <c r="H1498" s="69">
        <v>9</v>
      </c>
      <c r="I1498" s="67" t="s">
        <v>1284</v>
      </c>
      <c r="J1498" s="70" t="s">
        <v>19</v>
      </c>
      <c r="K1498" s="67" t="s">
        <v>14</v>
      </c>
      <c r="L1498" s="63" t="s">
        <v>14</v>
      </c>
      <c r="M1498" s="70" t="s">
        <v>4019</v>
      </c>
      <c r="N1498" s="63" t="s">
        <v>12</v>
      </c>
      <c r="O1498" s="70">
        <v>8</v>
      </c>
      <c r="P1498" s="70">
        <v>8</v>
      </c>
      <c r="Q1498" s="70">
        <v>14</v>
      </c>
      <c r="W1498" s="84">
        <v>8</v>
      </c>
      <c r="X1498" s="84">
        <v>8</v>
      </c>
    </row>
    <row r="1499" spans="2:24" ht="15" customHeight="1" x14ac:dyDescent="0.25">
      <c r="B1499" s="70" t="s">
        <v>3498</v>
      </c>
      <c r="C1499" s="64">
        <v>41060.394502314812</v>
      </c>
      <c r="D1499" s="65">
        <v>38000</v>
      </c>
      <c r="E1499" s="66">
        <v>38000</v>
      </c>
      <c r="F1499" s="67" t="s">
        <v>5</v>
      </c>
      <c r="G1499" s="68">
        <v>38000</v>
      </c>
      <c r="H1499" s="69">
        <v>4</v>
      </c>
      <c r="I1499" s="67" t="s">
        <v>308</v>
      </c>
      <c r="J1499" s="70" t="s">
        <v>308</v>
      </c>
      <c r="K1499" s="67" t="s">
        <v>14</v>
      </c>
      <c r="L1499" s="63" t="s">
        <v>14</v>
      </c>
      <c r="M1499" s="70" t="s">
        <v>4019</v>
      </c>
      <c r="N1499" s="63" t="s">
        <v>8</v>
      </c>
      <c r="O1499" s="70">
        <v>6</v>
      </c>
      <c r="P1499" s="70">
        <v>6</v>
      </c>
      <c r="Q1499" s="70">
        <v>11</v>
      </c>
      <c r="W1499" s="84">
        <v>4</v>
      </c>
      <c r="X1499" s="84">
        <v>6</v>
      </c>
    </row>
    <row r="1500" spans="2:24" ht="15" customHeight="1" x14ac:dyDescent="0.25">
      <c r="B1500" s="70" t="s">
        <v>3499</v>
      </c>
      <c r="C1500" s="64">
        <v>41060.406354166669</v>
      </c>
      <c r="D1500" s="65">
        <v>50000</v>
      </c>
      <c r="E1500" s="66">
        <v>50000</v>
      </c>
      <c r="F1500" s="67" t="s">
        <v>84</v>
      </c>
      <c r="G1500" s="68">
        <v>49168.076151516347</v>
      </c>
      <c r="H1500" s="69">
        <v>5</v>
      </c>
      <c r="I1500" s="67" t="s">
        <v>205</v>
      </c>
      <c r="J1500" s="70" t="s">
        <v>19</v>
      </c>
      <c r="K1500" s="67" t="s">
        <v>86</v>
      </c>
      <c r="L1500" s="63" t="s">
        <v>86</v>
      </c>
      <c r="M1500" s="70" t="s">
        <v>4019</v>
      </c>
      <c r="N1500" s="63" t="s">
        <v>8</v>
      </c>
      <c r="O1500" s="70">
        <v>6</v>
      </c>
      <c r="P1500" s="70">
        <v>6</v>
      </c>
      <c r="Q1500" s="70">
        <v>3</v>
      </c>
      <c r="W1500" s="84">
        <v>4</v>
      </c>
      <c r="X1500" s="84">
        <v>6</v>
      </c>
    </row>
    <row r="1501" spans="2:24" ht="15" customHeight="1" x14ac:dyDescent="0.25">
      <c r="B1501" s="70" t="s">
        <v>3500</v>
      </c>
      <c r="C1501" s="64">
        <v>41060.437291666669</v>
      </c>
      <c r="D1501" s="65">
        <v>500000</v>
      </c>
      <c r="E1501" s="66">
        <v>500000</v>
      </c>
      <c r="F1501" s="67" t="s">
        <v>39</v>
      </c>
      <c r="G1501" s="68">
        <v>8903.9583437212841</v>
      </c>
      <c r="H1501" s="69">
        <v>1</v>
      </c>
      <c r="I1501" s="67" t="s">
        <v>1248</v>
      </c>
      <c r="J1501" s="70" t="s">
        <v>19</v>
      </c>
      <c r="K1501" s="67" t="s">
        <v>7</v>
      </c>
      <c r="L1501" s="63" t="s">
        <v>7</v>
      </c>
      <c r="M1501" s="70" t="s">
        <v>1122</v>
      </c>
      <c r="N1501" s="63" t="s">
        <v>8</v>
      </c>
      <c r="O1501" s="70">
        <v>6</v>
      </c>
      <c r="P1501" s="70">
        <v>6</v>
      </c>
      <c r="Q1501" s="70">
        <v>8</v>
      </c>
      <c r="W1501" s="84">
        <v>4</v>
      </c>
      <c r="X1501" s="84">
        <v>6</v>
      </c>
    </row>
    <row r="1502" spans="2:24" ht="15" customHeight="1" x14ac:dyDescent="0.25">
      <c r="B1502" s="70" t="s">
        <v>3501</v>
      </c>
      <c r="C1502" s="64">
        <v>41060.439664351848</v>
      </c>
      <c r="D1502" s="65" t="s">
        <v>1670</v>
      </c>
      <c r="E1502" s="66">
        <v>10000</v>
      </c>
      <c r="F1502" s="67" t="s">
        <v>5</v>
      </c>
      <c r="G1502" s="68">
        <v>10000</v>
      </c>
      <c r="H1502" s="69">
        <v>2</v>
      </c>
      <c r="I1502" s="67" t="s">
        <v>1671</v>
      </c>
      <c r="J1502" s="70" t="s">
        <v>51</v>
      </c>
      <c r="K1502" s="67" t="s">
        <v>1672</v>
      </c>
      <c r="L1502" s="63" t="s">
        <v>1672</v>
      </c>
      <c r="M1502" s="70" t="s">
        <v>1122</v>
      </c>
      <c r="N1502" s="63" t="s">
        <v>17</v>
      </c>
      <c r="O1502" s="70">
        <v>3</v>
      </c>
      <c r="P1502" s="70">
        <v>2</v>
      </c>
      <c r="Q1502" s="70">
        <v>8</v>
      </c>
      <c r="W1502" s="84">
        <v>2</v>
      </c>
      <c r="X1502" s="84">
        <v>3</v>
      </c>
    </row>
    <row r="1503" spans="2:24" ht="15" customHeight="1" x14ac:dyDescent="0.25">
      <c r="B1503" s="70" t="s">
        <v>3502</v>
      </c>
      <c r="C1503" s="64">
        <v>41060.442800925928</v>
      </c>
      <c r="D1503" s="65">
        <v>105000</v>
      </c>
      <c r="E1503" s="66">
        <v>105000</v>
      </c>
      <c r="F1503" s="67" t="s">
        <v>5</v>
      </c>
      <c r="G1503" s="68">
        <v>105000</v>
      </c>
      <c r="H1503" s="69">
        <v>11</v>
      </c>
      <c r="I1503" s="67" t="s">
        <v>1673</v>
      </c>
      <c r="J1503" s="70" t="s">
        <v>51</v>
      </c>
      <c r="K1503" s="67" t="s">
        <v>14</v>
      </c>
      <c r="L1503" s="63" t="s">
        <v>14</v>
      </c>
      <c r="M1503" s="70" t="s">
        <v>4019</v>
      </c>
      <c r="N1503" s="63" t="s">
        <v>24</v>
      </c>
      <c r="O1503" s="70">
        <v>2</v>
      </c>
      <c r="P1503" s="70">
        <v>2</v>
      </c>
      <c r="Q1503" s="70">
        <v>30</v>
      </c>
      <c r="W1503" s="84">
        <v>1</v>
      </c>
      <c r="X1503" s="84">
        <v>2</v>
      </c>
    </row>
    <row r="1504" spans="2:24" ht="15" customHeight="1" x14ac:dyDescent="0.25">
      <c r="B1504" s="70" t="s">
        <v>3503</v>
      </c>
      <c r="C1504" s="64">
        <v>41060.454722222225</v>
      </c>
      <c r="D1504" s="65">
        <v>1000</v>
      </c>
      <c r="E1504" s="66">
        <v>12000</v>
      </c>
      <c r="F1504" s="67" t="s">
        <v>5</v>
      </c>
      <c r="G1504" s="68">
        <v>12000</v>
      </c>
      <c r="H1504" s="69">
        <v>2</v>
      </c>
      <c r="I1504" s="67" t="s">
        <v>1674</v>
      </c>
      <c r="J1504" s="70" t="s">
        <v>19</v>
      </c>
      <c r="K1504" s="67" t="s">
        <v>1127</v>
      </c>
      <c r="L1504" s="63" t="s">
        <v>1127</v>
      </c>
      <c r="M1504" s="70" t="s">
        <v>1122</v>
      </c>
      <c r="N1504" s="63" t="s">
        <v>17</v>
      </c>
      <c r="O1504" s="70">
        <v>3</v>
      </c>
      <c r="P1504" s="70">
        <v>2</v>
      </c>
      <c r="Q1504" s="70">
        <v>0</v>
      </c>
      <c r="W1504" s="84">
        <v>2</v>
      </c>
      <c r="X1504" s="84">
        <v>3</v>
      </c>
    </row>
    <row r="1505" spans="2:24" ht="15" customHeight="1" x14ac:dyDescent="0.25">
      <c r="B1505" s="70" t="s">
        <v>3504</v>
      </c>
      <c r="C1505" s="64">
        <v>41060.464328703703</v>
      </c>
      <c r="D1505" s="65" t="s">
        <v>1676</v>
      </c>
      <c r="E1505" s="66">
        <v>200000</v>
      </c>
      <c r="F1505" s="67" t="s">
        <v>39</v>
      </c>
      <c r="G1505" s="68">
        <v>3561.5833374885137</v>
      </c>
      <c r="H1505" s="69">
        <v>1</v>
      </c>
      <c r="I1505" s="67" t="s">
        <v>1677</v>
      </c>
      <c r="J1505" s="70" t="s">
        <v>308</v>
      </c>
      <c r="K1505" s="67" t="s">
        <v>7</v>
      </c>
      <c r="L1505" s="63" t="s">
        <v>7</v>
      </c>
      <c r="M1505" s="70" t="s">
        <v>1122</v>
      </c>
      <c r="N1505" s="63" t="s">
        <v>12</v>
      </c>
      <c r="O1505" s="70">
        <v>8</v>
      </c>
      <c r="P1505" s="70">
        <v>8</v>
      </c>
      <c r="Q1505" s="70">
        <v>3</v>
      </c>
      <c r="W1505" s="84">
        <v>8</v>
      </c>
      <c r="X1505" s="84">
        <v>8</v>
      </c>
    </row>
    <row r="1506" spans="2:24" ht="15" customHeight="1" x14ac:dyDescent="0.25">
      <c r="B1506" s="70" t="s">
        <v>3505</v>
      </c>
      <c r="C1506" s="64">
        <v>41060.559594907405</v>
      </c>
      <c r="D1506" s="65" t="s">
        <v>1678</v>
      </c>
      <c r="E1506" s="66">
        <v>85000</v>
      </c>
      <c r="F1506" s="67" t="s">
        <v>80</v>
      </c>
      <c r="G1506" s="68">
        <v>86692.320794224041</v>
      </c>
      <c r="H1506" s="69">
        <v>9</v>
      </c>
      <c r="I1506" s="67" t="s">
        <v>1679</v>
      </c>
      <c r="J1506" s="70" t="s">
        <v>19</v>
      </c>
      <c r="K1506" s="67" t="s">
        <v>82</v>
      </c>
      <c r="L1506" s="63" t="s">
        <v>82</v>
      </c>
      <c r="M1506" s="70" t="s">
        <v>4083</v>
      </c>
      <c r="N1506" s="63" t="s">
        <v>24</v>
      </c>
      <c r="O1506" s="70">
        <v>2</v>
      </c>
      <c r="P1506" s="70">
        <v>2</v>
      </c>
      <c r="Q1506" s="70">
        <v>5</v>
      </c>
      <c r="W1506" s="84">
        <v>1</v>
      </c>
      <c r="X1506" s="84">
        <v>2</v>
      </c>
    </row>
    <row r="1507" spans="2:24" ht="15" customHeight="1" x14ac:dyDescent="0.25">
      <c r="B1507" s="70" t="s">
        <v>3506</v>
      </c>
      <c r="C1507" s="64">
        <v>41060.666851851849</v>
      </c>
      <c r="D1507" s="65">
        <v>8000</v>
      </c>
      <c r="E1507" s="66">
        <v>8000</v>
      </c>
      <c r="F1507" s="67" t="s">
        <v>5</v>
      </c>
      <c r="G1507" s="68">
        <v>8000</v>
      </c>
      <c r="H1507" s="69">
        <v>1</v>
      </c>
      <c r="I1507" s="67" t="s">
        <v>456</v>
      </c>
      <c r="J1507" s="70" t="s">
        <v>3947</v>
      </c>
      <c r="K1507" s="67" t="s">
        <v>7</v>
      </c>
      <c r="L1507" s="63" t="s">
        <v>7</v>
      </c>
      <c r="M1507" s="70" t="s">
        <v>1122</v>
      </c>
      <c r="N1507" s="63" t="s">
        <v>8</v>
      </c>
      <c r="O1507" s="70">
        <v>6</v>
      </c>
      <c r="P1507" s="70">
        <v>6</v>
      </c>
      <c r="Q1507" s="70">
        <v>18</v>
      </c>
      <c r="W1507" s="84">
        <v>4</v>
      </c>
      <c r="X1507" s="84">
        <v>6</v>
      </c>
    </row>
    <row r="1508" spans="2:24" ht="15" customHeight="1" x14ac:dyDescent="0.25">
      <c r="B1508" s="70" t="s">
        <v>3507</v>
      </c>
      <c r="C1508" s="64">
        <v>41060.673935185187</v>
      </c>
      <c r="D1508" s="65" t="s">
        <v>1680</v>
      </c>
      <c r="E1508" s="66">
        <v>380000</v>
      </c>
      <c r="F1508" s="67" t="s">
        <v>39</v>
      </c>
      <c r="G1508" s="68">
        <v>6767.0083412281756</v>
      </c>
      <c r="H1508" s="69">
        <v>1</v>
      </c>
      <c r="I1508" s="67" t="s">
        <v>1681</v>
      </c>
      <c r="J1508" s="70" t="s">
        <v>19</v>
      </c>
      <c r="K1508" s="67" t="s">
        <v>7</v>
      </c>
      <c r="L1508" s="63" t="s">
        <v>7</v>
      </c>
      <c r="M1508" s="70" t="s">
        <v>1122</v>
      </c>
      <c r="N1508" s="63" t="s">
        <v>17</v>
      </c>
      <c r="O1508" s="70">
        <v>3</v>
      </c>
      <c r="P1508" s="70">
        <v>2</v>
      </c>
      <c r="Q1508" s="70">
        <v>6</v>
      </c>
      <c r="W1508" s="84">
        <v>2</v>
      </c>
      <c r="X1508" s="84">
        <v>3</v>
      </c>
    </row>
    <row r="1509" spans="2:24" ht="15" customHeight="1" x14ac:dyDescent="0.25">
      <c r="B1509" s="70" t="s">
        <v>3508</v>
      </c>
      <c r="C1509" s="64">
        <v>41060.677905092591</v>
      </c>
      <c r="D1509" s="65" t="s">
        <v>1682</v>
      </c>
      <c r="E1509" s="66">
        <v>30500</v>
      </c>
      <c r="F1509" s="67" t="s">
        <v>67</v>
      </c>
      <c r="G1509" s="68">
        <v>48073.437298052166</v>
      </c>
      <c r="H1509" s="69">
        <v>5</v>
      </c>
      <c r="I1509" s="67" t="s">
        <v>1683</v>
      </c>
      <c r="J1509" s="70" t="s">
        <v>354</v>
      </c>
      <c r="K1509" s="67" t="s">
        <v>69</v>
      </c>
      <c r="L1509" s="63" t="s">
        <v>69</v>
      </c>
      <c r="M1509" s="70" t="s">
        <v>979</v>
      </c>
      <c r="N1509" s="63" t="s">
        <v>8</v>
      </c>
      <c r="O1509" s="70">
        <v>6</v>
      </c>
      <c r="P1509" s="70">
        <v>6</v>
      </c>
      <c r="Q1509" s="70">
        <v>14</v>
      </c>
      <c r="W1509" s="84">
        <v>4</v>
      </c>
      <c r="X1509" s="84">
        <v>6</v>
      </c>
    </row>
    <row r="1510" spans="2:24" ht="15" customHeight="1" x14ac:dyDescent="0.25">
      <c r="B1510" s="70" t="s">
        <v>3509</v>
      </c>
      <c r="C1510" s="64">
        <v>41060.684293981481</v>
      </c>
      <c r="D1510" s="65" t="s">
        <v>1684</v>
      </c>
      <c r="E1510" s="66">
        <v>60000</v>
      </c>
      <c r="F1510" s="67" t="s">
        <v>21</v>
      </c>
      <c r="G1510" s="68">
        <v>76223.966339496474</v>
      </c>
      <c r="H1510" s="69">
        <v>8</v>
      </c>
      <c r="I1510" s="67" t="s">
        <v>1685</v>
      </c>
      <c r="J1510" s="70" t="s">
        <v>51</v>
      </c>
      <c r="K1510" s="67" t="s">
        <v>1686</v>
      </c>
      <c r="L1510" s="63" t="s">
        <v>626</v>
      </c>
      <c r="M1510" s="70" t="s">
        <v>979</v>
      </c>
      <c r="N1510" s="63" t="s">
        <v>17</v>
      </c>
      <c r="O1510" s="70">
        <v>3</v>
      </c>
      <c r="P1510" s="70">
        <v>2</v>
      </c>
      <c r="Q1510" s="70">
        <v>15</v>
      </c>
      <c r="W1510" s="84">
        <v>2</v>
      </c>
      <c r="X1510" s="84">
        <v>3</v>
      </c>
    </row>
    <row r="1511" spans="2:24" ht="15" customHeight="1" x14ac:dyDescent="0.25">
      <c r="B1511" s="70" t="s">
        <v>3510</v>
      </c>
      <c r="C1511" s="64">
        <v>41060.684305555558</v>
      </c>
      <c r="D1511" s="65">
        <v>320000</v>
      </c>
      <c r="E1511" s="66">
        <v>320000</v>
      </c>
      <c r="F1511" s="67" t="s">
        <v>3915</v>
      </c>
      <c r="G1511" s="68">
        <v>85333.333333333328</v>
      </c>
      <c r="H1511" s="69">
        <v>9</v>
      </c>
      <c r="I1511" s="67" t="s">
        <v>1687</v>
      </c>
      <c r="J1511" s="70" t="s">
        <v>51</v>
      </c>
      <c r="K1511" s="67" t="s">
        <v>131</v>
      </c>
      <c r="L1511" s="63" t="s">
        <v>131</v>
      </c>
      <c r="M1511" s="70" t="s">
        <v>1122</v>
      </c>
      <c r="N1511" s="63" t="s">
        <v>17</v>
      </c>
      <c r="O1511" s="70">
        <v>3</v>
      </c>
      <c r="P1511" s="70">
        <v>2</v>
      </c>
      <c r="Q1511" s="70">
        <v>15</v>
      </c>
      <c r="W1511" s="84">
        <v>2</v>
      </c>
      <c r="X1511" s="84">
        <v>3</v>
      </c>
    </row>
    <row r="1512" spans="2:24" ht="15" customHeight="1" x14ac:dyDescent="0.25">
      <c r="B1512" s="70" t="s">
        <v>3511</v>
      </c>
      <c r="C1512" s="64">
        <v>41060.687604166669</v>
      </c>
      <c r="D1512" s="65">
        <v>48360</v>
      </c>
      <c r="E1512" s="66">
        <v>48360</v>
      </c>
      <c r="F1512" s="67" t="s">
        <v>67</v>
      </c>
      <c r="G1512" s="68">
        <v>76223.981237173866</v>
      </c>
      <c r="H1512" s="69">
        <v>8</v>
      </c>
      <c r="I1512" s="67" t="s">
        <v>1688</v>
      </c>
      <c r="J1512" s="70" t="s">
        <v>51</v>
      </c>
      <c r="K1512" s="67" t="s">
        <v>69</v>
      </c>
      <c r="L1512" s="63" t="s">
        <v>69</v>
      </c>
      <c r="M1512" s="70" t="s">
        <v>979</v>
      </c>
      <c r="N1512" s="63" t="s">
        <v>12</v>
      </c>
      <c r="O1512" s="70">
        <v>8</v>
      </c>
      <c r="P1512" s="70">
        <v>8</v>
      </c>
      <c r="Q1512" s="70">
        <v>8</v>
      </c>
      <c r="W1512" s="84">
        <v>8</v>
      </c>
      <c r="X1512" s="84">
        <v>8</v>
      </c>
    </row>
    <row r="1513" spans="2:24" ht="15" customHeight="1" x14ac:dyDescent="0.25">
      <c r="B1513" s="70" t="s">
        <v>3512</v>
      </c>
      <c r="C1513" s="64">
        <v>41060.714571759258</v>
      </c>
      <c r="D1513" s="65">
        <v>30000</v>
      </c>
      <c r="E1513" s="66">
        <v>30000</v>
      </c>
      <c r="F1513" s="67" t="s">
        <v>5</v>
      </c>
      <c r="G1513" s="68">
        <v>30000</v>
      </c>
      <c r="H1513" s="69">
        <v>4</v>
      </c>
      <c r="I1513" s="67" t="s">
        <v>1689</v>
      </c>
      <c r="J1513" s="70" t="s">
        <v>51</v>
      </c>
      <c r="K1513" s="67" t="s">
        <v>16</v>
      </c>
      <c r="L1513" s="63" t="s">
        <v>16</v>
      </c>
      <c r="M1513" s="70" t="s">
        <v>1122</v>
      </c>
      <c r="N1513" s="63" t="s">
        <v>8</v>
      </c>
      <c r="O1513" s="70">
        <v>6</v>
      </c>
      <c r="P1513" s="70">
        <v>6</v>
      </c>
      <c r="Q1513" s="70">
        <v>5</v>
      </c>
      <c r="W1513" s="84">
        <v>4</v>
      </c>
      <c r="X1513" s="84">
        <v>6</v>
      </c>
    </row>
    <row r="1514" spans="2:24" ht="15" customHeight="1" x14ac:dyDescent="0.25">
      <c r="B1514" s="70" t="s">
        <v>3513</v>
      </c>
      <c r="C1514" s="64">
        <v>41060.723437499997</v>
      </c>
      <c r="D1514" s="65">
        <v>34000</v>
      </c>
      <c r="E1514" s="66">
        <v>34000</v>
      </c>
      <c r="F1514" s="67" t="s">
        <v>5</v>
      </c>
      <c r="G1514" s="68">
        <v>34000</v>
      </c>
      <c r="H1514" s="69">
        <v>4</v>
      </c>
      <c r="I1514" s="67" t="s">
        <v>1690</v>
      </c>
      <c r="J1514" s="70" t="s">
        <v>19</v>
      </c>
      <c r="K1514" s="67" t="s">
        <v>7</v>
      </c>
      <c r="L1514" s="63" t="s">
        <v>7</v>
      </c>
      <c r="M1514" s="70" t="s">
        <v>1122</v>
      </c>
      <c r="N1514" s="63" t="s">
        <v>12</v>
      </c>
      <c r="O1514" s="70">
        <v>8</v>
      </c>
      <c r="P1514" s="70">
        <v>8</v>
      </c>
      <c r="Q1514" s="70">
        <v>4</v>
      </c>
      <c r="W1514" s="84">
        <v>8</v>
      </c>
      <c r="X1514" s="84">
        <v>8</v>
      </c>
    </row>
    <row r="1515" spans="2:24" ht="15" customHeight="1" x14ac:dyDescent="0.25">
      <c r="B1515" s="70" t="s">
        <v>3514</v>
      </c>
      <c r="C1515" s="64">
        <v>41060.73233796296</v>
      </c>
      <c r="D1515" s="65" t="s">
        <v>1691</v>
      </c>
      <c r="E1515" s="66">
        <v>180000</v>
      </c>
      <c r="F1515" s="67" t="s">
        <v>39</v>
      </c>
      <c r="G1515" s="68">
        <v>3205.4250037396623</v>
      </c>
      <c r="H1515" s="69">
        <v>1</v>
      </c>
      <c r="I1515" s="67" t="s">
        <v>1692</v>
      </c>
      <c r="J1515" s="70" t="s">
        <v>51</v>
      </c>
      <c r="K1515" s="67" t="s">
        <v>7</v>
      </c>
      <c r="L1515" s="63" t="s">
        <v>7</v>
      </c>
      <c r="M1515" s="70" t="s">
        <v>1122</v>
      </c>
      <c r="N1515" s="63" t="s">
        <v>8</v>
      </c>
      <c r="O1515" s="70">
        <v>6</v>
      </c>
      <c r="P1515" s="70">
        <v>6</v>
      </c>
      <c r="Q1515" s="70">
        <v>5</v>
      </c>
      <c r="W1515" s="84">
        <v>4</v>
      </c>
      <c r="X1515" s="84">
        <v>6</v>
      </c>
    </row>
    <row r="1516" spans="2:24" ht="15" customHeight="1" x14ac:dyDescent="0.25">
      <c r="B1516" s="70" t="s">
        <v>3515</v>
      </c>
      <c r="C1516" s="64">
        <v>41060.733020833337</v>
      </c>
      <c r="D1516" s="65" t="s">
        <v>1693</v>
      </c>
      <c r="E1516" s="66">
        <v>45000</v>
      </c>
      <c r="F1516" s="67" t="s">
        <v>5</v>
      </c>
      <c r="G1516" s="68">
        <v>45000</v>
      </c>
      <c r="H1516" s="69">
        <v>5</v>
      </c>
      <c r="I1516" s="67" t="s">
        <v>1694</v>
      </c>
      <c r="J1516" s="70" t="s">
        <v>51</v>
      </c>
      <c r="K1516" s="67" t="s">
        <v>23</v>
      </c>
      <c r="L1516" s="63" t="s">
        <v>23</v>
      </c>
      <c r="M1516" s="70" t="s">
        <v>979</v>
      </c>
      <c r="N1516" s="63" t="s">
        <v>17</v>
      </c>
      <c r="O1516" s="70">
        <v>3</v>
      </c>
      <c r="P1516" s="70">
        <v>2</v>
      </c>
      <c r="Q1516" s="70">
        <v>5</v>
      </c>
      <c r="W1516" s="84">
        <v>2</v>
      </c>
      <c r="X1516" s="84">
        <v>3</v>
      </c>
    </row>
    <row r="1517" spans="2:24" ht="15" customHeight="1" x14ac:dyDescent="0.25">
      <c r="B1517" s="70" t="s">
        <v>3516</v>
      </c>
      <c r="C1517" s="64">
        <v>41060.774652777778</v>
      </c>
      <c r="D1517" s="65">
        <v>24864</v>
      </c>
      <c r="E1517" s="66">
        <v>24864</v>
      </c>
      <c r="F1517" s="67" t="s">
        <v>5</v>
      </c>
      <c r="G1517" s="68">
        <v>24864</v>
      </c>
      <c r="H1517" s="69">
        <v>3</v>
      </c>
      <c r="I1517" s="67" t="s">
        <v>1695</v>
      </c>
      <c r="J1517" s="70" t="s">
        <v>51</v>
      </c>
      <c r="K1517" s="67" t="s">
        <v>1696</v>
      </c>
      <c r="L1517" s="63" t="s">
        <v>1696</v>
      </c>
      <c r="M1517" s="70" t="s">
        <v>4016</v>
      </c>
      <c r="N1517" s="63" t="s">
        <v>12</v>
      </c>
      <c r="O1517" s="70">
        <v>8</v>
      </c>
      <c r="P1517" s="70">
        <v>8</v>
      </c>
      <c r="Q1517" s="70">
        <v>8</v>
      </c>
      <c r="W1517" s="84">
        <v>8</v>
      </c>
      <c r="X1517" s="84">
        <v>8</v>
      </c>
    </row>
    <row r="1518" spans="2:24" ht="15" customHeight="1" x14ac:dyDescent="0.25">
      <c r="B1518" s="70" t="s">
        <v>3517</v>
      </c>
      <c r="C1518" s="64">
        <v>41060.827418981484</v>
      </c>
      <c r="D1518" s="65" t="s">
        <v>135</v>
      </c>
      <c r="E1518" s="66">
        <v>30000</v>
      </c>
      <c r="F1518" s="67" t="s">
        <v>67</v>
      </c>
      <c r="G1518" s="68">
        <v>47285.348162018527</v>
      </c>
      <c r="H1518" s="69">
        <v>5</v>
      </c>
      <c r="I1518" s="67" t="s">
        <v>651</v>
      </c>
      <c r="J1518" s="70" t="s">
        <v>19</v>
      </c>
      <c r="K1518" s="67" t="s">
        <v>69</v>
      </c>
      <c r="L1518" s="63" t="s">
        <v>69</v>
      </c>
      <c r="M1518" s="70" t="s">
        <v>979</v>
      </c>
      <c r="N1518" s="63" t="s">
        <v>8</v>
      </c>
      <c r="O1518" s="70">
        <v>6</v>
      </c>
      <c r="P1518" s="70">
        <v>6</v>
      </c>
      <c r="Q1518" s="70">
        <v>7</v>
      </c>
      <c r="W1518" s="84">
        <v>4</v>
      </c>
      <c r="X1518" s="84">
        <v>6</v>
      </c>
    </row>
    <row r="1519" spans="2:24" ht="15" customHeight="1" x14ac:dyDescent="0.25">
      <c r="B1519" s="70" t="s">
        <v>3518</v>
      </c>
      <c r="C1519" s="64">
        <v>41060.842673611114</v>
      </c>
      <c r="D1519" s="65">
        <v>1000000</v>
      </c>
      <c r="E1519" s="66">
        <v>1000000</v>
      </c>
      <c r="F1519" s="67" t="s">
        <v>39</v>
      </c>
      <c r="G1519" s="68">
        <v>17807.916687442568</v>
      </c>
      <c r="H1519" s="69">
        <v>2</v>
      </c>
      <c r="I1519" s="67" t="s">
        <v>464</v>
      </c>
      <c r="J1519" s="70" t="s">
        <v>19</v>
      </c>
      <c r="K1519" s="67" t="s">
        <v>7</v>
      </c>
      <c r="L1519" s="63" t="s">
        <v>7</v>
      </c>
      <c r="M1519" s="70" t="s">
        <v>1122</v>
      </c>
      <c r="N1519" s="63" t="s">
        <v>12</v>
      </c>
      <c r="O1519" s="70">
        <v>8</v>
      </c>
      <c r="P1519" s="70">
        <v>8</v>
      </c>
      <c r="Q1519" s="70">
        <v>10</v>
      </c>
      <c r="W1519" s="84">
        <v>8</v>
      </c>
      <c r="X1519" s="84">
        <v>8</v>
      </c>
    </row>
    <row r="1520" spans="2:24" ht="15" customHeight="1" x14ac:dyDescent="0.25">
      <c r="B1520" s="70" t="s">
        <v>3519</v>
      </c>
      <c r="C1520" s="64">
        <v>41060.843287037038</v>
      </c>
      <c r="D1520" s="65" t="s">
        <v>66</v>
      </c>
      <c r="E1520" s="66">
        <v>35000</v>
      </c>
      <c r="F1520" s="67" t="s">
        <v>67</v>
      </c>
      <c r="G1520" s="68">
        <v>55166.239522354947</v>
      </c>
      <c r="H1520" s="69">
        <v>6</v>
      </c>
      <c r="I1520" s="67" t="s">
        <v>198</v>
      </c>
      <c r="J1520" s="70" t="s">
        <v>19</v>
      </c>
      <c r="K1520" s="67" t="s">
        <v>69</v>
      </c>
      <c r="L1520" s="63" t="s">
        <v>69</v>
      </c>
      <c r="M1520" s="70" t="s">
        <v>979</v>
      </c>
      <c r="N1520" s="63" t="s">
        <v>8</v>
      </c>
      <c r="O1520" s="70">
        <v>6</v>
      </c>
      <c r="P1520" s="70">
        <v>6</v>
      </c>
      <c r="Q1520" s="70">
        <v>3</v>
      </c>
      <c r="W1520" s="84">
        <v>4</v>
      </c>
      <c r="X1520" s="84">
        <v>6</v>
      </c>
    </row>
    <row r="1521" spans="2:24" ht="15" customHeight="1" x14ac:dyDescent="0.25">
      <c r="B1521" s="70" t="s">
        <v>3520</v>
      </c>
      <c r="C1521" s="64">
        <v>41060.878495370373</v>
      </c>
      <c r="D1521" s="65" t="s">
        <v>1697</v>
      </c>
      <c r="E1521" s="66">
        <v>55000</v>
      </c>
      <c r="F1521" s="67" t="s">
        <v>21</v>
      </c>
      <c r="G1521" s="68">
        <v>69871.969144538423</v>
      </c>
      <c r="H1521" s="69">
        <v>7</v>
      </c>
      <c r="I1521" s="67" t="s">
        <v>1698</v>
      </c>
      <c r="J1521" s="70" t="s">
        <v>51</v>
      </c>
      <c r="K1521" s="67" t="s">
        <v>94</v>
      </c>
      <c r="L1521" s="63" t="s">
        <v>626</v>
      </c>
      <c r="M1521" s="70" t="s">
        <v>979</v>
      </c>
      <c r="N1521" s="63" t="s">
        <v>24</v>
      </c>
      <c r="O1521" s="70">
        <v>2</v>
      </c>
      <c r="P1521" s="70">
        <v>2</v>
      </c>
      <c r="Q1521" s="70">
        <v>5</v>
      </c>
      <c r="W1521" s="84">
        <v>1</v>
      </c>
      <c r="X1521" s="84">
        <v>2</v>
      </c>
    </row>
    <row r="1522" spans="2:24" ht="15" customHeight="1" x14ac:dyDescent="0.25">
      <c r="B1522" s="70" t="s">
        <v>3521</v>
      </c>
      <c r="C1522" s="64">
        <v>41060.879687499997</v>
      </c>
      <c r="D1522" s="65">
        <v>70970</v>
      </c>
      <c r="E1522" s="66">
        <v>70970</v>
      </c>
      <c r="F1522" s="67" t="s">
        <v>5</v>
      </c>
      <c r="G1522" s="68">
        <v>70970</v>
      </c>
      <c r="H1522" s="69">
        <v>8</v>
      </c>
      <c r="I1522" s="67" t="s">
        <v>1699</v>
      </c>
      <c r="J1522" s="70" t="s">
        <v>19</v>
      </c>
      <c r="K1522" s="67" t="s">
        <v>14</v>
      </c>
      <c r="L1522" s="63" t="s">
        <v>14</v>
      </c>
      <c r="M1522" s="70" t="s">
        <v>4019</v>
      </c>
      <c r="N1522" s="63" t="s">
        <v>8</v>
      </c>
      <c r="O1522" s="70">
        <v>6</v>
      </c>
      <c r="P1522" s="70">
        <v>6</v>
      </c>
      <c r="Q1522" s="70">
        <v>17</v>
      </c>
      <c r="W1522" s="84">
        <v>4</v>
      </c>
      <c r="X1522" s="84">
        <v>6</v>
      </c>
    </row>
    <row r="1523" spans="2:24" ht="15" customHeight="1" x14ac:dyDescent="0.25">
      <c r="B1523" s="70" t="s">
        <v>3522</v>
      </c>
      <c r="C1523" s="64">
        <v>41060.906284722223</v>
      </c>
      <c r="D1523" s="65" t="s">
        <v>1700</v>
      </c>
      <c r="E1523" s="66">
        <v>60000</v>
      </c>
      <c r="F1523" s="67" t="s">
        <v>21</v>
      </c>
      <c r="G1523" s="68">
        <v>76223.966339496474</v>
      </c>
      <c r="H1523" s="69">
        <v>8</v>
      </c>
      <c r="I1523" s="67" t="s">
        <v>1701</v>
      </c>
      <c r="J1523" s="70" t="s">
        <v>277</v>
      </c>
      <c r="K1523" s="67" t="s">
        <v>626</v>
      </c>
      <c r="L1523" s="63" t="s">
        <v>626</v>
      </c>
      <c r="M1523" s="70" t="s">
        <v>979</v>
      </c>
      <c r="N1523" s="63" t="s">
        <v>8</v>
      </c>
      <c r="O1523" s="70">
        <v>6</v>
      </c>
      <c r="P1523" s="70">
        <v>6</v>
      </c>
      <c r="Q1523" s="70">
        <v>7</v>
      </c>
      <c r="W1523" s="84">
        <v>4</v>
      </c>
      <c r="X1523" s="84">
        <v>6</v>
      </c>
    </row>
    <row r="1524" spans="2:24" ht="15" customHeight="1" x14ac:dyDescent="0.25">
      <c r="B1524" s="70" t="s">
        <v>3523</v>
      </c>
      <c r="C1524" s="64">
        <v>41060.908067129632</v>
      </c>
      <c r="D1524" s="65">
        <v>110000</v>
      </c>
      <c r="E1524" s="66">
        <v>110000</v>
      </c>
      <c r="F1524" s="67" t="s">
        <v>5</v>
      </c>
      <c r="G1524" s="68">
        <v>110000</v>
      </c>
      <c r="H1524" s="69">
        <v>11</v>
      </c>
      <c r="I1524" s="67" t="s">
        <v>267</v>
      </c>
      <c r="J1524" s="70" t="s">
        <v>486</v>
      </c>
      <c r="K1524" s="67" t="s">
        <v>581</v>
      </c>
      <c r="L1524" s="63" t="s">
        <v>581</v>
      </c>
      <c r="M1524" s="70" t="s">
        <v>979</v>
      </c>
      <c r="N1524" s="63" t="s">
        <v>12</v>
      </c>
      <c r="O1524" s="70">
        <v>8</v>
      </c>
      <c r="P1524" s="70">
        <v>8</v>
      </c>
      <c r="Q1524" s="70">
        <v>5</v>
      </c>
      <c r="W1524" s="84">
        <v>8</v>
      </c>
      <c r="X1524" s="84">
        <v>8</v>
      </c>
    </row>
    <row r="1525" spans="2:24" ht="15" customHeight="1" x14ac:dyDescent="0.25">
      <c r="B1525" s="70" t="s">
        <v>3524</v>
      </c>
      <c r="C1525" s="64">
        <v>41060.908738425926</v>
      </c>
      <c r="D1525" s="65">
        <v>1200</v>
      </c>
      <c r="E1525" s="66">
        <v>14400</v>
      </c>
      <c r="F1525" s="67" t="s">
        <v>5</v>
      </c>
      <c r="G1525" s="68">
        <v>14400</v>
      </c>
      <c r="H1525" s="69">
        <v>2</v>
      </c>
      <c r="I1525" s="67" t="s">
        <v>1702</v>
      </c>
      <c r="J1525" s="70" t="s">
        <v>19</v>
      </c>
      <c r="K1525" s="67" t="s">
        <v>1703</v>
      </c>
      <c r="L1525" s="63" t="s">
        <v>1703</v>
      </c>
      <c r="M1525" s="70" t="s">
        <v>979</v>
      </c>
      <c r="N1525" s="63" t="s">
        <v>12</v>
      </c>
      <c r="O1525" s="70">
        <v>8</v>
      </c>
      <c r="P1525" s="70">
        <v>8</v>
      </c>
      <c r="Q1525" s="70">
        <v>15</v>
      </c>
      <c r="W1525" s="84">
        <v>8</v>
      </c>
      <c r="X1525" s="84">
        <v>8</v>
      </c>
    </row>
    <row r="1526" spans="2:24" ht="15" customHeight="1" x14ac:dyDescent="0.25">
      <c r="B1526" s="70" t="s">
        <v>3525</v>
      </c>
      <c r="C1526" s="64">
        <v>41060.920173611114</v>
      </c>
      <c r="D1526" s="65">
        <v>125000</v>
      </c>
      <c r="E1526" s="66">
        <v>125000</v>
      </c>
      <c r="F1526" s="67" t="s">
        <v>5</v>
      </c>
      <c r="G1526" s="68">
        <v>125000</v>
      </c>
      <c r="H1526" s="69">
        <v>11</v>
      </c>
      <c r="I1526" s="67" t="s">
        <v>354</v>
      </c>
      <c r="J1526" s="70" t="s">
        <v>354</v>
      </c>
      <c r="K1526" s="67" t="s">
        <v>14</v>
      </c>
      <c r="L1526" s="63" t="s">
        <v>14</v>
      </c>
      <c r="M1526" s="70" t="s">
        <v>4019</v>
      </c>
      <c r="N1526" s="63" t="s">
        <v>12</v>
      </c>
      <c r="O1526" s="70">
        <v>8</v>
      </c>
      <c r="P1526" s="70">
        <v>8</v>
      </c>
      <c r="Q1526" s="70">
        <v>8</v>
      </c>
      <c r="W1526" s="84">
        <v>8</v>
      </c>
      <c r="X1526" s="84">
        <v>8</v>
      </c>
    </row>
    <row r="1527" spans="2:24" ht="15" customHeight="1" x14ac:dyDescent="0.25">
      <c r="B1527" s="70" t="s">
        <v>3526</v>
      </c>
      <c r="C1527" s="64">
        <v>41060.921516203707</v>
      </c>
      <c r="D1527" s="65">
        <v>74000</v>
      </c>
      <c r="E1527" s="66">
        <v>74000</v>
      </c>
      <c r="F1527" s="67" t="s">
        <v>84</v>
      </c>
      <c r="G1527" s="68">
        <v>72768.752704244194</v>
      </c>
      <c r="H1527" s="69">
        <v>8</v>
      </c>
      <c r="I1527" s="67" t="s">
        <v>384</v>
      </c>
      <c r="J1527" s="70" t="s">
        <v>19</v>
      </c>
      <c r="K1527" s="67" t="s">
        <v>86</v>
      </c>
      <c r="L1527" s="63" t="s">
        <v>86</v>
      </c>
      <c r="M1527" s="70" t="s">
        <v>4019</v>
      </c>
      <c r="N1527" s="63" t="s">
        <v>8</v>
      </c>
      <c r="O1527" s="70">
        <v>6</v>
      </c>
      <c r="P1527" s="70">
        <v>6</v>
      </c>
      <c r="Q1527" s="70">
        <v>10</v>
      </c>
      <c r="W1527" s="84">
        <v>4</v>
      </c>
      <c r="X1527" s="84">
        <v>6</v>
      </c>
    </row>
    <row r="1528" spans="2:24" ht="15" customHeight="1" x14ac:dyDescent="0.25">
      <c r="B1528" s="70" t="s">
        <v>3527</v>
      </c>
      <c r="C1528" s="64">
        <v>41060.95579861111</v>
      </c>
      <c r="D1528" s="65" t="s">
        <v>1704</v>
      </c>
      <c r="E1528" s="66">
        <v>59000</v>
      </c>
      <c r="F1528" s="67" t="s">
        <v>5</v>
      </c>
      <c r="G1528" s="68">
        <v>59000</v>
      </c>
      <c r="H1528" s="69">
        <v>6</v>
      </c>
      <c r="I1528" s="67" t="s">
        <v>1705</v>
      </c>
      <c r="J1528" s="70" t="s">
        <v>51</v>
      </c>
      <c r="K1528" s="67" t="s">
        <v>14</v>
      </c>
      <c r="L1528" s="63" t="s">
        <v>14</v>
      </c>
      <c r="M1528" s="70" t="s">
        <v>4019</v>
      </c>
      <c r="N1528" s="63" t="s">
        <v>8</v>
      </c>
      <c r="O1528" s="70">
        <v>6</v>
      </c>
      <c r="P1528" s="70">
        <v>6</v>
      </c>
      <c r="Q1528" s="70">
        <v>15</v>
      </c>
      <c r="W1528" s="84">
        <v>4</v>
      </c>
      <c r="X1528" s="84">
        <v>6</v>
      </c>
    </row>
    <row r="1529" spans="2:24" ht="15" customHeight="1" x14ac:dyDescent="0.25">
      <c r="B1529" s="70" t="s">
        <v>3528</v>
      </c>
      <c r="C1529" s="64">
        <v>41060.96402777778</v>
      </c>
      <c r="D1529" s="65">
        <v>71500</v>
      </c>
      <c r="E1529" s="66">
        <v>71500</v>
      </c>
      <c r="F1529" s="67" t="s">
        <v>5</v>
      </c>
      <c r="G1529" s="68">
        <v>71500</v>
      </c>
      <c r="H1529" s="69">
        <v>8</v>
      </c>
      <c r="I1529" s="67" t="s">
        <v>1706</v>
      </c>
      <c r="J1529" s="70" t="s">
        <v>19</v>
      </c>
      <c r="K1529" s="67" t="s">
        <v>14</v>
      </c>
      <c r="L1529" s="63" t="s">
        <v>14</v>
      </c>
      <c r="M1529" s="70" t="s">
        <v>4019</v>
      </c>
      <c r="N1529" s="63" t="s">
        <v>8</v>
      </c>
      <c r="O1529" s="70">
        <v>6</v>
      </c>
      <c r="P1529" s="70">
        <v>6</v>
      </c>
      <c r="Q1529" s="70">
        <v>5</v>
      </c>
      <c r="W1529" s="84">
        <v>4</v>
      </c>
      <c r="X1529" s="84">
        <v>6</v>
      </c>
    </row>
    <row r="1530" spans="2:24" ht="15" customHeight="1" x14ac:dyDescent="0.25">
      <c r="B1530" s="70" t="s">
        <v>3529</v>
      </c>
      <c r="C1530" s="64">
        <v>41060.964675925927</v>
      </c>
      <c r="D1530" s="65" t="s">
        <v>1247</v>
      </c>
      <c r="E1530" s="66">
        <v>25000</v>
      </c>
      <c r="F1530" s="67" t="s">
        <v>67</v>
      </c>
      <c r="G1530" s="68">
        <v>39404.456801682099</v>
      </c>
      <c r="H1530" s="69">
        <v>4</v>
      </c>
      <c r="I1530" s="67" t="s">
        <v>1707</v>
      </c>
      <c r="J1530" s="70" t="s">
        <v>3945</v>
      </c>
      <c r="K1530" s="67" t="s">
        <v>69</v>
      </c>
      <c r="L1530" s="63" t="s">
        <v>69</v>
      </c>
      <c r="M1530" s="70" t="s">
        <v>979</v>
      </c>
      <c r="N1530" s="63" t="s">
        <v>8</v>
      </c>
      <c r="O1530" s="70">
        <v>6</v>
      </c>
      <c r="P1530" s="70">
        <v>6</v>
      </c>
      <c r="Q1530" s="70">
        <v>2</v>
      </c>
      <c r="W1530" s="84">
        <v>4</v>
      </c>
      <c r="X1530" s="84">
        <v>6</v>
      </c>
    </row>
    <row r="1531" spans="2:24" ht="15" customHeight="1" x14ac:dyDescent="0.25">
      <c r="B1531" s="70" t="s">
        <v>3530</v>
      </c>
      <c r="C1531" s="64">
        <v>41060.965787037036</v>
      </c>
      <c r="D1531" s="65" t="s">
        <v>1708</v>
      </c>
      <c r="E1531" s="66">
        <v>70000</v>
      </c>
      <c r="F1531" s="67" t="s">
        <v>21</v>
      </c>
      <c r="G1531" s="68">
        <v>88927.960729412545</v>
      </c>
      <c r="H1531" s="69">
        <v>9</v>
      </c>
      <c r="I1531" s="67" t="s">
        <v>1709</v>
      </c>
      <c r="J1531" s="70" t="s">
        <v>65</v>
      </c>
      <c r="K1531" s="67" t="s">
        <v>23</v>
      </c>
      <c r="L1531" s="63" t="s">
        <v>23</v>
      </c>
      <c r="M1531" s="70" t="s">
        <v>979</v>
      </c>
      <c r="N1531" s="63" t="s">
        <v>24</v>
      </c>
      <c r="O1531" s="70">
        <v>2</v>
      </c>
      <c r="P1531" s="70">
        <v>2</v>
      </c>
      <c r="Q1531" s="70">
        <v>5</v>
      </c>
      <c r="W1531" s="84">
        <v>1</v>
      </c>
      <c r="X1531" s="84">
        <v>2</v>
      </c>
    </row>
    <row r="1532" spans="2:24" ht="15" customHeight="1" x14ac:dyDescent="0.25">
      <c r="B1532" s="70" t="s">
        <v>3531</v>
      </c>
      <c r="C1532" s="64">
        <v>41060.992083333331</v>
      </c>
      <c r="D1532" s="65" t="s">
        <v>1710</v>
      </c>
      <c r="E1532" s="66">
        <v>90000</v>
      </c>
      <c r="F1532" s="67" t="s">
        <v>5</v>
      </c>
      <c r="G1532" s="68">
        <v>90000</v>
      </c>
      <c r="H1532" s="69">
        <v>10</v>
      </c>
      <c r="I1532" s="67" t="s">
        <v>1711</v>
      </c>
      <c r="J1532" s="70" t="s">
        <v>51</v>
      </c>
      <c r="K1532" s="67" t="s">
        <v>14</v>
      </c>
      <c r="L1532" s="63" t="s">
        <v>14</v>
      </c>
      <c r="M1532" s="70" t="s">
        <v>4019</v>
      </c>
      <c r="N1532" s="63" t="s">
        <v>8</v>
      </c>
      <c r="O1532" s="70">
        <v>6</v>
      </c>
      <c r="P1532" s="70">
        <v>6</v>
      </c>
      <c r="Q1532" s="70">
        <v>25</v>
      </c>
      <c r="W1532" s="84">
        <v>4</v>
      </c>
      <c r="X1532" s="84">
        <v>6</v>
      </c>
    </row>
    <row r="1533" spans="2:24" ht="15" customHeight="1" x14ac:dyDescent="0.25">
      <c r="B1533" s="70" t="s">
        <v>3532</v>
      </c>
      <c r="C1533" s="64">
        <v>41061.001782407409</v>
      </c>
      <c r="D1533" s="65" t="s">
        <v>1182</v>
      </c>
      <c r="E1533" s="66">
        <v>700000</v>
      </c>
      <c r="F1533" s="67" t="s">
        <v>39</v>
      </c>
      <c r="G1533" s="68">
        <v>12465.541681209797</v>
      </c>
      <c r="H1533" s="69">
        <v>2</v>
      </c>
      <c r="I1533" s="67" t="s">
        <v>1712</v>
      </c>
      <c r="J1533" s="70" t="s">
        <v>51</v>
      </c>
      <c r="K1533" s="67" t="s">
        <v>7</v>
      </c>
      <c r="L1533" s="63" t="s">
        <v>7</v>
      </c>
      <c r="M1533" s="70" t="s">
        <v>1122</v>
      </c>
      <c r="N1533" s="63" t="s">
        <v>12</v>
      </c>
      <c r="O1533" s="70">
        <v>8</v>
      </c>
      <c r="P1533" s="70">
        <v>8</v>
      </c>
      <c r="Q1533" s="70">
        <v>30</v>
      </c>
      <c r="W1533" s="84">
        <v>8</v>
      </c>
      <c r="X1533" s="84">
        <v>8</v>
      </c>
    </row>
    <row r="1534" spans="2:24" ht="15" customHeight="1" x14ac:dyDescent="0.25">
      <c r="B1534" s="70" t="s">
        <v>3533</v>
      </c>
      <c r="C1534" s="64">
        <v>41061.01290509259</v>
      </c>
      <c r="D1534" s="65" t="s">
        <v>1713</v>
      </c>
      <c r="E1534" s="66">
        <v>40000</v>
      </c>
      <c r="F1534" s="67" t="s">
        <v>5</v>
      </c>
      <c r="G1534" s="68">
        <v>40000</v>
      </c>
      <c r="H1534" s="69">
        <v>5</v>
      </c>
      <c r="I1534" s="67" t="s">
        <v>1714</v>
      </c>
      <c r="J1534" s="70" t="s">
        <v>19</v>
      </c>
      <c r="K1534" s="67" t="s">
        <v>14</v>
      </c>
      <c r="L1534" s="63" t="s">
        <v>14</v>
      </c>
      <c r="M1534" s="70" t="s">
        <v>4019</v>
      </c>
      <c r="N1534" s="63" t="s">
        <v>8</v>
      </c>
      <c r="O1534" s="70">
        <v>6</v>
      </c>
      <c r="P1534" s="70">
        <v>6</v>
      </c>
      <c r="Q1534" s="70">
        <v>8</v>
      </c>
      <c r="W1534" s="84">
        <v>4</v>
      </c>
      <c r="X1534" s="84">
        <v>6</v>
      </c>
    </row>
    <row r="1535" spans="2:24" ht="15" customHeight="1" x14ac:dyDescent="0.25">
      <c r="B1535" s="70" t="s">
        <v>3534</v>
      </c>
      <c r="C1535" s="64">
        <v>41061.016597222224</v>
      </c>
      <c r="D1535" s="65">
        <v>30000</v>
      </c>
      <c r="E1535" s="66">
        <v>30000</v>
      </c>
      <c r="F1535" s="67" t="s">
        <v>5</v>
      </c>
      <c r="G1535" s="68">
        <v>30000</v>
      </c>
      <c r="H1535" s="69">
        <v>4</v>
      </c>
      <c r="I1535" s="67" t="s">
        <v>1715</v>
      </c>
      <c r="J1535" s="70" t="s">
        <v>19</v>
      </c>
      <c r="K1535" s="67" t="s">
        <v>7</v>
      </c>
      <c r="L1535" s="63" t="s">
        <v>7</v>
      </c>
      <c r="M1535" s="70" t="s">
        <v>1122</v>
      </c>
      <c r="N1535" s="63" t="s">
        <v>12</v>
      </c>
      <c r="O1535" s="70">
        <v>8</v>
      </c>
      <c r="P1535" s="70">
        <v>8</v>
      </c>
      <c r="Q1535" s="70">
        <v>4</v>
      </c>
      <c r="W1535" s="84">
        <v>8</v>
      </c>
      <c r="X1535" s="84">
        <v>8</v>
      </c>
    </row>
    <row r="1536" spans="2:24" ht="15" customHeight="1" x14ac:dyDescent="0.25">
      <c r="B1536" s="70" t="s">
        <v>3535</v>
      </c>
      <c r="C1536" s="64">
        <v>41061.061828703707</v>
      </c>
      <c r="D1536" s="65">
        <v>46325</v>
      </c>
      <c r="E1536" s="66">
        <v>46325</v>
      </c>
      <c r="F1536" s="67" t="s">
        <v>5</v>
      </c>
      <c r="G1536" s="68">
        <v>46325</v>
      </c>
      <c r="H1536" s="69">
        <v>5</v>
      </c>
      <c r="I1536" s="67" t="s">
        <v>1716</v>
      </c>
      <c r="J1536" s="70" t="s">
        <v>486</v>
      </c>
      <c r="K1536" s="67" t="s">
        <v>14</v>
      </c>
      <c r="L1536" s="63" t="s">
        <v>14</v>
      </c>
      <c r="M1536" s="70" t="s">
        <v>4019</v>
      </c>
      <c r="N1536" s="63" t="s">
        <v>8</v>
      </c>
      <c r="O1536" s="70">
        <v>6</v>
      </c>
      <c r="P1536" s="70">
        <v>6</v>
      </c>
      <c r="Q1536" s="70">
        <v>1</v>
      </c>
      <c r="W1536" s="84">
        <v>4</v>
      </c>
      <c r="X1536" s="84">
        <v>6</v>
      </c>
    </row>
    <row r="1537" spans="2:24" ht="15" customHeight="1" x14ac:dyDescent="0.25">
      <c r="B1537" s="70" t="s">
        <v>3536</v>
      </c>
      <c r="C1537" s="64">
        <v>41061.074803240743</v>
      </c>
      <c r="D1537" s="65">
        <v>15000</v>
      </c>
      <c r="E1537" s="66">
        <v>15000</v>
      </c>
      <c r="F1537" s="67" t="s">
        <v>5</v>
      </c>
      <c r="G1537" s="68">
        <v>15000</v>
      </c>
      <c r="H1537" s="69">
        <v>2</v>
      </c>
      <c r="I1537" s="67" t="s">
        <v>951</v>
      </c>
      <c r="J1537" s="70" t="s">
        <v>19</v>
      </c>
      <c r="K1537" s="67" t="s">
        <v>14</v>
      </c>
      <c r="L1537" s="63" t="s">
        <v>14</v>
      </c>
      <c r="M1537" s="70" t="s">
        <v>4019</v>
      </c>
      <c r="N1537" s="63" t="s">
        <v>12</v>
      </c>
      <c r="O1537" s="70">
        <v>8</v>
      </c>
      <c r="P1537" s="70">
        <v>8</v>
      </c>
      <c r="Q1537" s="70">
        <v>8</v>
      </c>
      <c r="W1537" s="84">
        <v>8</v>
      </c>
      <c r="X1537" s="84">
        <v>8</v>
      </c>
    </row>
    <row r="1538" spans="2:24" ht="15" customHeight="1" x14ac:dyDescent="0.25">
      <c r="B1538" s="70" t="s">
        <v>3537</v>
      </c>
      <c r="C1538" s="64">
        <v>41061.106273148151</v>
      </c>
      <c r="D1538" s="65">
        <v>31200</v>
      </c>
      <c r="E1538" s="66">
        <v>31200</v>
      </c>
      <c r="F1538" s="67" t="s">
        <v>5</v>
      </c>
      <c r="G1538" s="68">
        <v>31200</v>
      </c>
      <c r="H1538" s="69">
        <v>4</v>
      </c>
      <c r="I1538" s="67" t="s">
        <v>151</v>
      </c>
      <c r="J1538" s="70" t="s">
        <v>19</v>
      </c>
      <c r="K1538" s="67" t="s">
        <v>14</v>
      </c>
      <c r="L1538" s="63" t="s">
        <v>14</v>
      </c>
      <c r="M1538" s="70" t="s">
        <v>4019</v>
      </c>
      <c r="N1538" s="63" t="s">
        <v>8</v>
      </c>
      <c r="O1538" s="70">
        <v>6</v>
      </c>
      <c r="P1538" s="70">
        <v>6</v>
      </c>
      <c r="Q1538" s="70">
        <v>15</v>
      </c>
      <c r="W1538" s="84">
        <v>4</v>
      </c>
      <c r="X1538" s="84">
        <v>6</v>
      </c>
    </row>
    <row r="1539" spans="2:24" ht="15" customHeight="1" x14ac:dyDescent="0.25">
      <c r="B1539" s="70" t="s">
        <v>3538</v>
      </c>
      <c r="C1539" s="64">
        <v>41061.115520833337</v>
      </c>
      <c r="D1539" s="65" t="s">
        <v>455</v>
      </c>
      <c r="E1539" s="66">
        <v>500000</v>
      </c>
      <c r="F1539" s="67" t="s">
        <v>39</v>
      </c>
      <c r="G1539" s="68">
        <v>8903.9583437212841</v>
      </c>
      <c r="H1539" s="69">
        <v>1</v>
      </c>
      <c r="I1539" s="67" t="s">
        <v>241</v>
      </c>
      <c r="J1539" s="70" t="s">
        <v>19</v>
      </c>
      <c r="K1539" s="67" t="s">
        <v>7</v>
      </c>
      <c r="L1539" s="63" t="s">
        <v>7</v>
      </c>
      <c r="M1539" s="70" t="s">
        <v>1122</v>
      </c>
      <c r="N1539" s="63" t="s">
        <v>8</v>
      </c>
      <c r="O1539" s="70">
        <v>6</v>
      </c>
      <c r="P1539" s="70">
        <v>6</v>
      </c>
      <c r="Q1539" s="70">
        <v>9</v>
      </c>
      <c r="W1539" s="84">
        <v>4</v>
      </c>
      <c r="X1539" s="84">
        <v>6</v>
      </c>
    </row>
    <row r="1540" spans="2:24" ht="15" customHeight="1" x14ac:dyDescent="0.25">
      <c r="B1540" s="70" t="s">
        <v>3539</v>
      </c>
      <c r="C1540" s="64">
        <v>41061.125740740739</v>
      </c>
      <c r="D1540" s="65">
        <v>1320</v>
      </c>
      <c r="E1540" s="66">
        <v>15840</v>
      </c>
      <c r="F1540" s="67" t="s">
        <v>5</v>
      </c>
      <c r="G1540" s="68">
        <v>15840</v>
      </c>
      <c r="H1540" s="69">
        <v>2</v>
      </c>
      <c r="I1540" s="67" t="s">
        <v>1717</v>
      </c>
      <c r="J1540" s="70" t="s">
        <v>19</v>
      </c>
      <c r="K1540" s="67" t="s">
        <v>1718</v>
      </c>
      <c r="L1540" s="63" t="s">
        <v>1718</v>
      </c>
      <c r="M1540" s="70" t="s">
        <v>4018</v>
      </c>
      <c r="N1540" s="63" t="s">
        <v>12</v>
      </c>
      <c r="O1540" s="70">
        <v>8</v>
      </c>
      <c r="P1540" s="70">
        <v>8</v>
      </c>
      <c r="Q1540" s="70">
        <v>8</v>
      </c>
      <c r="W1540" s="84">
        <v>8</v>
      </c>
      <c r="X1540" s="84">
        <v>8</v>
      </c>
    </row>
    <row r="1541" spans="2:24" ht="15" customHeight="1" x14ac:dyDescent="0.25">
      <c r="B1541" s="70" t="s">
        <v>3540</v>
      </c>
      <c r="C1541" s="64">
        <v>41061.130219907405</v>
      </c>
      <c r="D1541" s="65" t="s">
        <v>1719</v>
      </c>
      <c r="E1541" s="66">
        <v>850000</v>
      </c>
      <c r="F1541" s="67" t="s">
        <v>39</v>
      </c>
      <c r="G1541" s="68">
        <v>15136.729184326183</v>
      </c>
      <c r="H1541" s="69">
        <v>2</v>
      </c>
      <c r="I1541" s="67" t="s">
        <v>1720</v>
      </c>
      <c r="J1541" s="70" t="s">
        <v>19</v>
      </c>
      <c r="K1541" s="67" t="s">
        <v>7</v>
      </c>
      <c r="L1541" s="63" t="s">
        <v>7</v>
      </c>
      <c r="M1541" s="70" t="s">
        <v>1122</v>
      </c>
      <c r="N1541" s="63" t="s">
        <v>8</v>
      </c>
      <c r="O1541" s="70">
        <v>6</v>
      </c>
      <c r="P1541" s="70">
        <v>6</v>
      </c>
      <c r="Q1541" s="70">
        <v>5</v>
      </c>
      <c r="W1541" s="84">
        <v>4</v>
      </c>
      <c r="X1541" s="84">
        <v>6</v>
      </c>
    </row>
    <row r="1542" spans="2:24" ht="15" customHeight="1" x14ac:dyDescent="0.25">
      <c r="B1542" s="70" t="s">
        <v>3541</v>
      </c>
      <c r="C1542" s="64">
        <v>41061.174212962964</v>
      </c>
      <c r="D1542" s="65">
        <v>41000</v>
      </c>
      <c r="E1542" s="66">
        <v>41000</v>
      </c>
      <c r="F1542" s="67" t="s">
        <v>5</v>
      </c>
      <c r="G1542" s="68">
        <v>41000</v>
      </c>
      <c r="H1542" s="69">
        <v>5</v>
      </c>
      <c r="I1542" s="67" t="s">
        <v>1176</v>
      </c>
      <c r="J1542" s="70" t="s">
        <v>354</v>
      </c>
      <c r="K1542" s="67" t="s">
        <v>14</v>
      </c>
      <c r="L1542" s="63" t="s">
        <v>14</v>
      </c>
      <c r="M1542" s="70" t="s">
        <v>4019</v>
      </c>
      <c r="N1542" s="63" t="s">
        <v>8</v>
      </c>
      <c r="O1542" s="70">
        <v>6</v>
      </c>
      <c r="P1542" s="70">
        <v>6</v>
      </c>
      <c r="Q1542" s="70">
        <v>10</v>
      </c>
      <c r="W1542" s="84">
        <v>4</v>
      </c>
      <c r="X1542" s="84">
        <v>6</v>
      </c>
    </row>
    <row r="1543" spans="2:24" ht="15" customHeight="1" x14ac:dyDescent="0.25">
      <c r="B1543" s="70" t="s">
        <v>3542</v>
      </c>
      <c r="C1543" s="64">
        <v>41061.197557870371</v>
      </c>
      <c r="D1543" s="65">
        <v>11000</v>
      </c>
      <c r="E1543" s="66">
        <v>11000</v>
      </c>
      <c r="F1543" s="67" t="s">
        <v>5</v>
      </c>
      <c r="G1543" s="68">
        <v>11000</v>
      </c>
      <c r="H1543" s="69">
        <v>2</v>
      </c>
      <c r="I1543" s="67" t="s">
        <v>752</v>
      </c>
      <c r="J1543" s="70" t="s">
        <v>51</v>
      </c>
      <c r="K1543" s="67" t="s">
        <v>1027</v>
      </c>
      <c r="L1543" s="63" t="s">
        <v>164</v>
      </c>
      <c r="M1543" s="70" t="s">
        <v>4019</v>
      </c>
      <c r="N1543" s="63" t="s">
        <v>8</v>
      </c>
      <c r="O1543" s="70">
        <v>6</v>
      </c>
      <c r="P1543" s="70">
        <v>6</v>
      </c>
      <c r="Q1543" s="70">
        <v>2</v>
      </c>
      <c r="W1543" s="84">
        <v>4</v>
      </c>
      <c r="X1543" s="84">
        <v>6</v>
      </c>
    </row>
    <row r="1544" spans="2:24" ht="15" customHeight="1" x14ac:dyDescent="0.25">
      <c r="B1544" s="70" t="s">
        <v>3543</v>
      </c>
      <c r="C1544" s="64">
        <v>41061.230914351851</v>
      </c>
      <c r="D1544" s="65" t="s">
        <v>1721</v>
      </c>
      <c r="E1544" s="66">
        <v>35000</v>
      </c>
      <c r="F1544" s="67" t="s">
        <v>67</v>
      </c>
      <c r="G1544" s="68">
        <v>55166.239522354947</v>
      </c>
      <c r="H1544" s="69">
        <v>6</v>
      </c>
      <c r="I1544" s="67" t="s">
        <v>1722</v>
      </c>
      <c r="J1544" s="70" t="s">
        <v>3947</v>
      </c>
      <c r="K1544" s="67" t="s">
        <v>69</v>
      </c>
      <c r="L1544" s="63" t="s">
        <v>69</v>
      </c>
      <c r="M1544" s="70" t="s">
        <v>979</v>
      </c>
      <c r="N1544" s="63" t="s">
        <v>17</v>
      </c>
      <c r="O1544" s="70">
        <v>3</v>
      </c>
      <c r="P1544" s="70">
        <v>2</v>
      </c>
      <c r="Q1544" s="70">
        <v>30</v>
      </c>
      <c r="W1544" s="84">
        <v>2</v>
      </c>
      <c r="X1544" s="84">
        <v>3</v>
      </c>
    </row>
    <row r="1545" spans="2:24" ht="15" customHeight="1" x14ac:dyDescent="0.25">
      <c r="B1545" s="70" t="s">
        <v>3544</v>
      </c>
      <c r="C1545" s="64">
        <v>41061.234398148146</v>
      </c>
      <c r="D1545" s="65">
        <v>240000</v>
      </c>
      <c r="E1545" s="66">
        <v>240000</v>
      </c>
      <c r="F1545" s="67" t="s">
        <v>3912</v>
      </c>
      <c r="G1545" s="68">
        <v>5689.2125418690484</v>
      </c>
      <c r="H1545" s="69">
        <v>1</v>
      </c>
      <c r="I1545" s="67" t="s">
        <v>1723</v>
      </c>
      <c r="J1545" s="70" t="s">
        <v>51</v>
      </c>
      <c r="K1545" s="67" t="s">
        <v>345</v>
      </c>
      <c r="L1545" s="63" t="s">
        <v>345</v>
      </c>
      <c r="M1545" s="70" t="s">
        <v>1122</v>
      </c>
      <c r="N1545" s="63" t="s">
        <v>8</v>
      </c>
      <c r="O1545" s="70">
        <v>6</v>
      </c>
      <c r="P1545" s="70">
        <v>6</v>
      </c>
      <c r="Q1545" s="70">
        <v>15</v>
      </c>
      <c r="W1545" s="84">
        <v>4</v>
      </c>
      <c r="X1545" s="84">
        <v>6</v>
      </c>
    </row>
    <row r="1546" spans="2:24" ht="15" customHeight="1" x14ac:dyDescent="0.25">
      <c r="B1546" s="70" t="s">
        <v>3545</v>
      </c>
      <c r="C1546" s="64">
        <v>41061.244571759256</v>
      </c>
      <c r="D1546" s="65">
        <v>17728.57</v>
      </c>
      <c r="E1546" s="66">
        <v>17728</v>
      </c>
      <c r="F1546" s="67" t="s">
        <v>5</v>
      </c>
      <c r="G1546" s="68">
        <v>17728</v>
      </c>
      <c r="H1546" s="69">
        <v>2</v>
      </c>
      <c r="I1546" s="67" t="s">
        <v>464</v>
      </c>
      <c r="J1546" s="70" t="s">
        <v>19</v>
      </c>
      <c r="K1546" s="67" t="s">
        <v>164</v>
      </c>
      <c r="L1546" s="63" t="s">
        <v>164</v>
      </c>
      <c r="M1546" s="70" t="s">
        <v>4019</v>
      </c>
      <c r="N1546" s="63" t="s">
        <v>8</v>
      </c>
      <c r="O1546" s="70">
        <v>6</v>
      </c>
      <c r="P1546" s="70">
        <v>6</v>
      </c>
      <c r="Q1546" s="70">
        <v>3</v>
      </c>
      <c r="W1546" s="84">
        <v>4</v>
      </c>
      <c r="X1546" s="84">
        <v>6</v>
      </c>
    </row>
    <row r="1547" spans="2:24" ht="15" customHeight="1" x14ac:dyDescent="0.25">
      <c r="B1547" s="70" t="s">
        <v>3546</v>
      </c>
      <c r="C1547" s="64">
        <v>41061.247453703705</v>
      </c>
      <c r="D1547" s="65" t="s">
        <v>1724</v>
      </c>
      <c r="E1547" s="66">
        <v>120000</v>
      </c>
      <c r="F1547" s="67" t="s">
        <v>1725</v>
      </c>
      <c r="G1547" s="68">
        <v>13745.704467353951</v>
      </c>
      <c r="H1547" s="69">
        <v>2</v>
      </c>
      <c r="I1547" s="67" t="s">
        <v>1726</v>
      </c>
      <c r="J1547" s="70" t="s">
        <v>486</v>
      </c>
      <c r="K1547" s="67" t="s">
        <v>1727</v>
      </c>
      <c r="L1547" s="63" t="s">
        <v>1727</v>
      </c>
      <c r="M1547" s="70" t="s">
        <v>4016</v>
      </c>
      <c r="N1547" s="63" t="s">
        <v>12</v>
      </c>
      <c r="O1547" s="70">
        <v>8</v>
      </c>
      <c r="P1547" s="70">
        <v>8</v>
      </c>
      <c r="Q1547" s="70">
        <v>8</v>
      </c>
      <c r="W1547" s="84">
        <v>8</v>
      </c>
      <c r="X1547" s="84">
        <v>8</v>
      </c>
    </row>
    <row r="1548" spans="2:24" ht="15" customHeight="1" x14ac:dyDescent="0.25">
      <c r="B1548" s="70" t="s">
        <v>3547</v>
      </c>
      <c r="C1548" s="64">
        <v>41061.262025462966</v>
      </c>
      <c r="D1548" s="65">
        <v>50000</v>
      </c>
      <c r="E1548" s="66">
        <v>50000</v>
      </c>
      <c r="F1548" s="67" t="s">
        <v>5</v>
      </c>
      <c r="G1548" s="68">
        <v>50000</v>
      </c>
      <c r="H1548" s="69">
        <v>6</v>
      </c>
      <c r="I1548" s="67" t="s">
        <v>1365</v>
      </c>
      <c r="J1548" s="70" t="s">
        <v>308</v>
      </c>
      <c r="K1548" s="67" t="s">
        <v>14</v>
      </c>
      <c r="L1548" s="63" t="s">
        <v>14</v>
      </c>
      <c r="M1548" s="70" t="s">
        <v>4019</v>
      </c>
      <c r="N1548" s="63" t="s">
        <v>8</v>
      </c>
      <c r="O1548" s="70">
        <v>6</v>
      </c>
      <c r="P1548" s="70">
        <v>6</v>
      </c>
      <c r="Q1548" s="70">
        <v>15</v>
      </c>
      <c r="W1548" s="84">
        <v>4</v>
      </c>
      <c r="X1548" s="84">
        <v>6</v>
      </c>
    </row>
    <row r="1549" spans="2:24" ht="15" customHeight="1" x14ac:dyDescent="0.25">
      <c r="B1549" s="70" t="s">
        <v>3548</v>
      </c>
      <c r="C1549" s="64">
        <v>41061.272094907406</v>
      </c>
      <c r="D1549" s="65">
        <v>80000</v>
      </c>
      <c r="E1549" s="66">
        <v>80000</v>
      </c>
      <c r="F1549" s="67" t="s">
        <v>84</v>
      </c>
      <c r="G1549" s="68">
        <v>78668.921842426149</v>
      </c>
      <c r="H1549" s="69">
        <v>8</v>
      </c>
      <c r="I1549" s="67" t="s">
        <v>1728</v>
      </c>
      <c r="J1549" s="70" t="s">
        <v>19</v>
      </c>
      <c r="K1549" s="67" t="s">
        <v>86</v>
      </c>
      <c r="L1549" s="63" t="s">
        <v>86</v>
      </c>
      <c r="M1549" s="70" t="s">
        <v>4019</v>
      </c>
      <c r="N1549" s="63" t="s">
        <v>8</v>
      </c>
      <c r="O1549" s="70">
        <v>6</v>
      </c>
      <c r="P1549" s="70">
        <v>6</v>
      </c>
      <c r="Q1549" s="70">
        <v>7</v>
      </c>
      <c r="W1549" s="84">
        <v>4</v>
      </c>
      <c r="X1549" s="84">
        <v>6</v>
      </c>
    </row>
    <row r="1550" spans="2:24" ht="15" customHeight="1" x14ac:dyDescent="0.25">
      <c r="B1550" s="70" t="s">
        <v>3549</v>
      </c>
      <c r="C1550" s="64">
        <v>41061.287407407406</v>
      </c>
      <c r="D1550" s="65">
        <v>85000</v>
      </c>
      <c r="E1550" s="66">
        <v>85000</v>
      </c>
      <c r="F1550" s="67" t="s">
        <v>5</v>
      </c>
      <c r="G1550" s="68">
        <v>85000</v>
      </c>
      <c r="H1550" s="69">
        <v>9</v>
      </c>
      <c r="I1550" s="67" t="s">
        <v>1729</v>
      </c>
      <c r="J1550" s="70" t="s">
        <v>3945</v>
      </c>
      <c r="K1550" s="67" t="s">
        <v>14</v>
      </c>
      <c r="L1550" s="63" t="s">
        <v>14</v>
      </c>
      <c r="M1550" s="70" t="s">
        <v>4019</v>
      </c>
      <c r="N1550" s="63" t="s">
        <v>8</v>
      </c>
      <c r="O1550" s="70">
        <v>6</v>
      </c>
      <c r="P1550" s="70">
        <v>6</v>
      </c>
      <c r="Q1550" s="70">
        <v>10</v>
      </c>
      <c r="W1550" s="84">
        <v>4</v>
      </c>
      <c r="X1550" s="84">
        <v>6</v>
      </c>
    </row>
    <row r="1551" spans="2:24" ht="15" customHeight="1" x14ac:dyDescent="0.25">
      <c r="B1551" s="70" t="s">
        <v>3550</v>
      </c>
      <c r="C1551" s="64">
        <v>41061.30736111111</v>
      </c>
      <c r="D1551" s="65">
        <v>100000</v>
      </c>
      <c r="E1551" s="66">
        <v>100000</v>
      </c>
      <c r="F1551" s="67" t="s">
        <v>80</v>
      </c>
      <c r="G1551" s="68">
        <v>101990.96564026357</v>
      </c>
      <c r="H1551" s="69">
        <v>11</v>
      </c>
      <c r="I1551" s="67" t="s">
        <v>770</v>
      </c>
      <c r="J1551" s="70" t="s">
        <v>51</v>
      </c>
      <c r="K1551" s="67" t="s">
        <v>82</v>
      </c>
      <c r="L1551" s="63" t="s">
        <v>82</v>
      </c>
      <c r="M1551" s="70" t="s">
        <v>4083</v>
      </c>
      <c r="N1551" s="63" t="s">
        <v>8</v>
      </c>
      <c r="O1551" s="70">
        <v>6</v>
      </c>
      <c r="P1551" s="70">
        <v>6</v>
      </c>
      <c r="Q1551" s="70">
        <v>20</v>
      </c>
      <c r="W1551" s="84">
        <v>4</v>
      </c>
      <c r="X1551" s="84">
        <v>6</v>
      </c>
    </row>
    <row r="1552" spans="2:24" ht="15" customHeight="1" x14ac:dyDescent="0.25">
      <c r="B1552" s="70" t="s">
        <v>3551</v>
      </c>
      <c r="C1552" s="64">
        <v>41061.337893518517</v>
      </c>
      <c r="D1552" s="65" t="s">
        <v>1730</v>
      </c>
      <c r="E1552" s="66">
        <v>5650000</v>
      </c>
      <c r="F1552" s="67" t="s">
        <v>39</v>
      </c>
      <c r="G1552" s="68">
        <v>100614.72928405051</v>
      </c>
      <c r="H1552" s="69">
        <v>11</v>
      </c>
      <c r="I1552" s="67" t="s">
        <v>358</v>
      </c>
      <c r="J1552" s="70" t="s">
        <v>3945</v>
      </c>
      <c r="K1552" s="67" t="s">
        <v>7</v>
      </c>
      <c r="L1552" s="63" t="s">
        <v>7</v>
      </c>
      <c r="M1552" s="70" t="s">
        <v>1122</v>
      </c>
      <c r="N1552" s="63" t="s">
        <v>17</v>
      </c>
      <c r="O1552" s="70">
        <v>3</v>
      </c>
      <c r="P1552" s="70">
        <v>2</v>
      </c>
      <c r="Q1552" s="70">
        <v>6</v>
      </c>
      <c r="W1552" s="84">
        <v>2</v>
      </c>
      <c r="X1552" s="84">
        <v>3</v>
      </c>
    </row>
    <row r="1553" spans="2:24" ht="15" customHeight="1" x14ac:dyDescent="0.25">
      <c r="B1553" s="70" t="s">
        <v>3552</v>
      </c>
      <c r="C1553" s="64">
        <v>41061.369803240741</v>
      </c>
      <c r="D1553" s="65">
        <v>85000</v>
      </c>
      <c r="E1553" s="66">
        <v>85000</v>
      </c>
      <c r="F1553" s="67" t="s">
        <v>80</v>
      </c>
      <c r="G1553" s="68">
        <v>86692.320794224041</v>
      </c>
      <c r="H1553" s="69">
        <v>9</v>
      </c>
      <c r="I1553" s="67" t="s">
        <v>1731</v>
      </c>
      <c r="J1553" s="70" t="s">
        <v>19</v>
      </c>
      <c r="K1553" s="67" t="s">
        <v>82</v>
      </c>
      <c r="L1553" s="63" t="s">
        <v>82</v>
      </c>
      <c r="M1553" s="70" t="s">
        <v>4083</v>
      </c>
      <c r="N1553" s="63" t="s">
        <v>8</v>
      </c>
      <c r="O1553" s="70">
        <v>6</v>
      </c>
      <c r="P1553" s="70">
        <v>6</v>
      </c>
      <c r="Q1553" s="70">
        <v>30</v>
      </c>
      <c r="W1553" s="84">
        <v>4</v>
      </c>
      <c r="X1553" s="84">
        <v>6</v>
      </c>
    </row>
    <row r="1554" spans="2:24" ht="15" customHeight="1" x14ac:dyDescent="0.25">
      <c r="B1554" s="70" t="s">
        <v>3553</v>
      </c>
      <c r="C1554" s="64">
        <v>41061.45517361111</v>
      </c>
      <c r="D1554" s="65" t="s">
        <v>1732</v>
      </c>
      <c r="E1554" s="66">
        <v>120000</v>
      </c>
      <c r="F1554" s="67" t="s">
        <v>80</v>
      </c>
      <c r="G1554" s="68">
        <v>122389.15876831629</v>
      </c>
      <c r="H1554" s="69">
        <v>11</v>
      </c>
      <c r="I1554" s="67" t="s">
        <v>852</v>
      </c>
      <c r="J1554" s="70" t="s">
        <v>19</v>
      </c>
      <c r="K1554" s="67" t="s">
        <v>82</v>
      </c>
      <c r="L1554" s="63" t="s">
        <v>82</v>
      </c>
      <c r="M1554" s="70" t="s">
        <v>4083</v>
      </c>
      <c r="N1554" s="63" t="s">
        <v>17</v>
      </c>
      <c r="O1554" s="70">
        <v>3</v>
      </c>
      <c r="P1554" s="70">
        <v>2</v>
      </c>
      <c r="Q1554" s="70">
        <v>5</v>
      </c>
      <c r="W1554" s="84">
        <v>2</v>
      </c>
      <c r="X1554" s="84">
        <v>3</v>
      </c>
    </row>
    <row r="1555" spans="2:24" ht="15" customHeight="1" x14ac:dyDescent="0.25">
      <c r="B1555" s="70" t="s">
        <v>3554</v>
      </c>
      <c r="C1555" s="64">
        <v>41061.456932870373</v>
      </c>
      <c r="D1555" s="65" t="s">
        <v>417</v>
      </c>
      <c r="E1555" s="66">
        <v>360000</v>
      </c>
      <c r="F1555" s="67" t="s">
        <v>39</v>
      </c>
      <c r="G1555" s="68">
        <v>6410.8500074793246</v>
      </c>
      <c r="H1555" s="69">
        <v>1</v>
      </c>
      <c r="I1555" s="67" t="s">
        <v>1733</v>
      </c>
      <c r="J1555" s="70" t="s">
        <v>51</v>
      </c>
      <c r="K1555" s="67" t="s">
        <v>7</v>
      </c>
      <c r="L1555" s="63" t="s">
        <v>7</v>
      </c>
      <c r="M1555" s="70" t="s">
        <v>1122</v>
      </c>
      <c r="N1555" s="63" t="s">
        <v>17</v>
      </c>
      <c r="O1555" s="70">
        <v>3</v>
      </c>
      <c r="P1555" s="70">
        <v>2</v>
      </c>
      <c r="Q1555" s="70">
        <v>8</v>
      </c>
      <c r="W1555" s="84">
        <v>2</v>
      </c>
      <c r="X1555" s="84">
        <v>3</v>
      </c>
    </row>
    <row r="1556" spans="2:24" ht="15" customHeight="1" x14ac:dyDescent="0.25">
      <c r="B1556" s="70" t="s">
        <v>3555</v>
      </c>
      <c r="C1556" s="64">
        <v>41061.543958333335</v>
      </c>
      <c r="D1556" s="65">
        <v>44000</v>
      </c>
      <c r="E1556" s="66">
        <v>44000</v>
      </c>
      <c r="F1556" s="67" t="s">
        <v>5</v>
      </c>
      <c r="G1556" s="68">
        <v>44000</v>
      </c>
      <c r="H1556" s="69">
        <v>5</v>
      </c>
      <c r="I1556" s="67" t="s">
        <v>1734</v>
      </c>
      <c r="J1556" s="70" t="s">
        <v>19</v>
      </c>
      <c r="K1556" s="67" t="s">
        <v>14</v>
      </c>
      <c r="L1556" s="63" t="s">
        <v>14</v>
      </c>
      <c r="M1556" s="70" t="s">
        <v>4019</v>
      </c>
      <c r="N1556" s="63" t="s">
        <v>8</v>
      </c>
      <c r="O1556" s="70">
        <v>6</v>
      </c>
      <c r="P1556" s="70">
        <v>6</v>
      </c>
      <c r="Q1556" s="70">
        <v>3.5</v>
      </c>
      <c r="W1556" s="84">
        <v>4</v>
      </c>
      <c r="X1556" s="84">
        <v>6</v>
      </c>
    </row>
    <row r="1557" spans="2:24" ht="15" customHeight="1" x14ac:dyDescent="0.25">
      <c r="B1557" s="70" t="s">
        <v>3556</v>
      </c>
      <c r="C1557" s="64">
        <v>41061.606030092589</v>
      </c>
      <c r="D1557" s="65">
        <v>250000</v>
      </c>
      <c r="E1557" s="66">
        <v>250000</v>
      </c>
      <c r="F1557" s="67" t="s">
        <v>39</v>
      </c>
      <c r="G1557" s="68">
        <v>4451.9791718606421</v>
      </c>
      <c r="H1557" s="69">
        <v>1</v>
      </c>
      <c r="I1557" s="67" t="s">
        <v>1735</v>
      </c>
      <c r="J1557" s="70" t="s">
        <v>277</v>
      </c>
      <c r="K1557" s="67" t="s">
        <v>7</v>
      </c>
      <c r="L1557" s="63" t="s">
        <v>7</v>
      </c>
      <c r="M1557" s="70" t="s">
        <v>1122</v>
      </c>
      <c r="N1557" s="63" t="s">
        <v>8</v>
      </c>
      <c r="O1557" s="70">
        <v>6</v>
      </c>
      <c r="P1557" s="70">
        <v>6</v>
      </c>
      <c r="Q1557" s="70">
        <v>2.5</v>
      </c>
      <c r="W1557" s="84">
        <v>4</v>
      </c>
      <c r="X1557" s="84">
        <v>6</v>
      </c>
    </row>
    <row r="1558" spans="2:24" ht="15" customHeight="1" x14ac:dyDescent="0.25">
      <c r="B1558" s="70" t="s">
        <v>3557</v>
      </c>
      <c r="C1558" s="64">
        <v>41061.618530092594</v>
      </c>
      <c r="D1558" s="65">
        <v>4500</v>
      </c>
      <c r="E1558" s="66">
        <v>4500</v>
      </c>
      <c r="F1558" s="67" t="s">
        <v>5</v>
      </c>
      <c r="G1558" s="68">
        <v>4500</v>
      </c>
      <c r="H1558" s="69">
        <v>1</v>
      </c>
      <c r="I1558" s="67" t="s">
        <v>1736</v>
      </c>
      <c r="J1558" s="70" t="s">
        <v>19</v>
      </c>
      <c r="K1558" s="67" t="s">
        <v>16</v>
      </c>
      <c r="L1558" s="63" t="s">
        <v>16</v>
      </c>
      <c r="M1558" s="70" t="s">
        <v>1122</v>
      </c>
      <c r="N1558" s="63" t="s">
        <v>8</v>
      </c>
      <c r="O1558" s="70">
        <v>6</v>
      </c>
      <c r="P1558" s="70">
        <v>6</v>
      </c>
      <c r="Q1558" s="70">
        <v>6</v>
      </c>
      <c r="W1558" s="84">
        <v>4</v>
      </c>
      <c r="X1558" s="84">
        <v>6</v>
      </c>
    </row>
    <row r="1559" spans="2:24" ht="15" customHeight="1" x14ac:dyDescent="0.25">
      <c r="B1559" s="70" t="s">
        <v>3558</v>
      </c>
      <c r="C1559" s="64">
        <v>41061.631562499999</v>
      </c>
      <c r="D1559" s="65">
        <v>1700000</v>
      </c>
      <c r="E1559" s="66">
        <v>1700000</v>
      </c>
      <c r="F1559" s="67" t="s">
        <v>39</v>
      </c>
      <c r="G1559" s="68">
        <v>30273.458368652366</v>
      </c>
      <c r="H1559" s="69">
        <v>4</v>
      </c>
      <c r="I1559" s="67" t="s">
        <v>1737</v>
      </c>
      <c r="J1559" s="70" t="s">
        <v>3947</v>
      </c>
      <c r="K1559" s="67" t="s">
        <v>7</v>
      </c>
      <c r="L1559" s="63" t="s">
        <v>7</v>
      </c>
      <c r="M1559" s="70" t="s">
        <v>1122</v>
      </c>
      <c r="N1559" s="63" t="s">
        <v>8</v>
      </c>
      <c r="O1559" s="70">
        <v>6</v>
      </c>
      <c r="P1559" s="70">
        <v>6</v>
      </c>
      <c r="Q1559" s="70">
        <v>6</v>
      </c>
      <c r="W1559" s="84">
        <v>4</v>
      </c>
      <c r="X1559" s="84">
        <v>6</v>
      </c>
    </row>
    <row r="1560" spans="2:24" ht="15" customHeight="1" x14ac:dyDescent="0.25">
      <c r="B1560" s="70" t="s">
        <v>3559</v>
      </c>
      <c r="C1560" s="64">
        <v>41061.652314814812</v>
      </c>
      <c r="D1560" s="65" t="s">
        <v>1738</v>
      </c>
      <c r="E1560" s="66">
        <v>52000</v>
      </c>
      <c r="F1560" s="67" t="s">
        <v>5</v>
      </c>
      <c r="G1560" s="68">
        <v>52000</v>
      </c>
      <c r="H1560" s="69">
        <v>6</v>
      </c>
      <c r="I1560" s="67" t="s">
        <v>521</v>
      </c>
      <c r="J1560" s="70" t="s">
        <v>19</v>
      </c>
      <c r="K1560" s="67" t="s">
        <v>14</v>
      </c>
      <c r="L1560" s="63" t="s">
        <v>14</v>
      </c>
      <c r="M1560" s="70" t="s">
        <v>4019</v>
      </c>
      <c r="N1560" s="63" t="s">
        <v>12</v>
      </c>
      <c r="O1560" s="70">
        <v>8</v>
      </c>
      <c r="P1560" s="70">
        <v>8</v>
      </c>
      <c r="Q1560" s="70">
        <v>5</v>
      </c>
      <c r="W1560" s="84">
        <v>8</v>
      </c>
      <c r="X1560" s="84">
        <v>8</v>
      </c>
    </row>
    <row r="1561" spans="2:24" ht="15" customHeight="1" x14ac:dyDescent="0.25">
      <c r="B1561" s="70" t="s">
        <v>3560</v>
      </c>
      <c r="C1561" s="64">
        <v>41061.755636574075</v>
      </c>
      <c r="D1561" s="65" t="s">
        <v>1739</v>
      </c>
      <c r="E1561" s="66">
        <v>75000</v>
      </c>
      <c r="F1561" s="67" t="s">
        <v>5</v>
      </c>
      <c r="G1561" s="68">
        <v>75000</v>
      </c>
      <c r="H1561" s="69">
        <v>8</v>
      </c>
      <c r="I1561" s="67" t="s">
        <v>354</v>
      </c>
      <c r="J1561" s="70" t="s">
        <v>354</v>
      </c>
      <c r="K1561" s="67" t="s">
        <v>23</v>
      </c>
      <c r="L1561" s="63" t="s">
        <v>23</v>
      </c>
      <c r="M1561" s="70" t="s">
        <v>979</v>
      </c>
      <c r="N1561" s="63" t="s">
        <v>17</v>
      </c>
      <c r="O1561" s="70">
        <v>3</v>
      </c>
      <c r="P1561" s="70">
        <v>2</v>
      </c>
      <c r="Q1561" s="70">
        <v>9</v>
      </c>
      <c r="W1561" s="84">
        <v>2</v>
      </c>
      <c r="X1561" s="84">
        <v>3</v>
      </c>
    </row>
    <row r="1562" spans="2:24" ht="15" customHeight="1" x14ac:dyDescent="0.25">
      <c r="B1562" s="70" t="s">
        <v>3561</v>
      </c>
      <c r="C1562" s="64">
        <v>41061.762858796297</v>
      </c>
      <c r="D1562" s="65" t="s">
        <v>1740</v>
      </c>
      <c r="E1562" s="66">
        <v>1000000</v>
      </c>
      <c r="F1562" s="67" t="s">
        <v>39</v>
      </c>
      <c r="G1562" s="68">
        <v>17807.916687442568</v>
      </c>
      <c r="H1562" s="69">
        <v>2</v>
      </c>
      <c r="I1562" s="67" t="s">
        <v>70</v>
      </c>
      <c r="J1562" s="70" t="s">
        <v>19</v>
      </c>
      <c r="K1562" s="67" t="s">
        <v>7</v>
      </c>
      <c r="L1562" s="63" t="s">
        <v>7</v>
      </c>
      <c r="M1562" s="70" t="s">
        <v>1122</v>
      </c>
      <c r="N1562" s="63" t="s">
        <v>12</v>
      </c>
      <c r="O1562" s="70">
        <v>8</v>
      </c>
      <c r="P1562" s="70">
        <v>8</v>
      </c>
      <c r="Q1562" s="70">
        <v>4</v>
      </c>
      <c r="W1562" s="84">
        <v>8</v>
      </c>
      <c r="X1562" s="84">
        <v>8</v>
      </c>
    </row>
    <row r="1563" spans="2:24" ht="15" customHeight="1" x14ac:dyDescent="0.25">
      <c r="B1563" s="70" t="s">
        <v>3562</v>
      </c>
      <c r="C1563" s="64">
        <v>41061.790763888886</v>
      </c>
      <c r="D1563" s="65">
        <v>177600</v>
      </c>
      <c r="E1563" s="66">
        <v>177600</v>
      </c>
      <c r="F1563" s="67" t="s">
        <v>5</v>
      </c>
      <c r="G1563" s="68">
        <v>177600</v>
      </c>
      <c r="H1563" s="69">
        <v>11</v>
      </c>
      <c r="I1563" s="67" t="s">
        <v>308</v>
      </c>
      <c r="J1563" s="70" t="s">
        <v>308</v>
      </c>
      <c r="K1563" s="67" t="s">
        <v>1741</v>
      </c>
      <c r="L1563" s="63" t="s">
        <v>1741</v>
      </c>
      <c r="M1563" s="70" t="s">
        <v>4016</v>
      </c>
      <c r="N1563" s="63" t="s">
        <v>8</v>
      </c>
      <c r="O1563" s="70">
        <v>6</v>
      </c>
      <c r="P1563" s="70">
        <v>6</v>
      </c>
      <c r="Q1563" s="70">
        <v>6</v>
      </c>
      <c r="W1563" s="84">
        <v>4</v>
      </c>
      <c r="X1563" s="84">
        <v>6</v>
      </c>
    </row>
    <row r="1564" spans="2:24" ht="15" customHeight="1" x14ac:dyDescent="0.25">
      <c r="B1564" s="70" t="s">
        <v>3563</v>
      </c>
      <c r="C1564" s="64">
        <v>41061.82136574074</v>
      </c>
      <c r="D1564" s="65">
        <v>650000</v>
      </c>
      <c r="E1564" s="66">
        <v>650000</v>
      </c>
      <c r="F1564" s="67" t="s">
        <v>39</v>
      </c>
      <c r="G1564" s="68">
        <v>11575.14584683767</v>
      </c>
      <c r="H1564" s="69">
        <v>2</v>
      </c>
      <c r="I1564" s="67" t="s">
        <v>614</v>
      </c>
      <c r="J1564" s="70" t="s">
        <v>19</v>
      </c>
      <c r="K1564" s="67" t="s">
        <v>7</v>
      </c>
      <c r="L1564" s="63" t="s">
        <v>7</v>
      </c>
      <c r="M1564" s="70" t="s">
        <v>1122</v>
      </c>
      <c r="N1564" s="63" t="s">
        <v>8</v>
      </c>
      <c r="O1564" s="70">
        <v>6</v>
      </c>
      <c r="P1564" s="70">
        <v>6</v>
      </c>
      <c r="Q1564" s="70">
        <v>5</v>
      </c>
      <c r="W1564" s="84">
        <v>4</v>
      </c>
      <c r="X1564" s="84">
        <v>6</v>
      </c>
    </row>
    <row r="1565" spans="2:24" ht="15" customHeight="1" x14ac:dyDescent="0.25">
      <c r="B1565" s="70" t="s">
        <v>3564</v>
      </c>
      <c r="C1565" s="64">
        <v>41061.823993055557</v>
      </c>
      <c r="D1565" s="65" t="s">
        <v>1742</v>
      </c>
      <c r="E1565" s="66">
        <v>21000</v>
      </c>
      <c r="F1565" s="67" t="s">
        <v>21</v>
      </c>
      <c r="G1565" s="68">
        <v>26678.388218823762</v>
      </c>
      <c r="H1565" s="69">
        <v>3</v>
      </c>
      <c r="I1565" s="67" t="s">
        <v>1743</v>
      </c>
      <c r="J1565" s="70" t="s">
        <v>51</v>
      </c>
      <c r="K1565" s="67" t="s">
        <v>29</v>
      </c>
      <c r="L1565" s="63" t="s">
        <v>29</v>
      </c>
      <c r="M1565" s="70" t="s">
        <v>979</v>
      </c>
      <c r="N1565" s="63" t="s">
        <v>8</v>
      </c>
      <c r="O1565" s="70">
        <v>6</v>
      </c>
      <c r="P1565" s="70">
        <v>6</v>
      </c>
      <c r="Q1565" s="70">
        <v>10</v>
      </c>
      <c r="W1565" s="84">
        <v>4</v>
      </c>
      <c r="X1565" s="84">
        <v>6</v>
      </c>
    </row>
    <row r="1566" spans="2:24" ht="15" customHeight="1" x14ac:dyDescent="0.25">
      <c r="B1566" s="70" t="s">
        <v>3565</v>
      </c>
      <c r="C1566" s="64">
        <v>41061.831770833334</v>
      </c>
      <c r="D1566" s="65" t="s">
        <v>1306</v>
      </c>
      <c r="E1566" s="66">
        <v>80000</v>
      </c>
      <c r="F1566" s="67" t="s">
        <v>67</v>
      </c>
      <c r="G1566" s="68">
        <v>126094.26176538273</v>
      </c>
      <c r="H1566" s="69">
        <v>11</v>
      </c>
      <c r="I1566" s="67" t="s">
        <v>1744</v>
      </c>
      <c r="J1566" s="70" t="s">
        <v>354</v>
      </c>
      <c r="K1566" s="67" t="s">
        <v>69</v>
      </c>
      <c r="L1566" s="63" t="s">
        <v>69</v>
      </c>
      <c r="M1566" s="70" t="s">
        <v>979</v>
      </c>
      <c r="N1566" s="63" t="s">
        <v>8</v>
      </c>
      <c r="O1566" s="70">
        <v>6</v>
      </c>
      <c r="P1566" s="70">
        <v>6</v>
      </c>
      <c r="Q1566" s="70">
        <v>12</v>
      </c>
      <c r="W1566" s="84">
        <v>4</v>
      </c>
      <c r="X1566" s="84">
        <v>6</v>
      </c>
    </row>
    <row r="1567" spans="2:24" ht="15" customHeight="1" x14ac:dyDescent="0.25">
      <c r="B1567" s="70" t="s">
        <v>3566</v>
      </c>
      <c r="C1567" s="64">
        <v>41061.841921296298</v>
      </c>
      <c r="D1567" s="65" t="s">
        <v>1745</v>
      </c>
      <c r="E1567" s="66">
        <v>6000</v>
      </c>
      <c r="F1567" s="67" t="s">
        <v>5</v>
      </c>
      <c r="G1567" s="68">
        <v>6000</v>
      </c>
      <c r="H1567" s="69">
        <v>1</v>
      </c>
      <c r="I1567" s="67" t="s">
        <v>205</v>
      </c>
      <c r="J1567" s="70" t="s">
        <v>19</v>
      </c>
      <c r="K1567" s="67" t="s">
        <v>7</v>
      </c>
      <c r="L1567" s="63" t="s">
        <v>7</v>
      </c>
      <c r="M1567" s="70" t="s">
        <v>1122</v>
      </c>
      <c r="N1567" s="63" t="s">
        <v>8</v>
      </c>
      <c r="O1567" s="70">
        <v>6</v>
      </c>
      <c r="P1567" s="70">
        <v>6</v>
      </c>
      <c r="Q1567" s="70">
        <v>2</v>
      </c>
      <c r="W1567" s="84">
        <v>4</v>
      </c>
      <c r="X1567" s="84">
        <v>6</v>
      </c>
    </row>
    <row r="1568" spans="2:24" ht="15" customHeight="1" x14ac:dyDescent="0.25">
      <c r="B1568" s="70" t="s">
        <v>3567</v>
      </c>
      <c r="C1568" s="64">
        <v>41061.852349537039</v>
      </c>
      <c r="D1568" s="65">
        <v>10000</v>
      </c>
      <c r="E1568" s="66">
        <v>10000</v>
      </c>
      <c r="F1568" s="67" t="s">
        <v>5</v>
      </c>
      <c r="G1568" s="68">
        <v>10000</v>
      </c>
      <c r="H1568" s="69">
        <v>2</v>
      </c>
      <c r="I1568" s="67" t="s">
        <v>358</v>
      </c>
      <c r="J1568" s="70" t="s">
        <v>3945</v>
      </c>
      <c r="K1568" s="67" t="s">
        <v>7</v>
      </c>
      <c r="L1568" s="63" t="s">
        <v>7</v>
      </c>
      <c r="M1568" s="70" t="s">
        <v>1122</v>
      </c>
      <c r="N1568" s="63" t="s">
        <v>12</v>
      </c>
      <c r="O1568" s="70">
        <v>8</v>
      </c>
      <c r="P1568" s="70">
        <v>8</v>
      </c>
      <c r="Q1568" s="70">
        <v>6</v>
      </c>
      <c r="W1568" s="84">
        <v>8</v>
      </c>
      <c r="X1568" s="84">
        <v>8</v>
      </c>
    </row>
    <row r="1569" spans="2:24" ht="15" customHeight="1" x14ac:dyDescent="0.25">
      <c r="B1569" s="70" t="s">
        <v>3568</v>
      </c>
      <c r="C1569" s="64">
        <v>41061.8596412037</v>
      </c>
      <c r="D1569" s="65">
        <v>50000</v>
      </c>
      <c r="E1569" s="66">
        <v>50000</v>
      </c>
      <c r="F1569" s="67" t="s">
        <v>5</v>
      </c>
      <c r="G1569" s="68">
        <v>50000</v>
      </c>
      <c r="H1569" s="69">
        <v>6</v>
      </c>
      <c r="I1569" s="67" t="s">
        <v>479</v>
      </c>
      <c r="J1569" s="70" t="s">
        <v>19</v>
      </c>
      <c r="K1569" s="67" t="s">
        <v>14</v>
      </c>
      <c r="L1569" s="63" t="s">
        <v>14</v>
      </c>
      <c r="M1569" s="70" t="s">
        <v>4019</v>
      </c>
      <c r="N1569" s="63" t="s">
        <v>12</v>
      </c>
      <c r="O1569" s="70">
        <v>8</v>
      </c>
      <c r="P1569" s="70">
        <v>8</v>
      </c>
      <c r="Q1569" s="70">
        <v>2</v>
      </c>
      <c r="W1569" s="84">
        <v>8</v>
      </c>
      <c r="X1569" s="84">
        <v>8</v>
      </c>
    </row>
    <row r="1570" spans="2:24" ht="15" customHeight="1" x14ac:dyDescent="0.25">
      <c r="B1570" s="70" t="s">
        <v>3569</v>
      </c>
      <c r="C1570" s="64">
        <v>41061.860381944447</v>
      </c>
      <c r="D1570" s="65">
        <v>10000</v>
      </c>
      <c r="E1570" s="66">
        <v>10000</v>
      </c>
      <c r="F1570" s="67" t="s">
        <v>5</v>
      </c>
      <c r="G1570" s="68">
        <v>10000</v>
      </c>
      <c r="H1570" s="69">
        <v>2</v>
      </c>
      <c r="I1570" s="67" t="s">
        <v>1746</v>
      </c>
      <c r="J1570" s="70" t="s">
        <v>51</v>
      </c>
      <c r="K1570" s="67" t="s">
        <v>7</v>
      </c>
      <c r="L1570" s="63" t="s">
        <v>7</v>
      </c>
      <c r="M1570" s="70" t="s">
        <v>1122</v>
      </c>
      <c r="N1570" s="63" t="s">
        <v>12</v>
      </c>
      <c r="O1570" s="70">
        <v>8</v>
      </c>
      <c r="P1570" s="70">
        <v>8</v>
      </c>
      <c r="Q1570" s="70">
        <v>12</v>
      </c>
      <c r="W1570" s="84">
        <v>8</v>
      </c>
      <c r="X1570" s="84">
        <v>8</v>
      </c>
    </row>
    <row r="1571" spans="2:24" ht="15" customHeight="1" x14ac:dyDescent="0.25">
      <c r="B1571" s="70" t="s">
        <v>3570</v>
      </c>
      <c r="C1571" s="64">
        <v>41061.87023148148</v>
      </c>
      <c r="D1571" s="65">
        <v>50000</v>
      </c>
      <c r="E1571" s="66">
        <v>50000</v>
      </c>
      <c r="F1571" s="67" t="s">
        <v>5</v>
      </c>
      <c r="G1571" s="68">
        <v>50000</v>
      </c>
      <c r="H1571" s="69">
        <v>6</v>
      </c>
      <c r="I1571" s="67" t="s">
        <v>1747</v>
      </c>
      <c r="J1571" s="70" t="s">
        <v>19</v>
      </c>
      <c r="K1571" s="67" t="s">
        <v>14</v>
      </c>
      <c r="L1571" s="63" t="s">
        <v>14</v>
      </c>
      <c r="M1571" s="70" t="s">
        <v>4019</v>
      </c>
      <c r="N1571" s="63" t="s">
        <v>12</v>
      </c>
      <c r="O1571" s="70">
        <v>8</v>
      </c>
      <c r="P1571" s="70">
        <v>8</v>
      </c>
      <c r="Q1571" s="70">
        <v>12</v>
      </c>
      <c r="W1571" s="84">
        <v>8</v>
      </c>
      <c r="X1571" s="84">
        <v>8</v>
      </c>
    </row>
    <row r="1572" spans="2:24" ht="15" customHeight="1" x14ac:dyDescent="0.25">
      <c r="B1572" s="70" t="s">
        <v>3571</v>
      </c>
      <c r="C1572" s="64">
        <v>41061.930856481478</v>
      </c>
      <c r="D1572" s="65" t="s">
        <v>1748</v>
      </c>
      <c r="E1572" s="66">
        <v>20000</v>
      </c>
      <c r="F1572" s="67" t="s">
        <v>5</v>
      </c>
      <c r="G1572" s="68">
        <v>20000</v>
      </c>
      <c r="H1572" s="69">
        <v>3</v>
      </c>
      <c r="I1572" s="67" t="s">
        <v>51</v>
      </c>
      <c r="J1572" s="70" t="s">
        <v>51</v>
      </c>
      <c r="K1572" s="67" t="s">
        <v>7</v>
      </c>
      <c r="L1572" s="63" t="s">
        <v>7</v>
      </c>
      <c r="M1572" s="70" t="s">
        <v>1122</v>
      </c>
      <c r="N1572" s="63" t="s">
        <v>8</v>
      </c>
      <c r="O1572" s="70">
        <v>6</v>
      </c>
      <c r="P1572" s="70">
        <v>6</v>
      </c>
      <c r="Q1572" s="70">
        <v>1</v>
      </c>
      <c r="W1572" s="84">
        <v>4</v>
      </c>
      <c r="X1572" s="84">
        <v>6</v>
      </c>
    </row>
    <row r="1573" spans="2:24" ht="15" customHeight="1" x14ac:dyDescent="0.25">
      <c r="B1573" s="70" t="s">
        <v>3572</v>
      </c>
      <c r="C1573" s="64">
        <v>41061.97896990741</v>
      </c>
      <c r="D1573" s="65" t="s">
        <v>653</v>
      </c>
      <c r="E1573" s="66">
        <v>20000</v>
      </c>
      <c r="F1573" s="67" t="s">
        <v>67</v>
      </c>
      <c r="G1573" s="68">
        <v>31523.565441345683</v>
      </c>
      <c r="H1573" s="69">
        <v>4</v>
      </c>
      <c r="I1573" s="67" t="s">
        <v>384</v>
      </c>
      <c r="J1573" s="70" t="s">
        <v>19</v>
      </c>
      <c r="K1573" s="67" t="s">
        <v>69</v>
      </c>
      <c r="L1573" s="63" t="s">
        <v>69</v>
      </c>
      <c r="M1573" s="70" t="s">
        <v>979</v>
      </c>
      <c r="N1573" s="63" t="s">
        <v>12</v>
      </c>
      <c r="O1573" s="70">
        <v>8</v>
      </c>
      <c r="P1573" s="70">
        <v>8</v>
      </c>
      <c r="Q1573" s="70">
        <v>3</v>
      </c>
      <c r="W1573" s="84">
        <v>8</v>
      </c>
      <c r="X1573" s="84">
        <v>8</v>
      </c>
    </row>
    <row r="1574" spans="2:24" ht="15" customHeight="1" x14ac:dyDescent="0.25">
      <c r="B1574" s="70" t="s">
        <v>3573</v>
      </c>
      <c r="C1574" s="64">
        <v>41062.061851851853</v>
      </c>
      <c r="D1574" s="65" t="s">
        <v>1749</v>
      </c>
      <c r="E1574" s="66">
        <v>50000</v>
      </c>
      <c r="F1574" s="67" t="s">
        <v>21</v>
      </c>
      <c r="G1574" s="68">
        <v>63519.971949580387</v>
      </c>
      <c r="H1574" s="69">
        <v>7</v>
      </c>
      <c r="I1574" s="67" t="s">
        <v>486</v>
      </c>
      <c r="J1574" s="70" t="s">
        <v>486</v>
      </c>
      <c r="K1574" s="67" t="s">
        <v>626</v>
      </c>
      <c r="L1574" s="63" t="s">
        <v>626</v>
      </c>
      <c r="M1574" s="70" t="s">
        <v>979</v>
      </c>
      <c r="N1574" s="63" t="s">
        <v>8</v>
      </c>
      <c r="O1574" s="70">
        <v>6</v>
      </c>
      <c r="P1574" s="70">
        <v>6</v>
      </c>
      <c r="Q1574" s="70">
        <v>10</v>
      </c>
      <c r="W1574" s="84">
        <v>4</v>
      </c>
      <c r="X1574" s="84">
        <v>6</v>
      </c>
    </row>
    <row r="1575" spans="2:24" ht="15" customHeight="1" x14ac:dyDescent="0.25">
      <c r="B1575" s="70" t="s">
        <v>3574</v>
      </c>
      <c r="C1575" s="64">
        <v>41062.071805555555</v>
      </c>
      <c r="D1575" s="65">
        <v>2300</v>
      </c>
      <c r="E1575" s="66">
        <v>27600</v>
      </c>
      <c r="F1575" s="67" t="s">
        <v>21</v>
      </c>
      <c r="G1575" s="68">
        <v>35063.024516168378</v>
      </c>
      <c r="H1575" s="69">
        <v>4</v>
      </c>
      <c r="I1575" s="67" t="s">
        <v>268</v>
      </c>
      <c r="J1575" s="70" t="s">
        <v>486</v>
      </c>
      <c r="K1575" s="67" t="s">
        <v>37</v>
      </c>
      <c r="L1575" s="63" t="s">
        <v>37</v>
      </c>
      <c r="M1575" s="70" t="s">
        <v>979</v>
      </c>
      <c r="N1575" s="63" t="s">
        <v>12</v>
      </c>
      <c r="O1575" s="70">
        <v>8</v>
      </c>
      <c r="P1575" s="70">
        <v>8</v>
      </c>
      <c r="Q1575" s="70">
        <v>15</v>
      </c>
      <c r="W1575" s="84">
        <v>8</v>
      </c>
      <c r="X1575" s="84">
        <v>8</v>
      </c>
    </row>
    <row r="1576" spans="2:24" ht="15" customHeight="1" x14ac:dyDescent="0.25">
      <c r="B1576" s="70" t="s">
        <v>3575</v>
      </c>
      <c r="C1576" s="64">
        <v>41062.100451388891</v>
      </c>
      <c r="D1576" s="65">
        <v>55000</v>
      </c>
      <c r="E1576" s="66">
        <v>55000</v>
      </c>
      <c r="F1576" s="67" t="s">
        <v>5</v>
      </c>
      <c r="G1576" s="68">
        <v>55000</v>
      </c>
      <c r="H1576" s="69">
        <v>6</v>
      </c>
      <c r="I1576" s="67" t="s">
        <v>205</v>
      </c>
      <c r="J1576" s="70" t="s">
        <v>19</v>
      </c>
      <c r="K1576" s="67" t="s">
        <v>14</v>
      </c>
      <c r="L1576" s="63" t="s">
        <v>14</v>
      </c>
      <c r="M1576" s="70" t="s">
        <v>4019</v>
      </c>
      <c r="N1576" s="63" t="s">
        <v>8</v>
      </c>
      <c r="O1576" s="70">
        <v>6</v>
      </c>
      <c r="P1576" s="70">
        <v>6</v>
      </c>
      <c r="Q1576" s="70">
        <v>2</v>
      </c>
      <c r="W1576" s="84">
        <v>4</v>
      </c>
      <c r="X1576" s="84">
        <v>6</v>
      </c>
    </row>
    <row r="1577" spans="2:24" ht="15" customHeight="1" x14ac:dyDescent="0.25">
      <c r="B1577" s="70" t="s">
        <v>3576</v>
      </c>
      <c r="C1577" s="64">
        <v>41062.103125000001</v>
      </c>
      <c r="D1577" s="65">
        <v>38000</v>
      </c>
      <c r="E1577" s="66">
        <v>38000</v>
      </c>
      <c r="F1577" s="67" t="s">
        <v>5</v>
      </c>
      <c r="G1577" s="68">
        <v>38000</v>
      </c>
      <c r="H1577" s="69">
        <v>4</v>
      </c>
      <c r="I1577" s="67" t="s">
        <v>205</v>
      </c>
      <c r="J1577" s="70" t="s">
        <v>19</v>
      </c>
      <c r="K1577" s="67" t="s">
        <v>14</v>
      </c>
      <c r="L1577" s="63" t="s">
        <v>14</v>
      </c>
      <c r="M1577" s="70" t="s">
        <v>4019</v>
      </c>
      <c r="N1577" s="63" t="s">
        <v>12</v>
      </c>
      <c r="O1577" s="70">
        <v>8</v>
      </c>
      <c r="P1577" s="70">
        <v>8</v>
      </c>
      <c r="Q1577" s="70">
        <v>1</v>
      </c>
      <c r="W1577" s="84">
        <v>8</v>
      </c>
      <c r="X1577" s="84">
        <v>8</v>
      </c>
    </row>
    <row r="1578" spans="2:24" ht="15" customHeight="1" x14ac:dyDescent="0.25">
      <c r="B1578" s="70" t="s">
        <v>3577</v>
      </c>
      <c r="C1578" s="64">
        <v>41062.13113425926</v>
      </c>
      <c r="D1578" s="65">
        <v>1800000</v>
      </c>
      <c r="E1578" s="66">
        <v>1800000</v>
      </c>
      <c r="F1578" s="67" t="s">
        <v>39</v>
      </c>
      <c r="G1578" s="68">
        <v>32054.250037396621</v>
      </c>
      <c r="H1578" s="69">
        <v>4</v>
      </c>
      <c r="I1578" s="67" t="s">
        <v>254</v>
      </c>
      <c r="J1578" s="70" t="s">
        <v>19</v>
      </c>
      <c r="K1578" s="67" t="s">
        <v>7</v>
      </c>
      <c r="L1578" s="63" t="s">
        <v>7</v>
      </c>
      <c r="M1578" s="70" t="s">
        <v>1122</v>
      </c>
      <c r="N1578" s="63" t="s">
        <v>12</v>
      </c>
      <c r="O1578" s="70">
        <v>8</v>
      </c>
      <c r="P1578" s="70">
        <v>8</v>
      </c>
      <c r="Q1578" s="70">
        <v>1</v>
      </c>
      <c r="W1578" s="84">
        <v>8</v>
      </c>
      <c r="X1578" s="84">
        <v>8</v>
      </c>
    </row>
    <row r="1579" spans="2:24" ht="15" customHeight="1" x14ac:dyDescent="0.25">
      <c r="B1579" s="70" t="s">
        <v>3578</v>
      </c>
      <c r="C1579" s="64">
        <v>41062.134687500002</v>
      </c>
      <c r="D1579" s="65">
        <v>35500</v>
      </c>
      <c r="E1579" s="66">
        <v>35500</v>
      </c>
      <c r="F1579" s="67" t="s">
        <v>5</v>
      </c>
      <c r="G1579" s="68">
        <v>35500</v>
      </c>
      <c r="H1579" s="69">
        <v>4</v>
      </c>
      <c r="I1579" s="67" t="s">
        <v>1750</v>
      </c>
      <c r="J1579" s="70" t="s">
        <v>19</v>
      </c>
      <c r="K1579" s="67" t="s">
        <v>14</v>
      </c>
      <c r="L1579" s="63" t="s">
        <v>14</v>
      </c>
      <c r="M1579" s="70" t="s">
        <v>4019</v>
      </c>
      <c r="N1579" s="63" t="s">
        <v>8</v>
      </c>
      <c r="O1579" s="70">
        <v>6</v>
      </c>
      <c r="P1579" s="70">
        <v>6</v>
      </c>
      <c r="Q1579" s="70">
        <v>20</v>
      </c>
      <c r="W1579" s="84">
        <v>4</v>
      </c>
      <c r="X1579" s="84">
        <v>6</v>
      </c>
    </row>
    <row r="1580" spans="2:24" ht="15" customHeight="1" x14ac:dyDescent="0.25">
      <c r="B1580" s="70" t="s">
        <v>3579</v>
      </c>
      <c r="C1580" s="64">
        <v>41062.141076388885</v>
      </c>
      <c r="D1580" s="65">
        <v>62000</v>
      </c>
      <c r="E1580" s="66">
        <v>62000</v>
      </c>
      <c r="F1580" s="67" t="s">
        <v>5</v>
      </c>
      <c r="G1580" s="68">
        <v>62000</v>
      </c>
      <c r="H1580" s="69">
        <v>7</v>
      </c>
      <c r="I1580" s="67" t="s">
        <v>13</v>
      </c>
      <c r="J1580" s="70" t="s">
        <v>19</v>
      </c>
      <c r="K1580" s="67" t="s">
        <v>14</v>
      </c>
      <c r="L1580" s="63" t="s">
        <v>14</v>
      </c>
      <c r="M1580" s="70" t="s">
        <v>4019</v>
      </c>
      <c r="N1580" s="63" t="s">
        <v>17</v>
      </c>
      <c r="O1580" s="70">
        <v>3</v>
      </c>
      <c r="P1580" s="70">
        <v>2</v>
      </c>
      <c r="Q1580" s="70">
        <v>5</v>
      </c>
      <c r="W1580" s="84">
        <v>2</v>
      </c>
      <c r="X1580" s="84">
        <v>3</v>
      </c>
    </row>
    <row r="1581" spans="2:24" ht="15" customHeight="1" x14ac:dyDescent="0.25">
      <c r="B1581" s="70" t="s">
        <v>3580</v>
      </c>
      <c r="C1581" s="64">
        <v>41062.145358796297</v>
      </c>
      <c r="D1581" s="65" t="s">
        <v>1751</v>
      </c>
      <c r="E1581" s="66">
        <v>21500</v>
      </c>
      <c r="F1581" s="67" t="s">
        <v>67</v>
      </c>
      <c r="G1581" s="68">
        <v>33887.832849446611</v>
      </c>
      <c r="H1581" s="69">
        <v>4</v>
      </c>
      <c r="I1581" s="67" t="s">
        <v>151</v>
      </c>
      <c r="J1581" s="70" t="s">
        <v>19</v>
      </c>
      <c r="K1581" s="67" t="s">
        <v>69</v>
      </c>
      <c r="L1581" s="63" t="s">
        <v>69</v>
      </c>
      <c r="M1581" s="70" t="s">
        <v>979</v>
      </c>
      <c r="N1581" s="63" t="s">
        <v>12</v>
      </c>
      <c r="O1581" s="70">
        <v>8</v>
      </c>
      <c r="P1581" s="70">
        <v>8</v>
      </c>
      <c r="Q1581" s="70">
        <v>1</v>
      </c>
      <c r="W1581" s="84">
        <v>8</v>
      </c>
      <c r="X1581" s="84">
        <v>8</v>
      </c>
    </row>
    <row r="1582" spans="2:24" ht="15" customHeight="1" x14ac:dyDescent="0.25">
      <c r="B1582" s="70" t="s">
        <v>3581</v>
      </c>
      <c r="C1582" s="64">
        <v>41062.201180555552</v>
      </c>
      <c r="D1582" s="65">
        <v>60000</v>
      </c>
      <c r="E1582" s="66">
        <v>60000</v>
      </c>
      <c r="F1582" s="67" t="s">
        <v>5</v>
      </c>
      <c r="G1582" s="68">
        <v>60000</v>
      </c>
      <c r="H1582" s="69">
        <v>7</v>
      </c>
      <c r="I1582" s="67" t="s">
        <v>151</v>
      </c>
      <c r="J1582" s="70" t="s">
        <v>19</v>
      </c>
      <c r="K1582" s="67" t="s">
        <v>14</v>
      </c>
      <c r="L1582" s="63" t="s">
        <v>14</v>
      </c>
      <c r="M1582" s="70" t="s">
        <v>4019</v>
      </c>
      <c r="N1582" s="63" t="s">
        <v>17</v>
      </c>
      <c r="O1582" s="70">
        <v>3</v>
      </c>
      <c r="P1582" s="70">
        <v>2</v>
      </c>
      <c r="Q1582" s="70">
        <v>1</v>
      </c>
      <c r="W1582" s="84">
        <v>2</v>
      </c>
      <c r="X1582" s="84">
        <v>3</v>
      </c>
    </row>
    <row r="1583" spans="2:24" ht="15" customHeight="1" x14ac:dyDescent="0.25">
      <c r="B1583" s="70" t="s">
        <v>3582</v>
      </c>
      <c r="C1583" s="64">
        <v>41062.265104166669</v>
      </c>
      <c r="D1583" s="65">
        <v>32884.800000000003</v>
      </c>
      <c r="E1583" s="66">
        <v>32884</v>
      </c>
      <c r="F1583" s="67" t="s">
        <v>5</v>
      </c>
      <c r="G1583" s="68">
        <v>32884</v>
      </c>
      <c r="H1583" s="69">
        <v>4</v>
      </c>
      <c r="I1583" s="67" t="s">
        <v>261</v>
      </c>
      <c r="J1583" s="70" t="s">
        <v>19</v>
      </c>
      <c r="K1583" s="67" t="s">
        <v>14</v>
      </c>
      <c r="L1583" s="63" t="s">
        <v>14</v>
      </c>
      <c r="M1583" s="70" t="s">
        <v>4019</v>
      </c>
      <c r="N1583" s="63" t="s">
        <v>12</v>
      </c>
      <c r="O1583" s="70">
        <v>8</v>
      </c>
      <c r="P1583" s="70">
        <v>8</v>
      </c>
      <c r="Q1583" s="70">
        <v>10</v>
      </c>
      <c r="W1583" s="84">
        <v>8</v>
      </c>
      <c r="X1583" s="84">
        <v>8</v>
      </c>
    </row>
    <row r="1584" spans="2:24" ht="15" customHeight="1" x14ac:dyDescent="0.25">
      <c r="B1584" s="70" t="s">
        <v>3583</v>
      </c>
      <c r="C1584" s="64">
        <v>41062.271770833337</v>
      </c>
      <c r="D1584" s="65" t="s">
        <v>1752</v>
      </c>
      <c r="E1584" s="66">
        <v>42000</v>
      </c>
      <c r="F1584" s="67" t="s">
        <v>5</v>
      </c>
      <c r="G1584" s="68">
        <v>42000</v>
      </c>
      <c r="H1584" s="69">
        <v>5</v>
      </c>
      <c r="I1584" s="67" t="s">
        <v>1753</v>
      </c>
      <c r="J1584" s="70" t="s">
        <v>19</v>
      </c>
      <c r="K1584" s="67" t="s">
        <v>14</v>
      </c>
      <c r="L1584" s="63" t="s">
        <v>14</v>
      </c>
      <c r="M1584" s="70" t="s">
        <v>4019</v>
      </c>
      <c r="N1584" s="63" t="s">
        <v>8</v>
      </c>
      <c r="O1584" s="70">
        <v>6</v>
      </c>
      <c r="P1584" s="70">
        <v>6</v>
      </c>
      <c r="Q1584" s="70">
        <v>2</v>
      </c>
      <c r="W1584" s="84">
        <v>4</v>
      </c>
      <c r="X1584" s="84">
        <v>6</v>
      </c>
    </row>
    <row r="1585" spans="2:24" ht="15" customHeight="1" x14ac:dyDescent="0.25">
      <c r="B1585" s="70" t="s">
        <v>3584</v>
      </c>
      <c r="C1585" s="64">
        <v>41062.280150462961</v>
      </c>
      <c r="D1585" s="65">
        <v>68000</v>
      </c>
      <c r="E1585" s="66">
        <v>68000</v>
      </c>
      <c r="F1585" s="67" t="s">
        <v>5</v>
      </c>
      <c r="G1585" s="68">
        <v>68000</v>
      </c>
      <c r="H1585" s="69">
        <v>7</v>
      </c>
      <c r="I1585" s="67" t="s">
        <v>409</v>
      </c>
      <c r="J1585" s="70" t="s">
        <v>19</v>
      </c>
      <c r="K1585" s="67" t="s">
        <v>14</v>
      </c>
      <c r="L1585" s="63" t="s">
        <v>14</v>
      </c>
      <c r="M1585" s="70" t="s">
        <v>4019</v>
      </c>
      <c r="N1585" s="63" t="s">
        <v>8</v>
      </c>
      <c r="O1585" s="70">
        <v>6</v>
      </c>
      <c r="P1585" s="70">
        <v>6</v>
      </c>
      <c r="Q1585" s="70">
        <v>12</v>
      </c>
      <c r="W1585" s="84">
        <v>4</v>
      </c>
      <c r="X1585" s="84">
        <v>6</v>
      </c>
    </row>
    <row r="1586" spans="2:24" ht="15" customHeight="1" x14ac:dyDescent="0.25">
      <c r="B1586" s="70" t="s">
        <v>3585</v>
      </c>
      <c r="C1586" s="64">
        <v>41062.320856481485</v>
      </c>
      <c r="D1586" s="65">
        <v>85000</v>
      </c>
      <c r="E1586" s="66">
        <v>85000</v>
      </c>
      <c r="F1586" s="67" t="s">
        <v>5</v>
      </c>
      <c r="G1586" s="68">
        <v>85000</v>
      </c>
      <c r="H1586" s="69">
        <v>9</v>
      </c>
      <c r="I1586" s="67" t="s">
        <v>87</v>
      </c>
      <c r="J1586" s="70" t="s">
        <v>308</v>
      </c>
      <c r="K1586" s="67" t="s">
        <v>14</v>
      </c>
      <c r="L1586" s="63" t="s">
        <v>14</v>
      </c>
      <c r="M1586" s="70" t="s">
        <v>4019</v>
      </c>
      <c r="N1586" s="63" t="s">
        <v>17</v>
      </c>
      <c r="O1586" s="70">
        <v>3</v>
      </c>
      <c r="P1586" s="70">
        <v>2</v>
      </c>
      <c r="Q1586" s="70">
        <v>8</v>
      </c>
      <c r="W1586" s="84">
        <v>2</v>
      </c>
      <c r="X1586" s="84">
        <v>3</v>
      </c>
    </row>
    <row r="1587" spans="2:24" ht="15" customHeight="1" x14ac:dyDescent="0.25">
      <c r="B1587" s="70" t="s">
        <v>3586</v>
      </c>
      <c r="C1587" s="64">
        <v>41062.466180555559</v>
      </c>
      <c r="D1587" s="65" t="s">
        <v>1754</v>
      </c>
      <c r="E1587" s="66">
        <v>13000</v>
      </c>
      <c r="F1587" s="67" t="s">
        <v>5</v>
      </c>
      <c r="G1587" s="68">
        <v>13000</v>
      </c>
      <c r="H1587" s="69">
        <v>2</v>
      </c>
      <c r="I1587" s="67" t="s">
        <v>1755</v>
      </c>
      <c r="J1587" s="70" t="s">
        <v>19</v>
      </c>
      <c r="K1587" s="67" t="s">
        <v>141</v>
      </c>
      <c r="L1587" s="63" t="s">
        <v>141</v>
      </c>
      <c r="M1587" s="70" t="s">
        <v>4018</v>
      </c>
      <c r="N1587" s="63" t="s">
        <v>12</v>
      </c>
      <c r="O1587" s="70">
        <v>8</v>
      </c>
      <c r="P1587" s="70">
        <v>8</v>
      </c>
      <c r="Q1587" s="70">
        <v>4</v>
      </c>
      <c r="W1587" s="84">
        <v>8</v>
      </c>
      <c r="X1587" s="84">
        <v>8</v>
      </c>
    </row>
    <row r="1588" spans="2:24" ht="15" customHeight="1" x14ac:dyDescent="0.25">
      <c r="B1588" s="70" t="s">
        <v>3587</v>
      </c>
      <c r="C1588" s="64">
        <v>41062.582476851851</v>
      </c>
      <c r="D1588" s="65">
        <v>15000</v>
      </c>
      <c r="E1588" s="66">
        <v>15000</v>
      </c>
      <c r="F1588" s="67" t="s">
        <v>5</v>
      </c>
      <c r="G1588" s="68">
        <v>15000</v>
      </c>
      <c r="H1588" s="69">
        <v>2</v>
      </c>
      <c r="I1588" s="67" t="s">
        <v>1756</v>
      </c>
      <c r="J1588" s="70" t="s">
        <v>19</v>
      </c>
      <c r="K1588" s="67" t="s">
        <v>7</v>
      </c>
      <c r="L1588" s="63" t="s">
        <v>7</v>
      </c>
      <c r="M1588" s="70" t="s">
        <v>1122</v>
      </c>
      <c r="N1588" s="63" t="s">
        <v>8</v>
      </c>
      <c r="O1588" s="70">
        <v>6</v>
      </c>
      <c r="P1588" s="70">
        <v>6</v>
      </c>
      <c r="Q1588" s="70">
        <v>5</v>
      </c>
      <c r="W1588" s="84">
        <v>4</v>
      </c>
      <c r="X1588" s="84">
        <v>6</v>
      </c>
    </row>
    <row r="1589" spans="2:24" ht="15" customHeight="1" x14ac:dyDescent="0.25">
      <c r="B1589" s="70" t="s">
        <v>3588</v>
      </c>
      <c r="C1589" s="64">
        <v>41062.732175925928</v>
      </c>
      <c r="D1589" s="65" t="s">
        <v>1757</v>
      </c>
      <c r="E1589" s="66">
        <v>50000</v>
      </c>
      <c r="F1589" s="67" t="s">
        <v>5</v>
      </c>
      <c r="G1589" s="68">
        <v>50000</v>
      </c>
      <c r="H1589" s="69">
        <v>6</v>
      </c>
      <c r="I1589" s="67" t="s">
        <v>1758</v>
      </c>
      <c r="J1589" s="70" t="s">
        <v>3947</v>
      </c>
      <c r="K1589" s="67" t="s">
        <v>7</v>
      </c>
      <c r="L1589" s="63" t="s">
        <v>7</v>
      </c>
      <c r="M1589" s="70" t="s">
        <v>1122</v>
      </c>
      <c r="N1589" s="63" t="s">
        <v>24</v>
      </c>
      <c r="O1589" s="70">
        <v>2</v>
      </c>
      <c r="P1589" s="70">
        <v>2</v>
      </c>
      <c r="Q1589" s="70">
        <v>8</v>
      </c>
      <c r="W1589" s="84">
        <v>1</v>
      </c>
      <c r="X1589" s="84">
        <v>2</v>
      </c>
    </row>
    <row r="1590" spans="2:24" ht="15" customHeight="1" x14ac:dyDescent="0.25">
      <c r="B1590" s="70" t="s">
        <v>3589</v>
      </c>
      <c r="C1590" s="64">
        <v>41062.783009259256</v>
      </c>
      <c r="D1590" s="65">
        <v>7000</v>
      </c>
      <c r="E1590" s="66">
        <v>7000</v>
      </c>
      <c r="F1590" s="67" t="s">
        <v>5</v>
      </c>
      <c r="G1590" s="68">
        <v>7000</v>
      </c>
      <c r="H1590" s="69">
        <v>1</v>
      </c>
      <c r="I1590" s="67" t="s">
        <v>1759</v>
      </c>
      <c r="J1590" s="70" t="s">
        <v>3945</v>
      </c>
      <c r="K1590" s="67" t="s">
        <v>7</v>
      </c>
      <c r="L1590" s="63" t="s">
        <v>7</v>
      </c>
      <c r="M1590" s="70" t="s">
        <v>1122</v>
      </c>
      <c r="N1590" s="63" t="s">
        <v>8</v>
      </c>
      <c r="O1590" s="70">
        <v>6</v>
      </c>
      <c r="P1590" s="70">
        <v>6</v>
      </c>
      <c r="Q1590" s="70">
        <v>1</v>
      </c>
      <c r="W1590" s="84">
        <v>4</v>
      </c>
      <c r="X1590" s="84">
        <v>6</v>
      </c>
    </row>
    <row r="1591" spans="2:24" ht="15" customHeight="1" x14ac:dyDescent="0.25">
      <c r="B1591" s="70" t="s">
        <v>3590</v>
      </c>
      <c r="C1591" s="64">
        <v>41062.801793981482</v>
      </c>
      <c r="D1591" s="65">
        <v>140000</v>
      </c>
      <c r="E1591" s="66">
        <v>140000</v>
      </c>
      <c r="F1591" s="67" t="s">
        <v>5</v>
      </c>
      <c r="G1591" s="68">
        <v>140000</v>
      </c>
      <c r="H1591" s="69">
        <v>11</v>
      </c>
      <c r="I1591" s="67" t="s">
        <v>1076</v>
      </c>
      <c r="J1591" s="70" t="s">
        <v>51</v>
      </c>
      <c r="K1591" s="67" t="s">
        <v>14</v>
      </c>
      <c r="L1591" s="63" t="s">
        <v>14</v>
      </c>
      <c r="M1591" s="70" t="s">
        <v>4019</v>
      </c>
      <c r="N1591" s="63" t="s">
        <v>8</v>
      </c>
      <c r="O1591" s="70">
        <v>6</v>
      </c>
      <c r="P1591" s="70">
        <v>6</v>
      </c>
      <c r="Q1591" s="70">
        <v>12</v>
      </c>
      <c r="W1591" s="84">
        <v>4</v>
      </c>
      <c r="X1591" s="84">
        <v>6</v>
      </c>
    </row>
    <row r="1592" spans="2:24" ht="15" customHeight="1" x14ac:dyDescent="0.25">
      <c r="B1592" s="70" t="s">
        <v>3591</v>
      </c>
      <c r="C1592" s="64">
        <v>41062.868518518517</v>
      </c>
      <c r="D1592" s="65">
        <v>400000</v>
      </c>
      <c r="E1592" s="66">
        <v>400000</v>
      </c>
      <c r="F1592" s="67" t="s">
        <v>39</v>
      </c>
      <c r="G1592" s="68">
        <v>7123.1666749770275</v>
      </c>
      <c r="H1592" s="69">
        <v>1</v>
      </c>
      <c r="I1592" s="67" t="s">
        <v>1760</v>
      </c>
      <c r="J1592" s="70" t="s">
        <v>19</v>
      </c>
      <c r="K1592" s="67" t="s">
        <v>7</v>
      </c>
      <c r="L1592" s="63" t="s">
        <v>7</v>
      </c>
      <c r="M1592" s="70" t="s">
        <v>1122</v>
      </c>
      <c r="N1592" s="63" t="s">
        <v>24</v>
      </c>
      <c r="O1592" s="70">
        <v>2</v>
      </c>
      <c r="P1592" s="70">
        <v>2</v>
      </c>
      <c r="Q1592" s="70">
        <v>2.5</v>
      </c>
      <c r="W1592" s="84">
        <v>1</v>
      </c>
      <c r="X1592" s="84">
        <v>2</v>
      </c>
    </row>
    <row r="1593" spans="2:24" ht="15" customHeight="1" x14ac:dyDescent="0.25">
      <c r="B1593" s="70" t="s">
        <v>3592</v>
      </c>
      <c r="C1593" s="64">
        <v>41062.870127314818</v>
      </c>
      <c r="D1593" s="65" t="s">
        <v>1761</v>
      </c>
      <c r="E1593" s="66">
        <v>37000</v>
      </c>
      <c r="F1593" s="67" t="s">
        <v>67</v>
      </c>
      <c r="G1593" s="68">
        <v>58318.59606648951</v>
      </c>
      <c r="H1593" s="69">
        <v>6</v>
      </c>
      <c r="I1593" s="67" t="s">
        <v>1762</v>
      </c>
      <c r="J1593" s="70" t="s">
        <v>19</v>
      </c>
      <c r="K1593" s="67" t="s">
        <v>69</v>
      </c>
      <c r="L1593" s="63" t="s">
        <v>69</v>
      </c>
      <c r="M1593" s="70" t="s">
        <v>979</v>
      </c>
      <c r="N1593" s="63" t="s">
        <v>8</v>
      </c>
      <c r="O1593" s="70">
        <v>6</v>
      </c>
      <c r="P1593" s="70">
        <v>6</v>
      </c>
      <c r="Q1593" s="70">
        <v>9</v>
      </c>
      <c r="W1593" s="84">
        <v>4</v>
      </c>
      <c r="X1593" s="84">
        <v>6</v>
      </c>
    </row>
    <row r="1594" spans="2:24" ht="15" customHeight="1" x14ac:dyDescent="0.25">
      <c r="B1594" s="70" t="s">
        <v>3593</v>
      </c>
      <c r="C1594" s="64">
        <v>41062.904652777775</v>
      </c>
      <c r="D1594" s="65" t="s">
        <v>1763</v>
      </c>
      <c r="E1594" s="66">
        <v>680000</v>
      </c>
      <c r="F1594" s="67" t="s">
        <v>39</v>
      </c>
      <c r="G1594" s="68">
        <v>12109.383347460946</v>
      </c>
      <c r="H1594" s="69">
        <v>2</v>
      </c>
      <c r="I1594" s="67" t="s">
        <v>934</v>
      </c>
      <c r="J1594" s="70" t="s">
        <v>51</v>
      </c>
      <c r="K1594" s="67" t="s">
        <v>7</v>
      </c>
      <c r="L1594" s="63" t="s">
        <v>7</v>
      </c>
      <c r="M1594" s="70" t="s">
        <v>1122</v>
      </c>
      <c r="N1594" s="63" t="s">
        <v>24</v>
      </c>
      <c r="O1594" s="70">
        <v>2</v>
      </c>
      <c r="P1594" s="70">
        <v>2</v>
      </c>
      <c r="Q1594" s="70">
        <v>2</v>
      </c>
      <c r="W1594" s="84">
        <v>1</v>
      </c>
      <c r="X1594" s="84">
        <v>2</v>
      </c>
    </row>
    <row r="1595" spans="2:24" ht="15" customHeight="1" x14ac:dyDescent="0.25">
      <c r="B1595" s="70" t="s">
        <v>3594</v>
      </c>
      <c r="C1595" s="64">
        <v>41062.939953703702</v>
      </c>
      <c r="D1595" s="65">
        <v>55000</v>
      </c>
      <c r="E1595" s="66">
        <v>55000</v>
      </c>
      <c r="F1595" s="67" t="s">
        <v>5</v>
      </c>
      <c r="G1595" s="68">
        <v>55000</v>
      </c>
      <c r="H1595" s="69">
        <v>6</v>
      </c>
      <c r="I1595" s="67" t="s">
        <v>409</v>
      </c>
      <c r="J1595" s="70" t="s">
        <v>19</v>
      </c>
      <c r="K1595" s="67" t="s">
        <v>14</v>
      </c>
      <c r="L1595" s="63" t="s">
        <v>14</v>
      </c>
      <c r="M1595" s="70" t="s">
        <v>4019</v>
      </c>
      <c r="N1595" s="63" t="s">
        <v>8</v>
      </c>
      <c r="O1595" s="70">
        <v>6</v>
      </c>
      <c r="P1595" s="70">
        <v>6</v>
      </c>
      <c r="Q1595" s="70">
        <v>1</v>
      </c>
      <c r="W1595" s="84">
        <v>4</v>
      </c>
      <c r="X1595" s="84">
        <v>6</v>
      </c>
    </row>
    <row r="1596" spans="2:24" ht="15" customHeight="1" x14ac:dyDescent="0.25">
      <c r="B1596" s="70" t="s">
        <v>3595</v>
      </c>
      <c r="C1596" s="64">
        <v>41062.943703703706</v>
      </c>
      <c r="D1596" s="65">
        <v>60000</v>
      </c>
      <c r="E1596" s="66">
        <v>60000</v>
      </c>
      <c r="F1596" s="67" t="s">
        <v>5</v>
      </c>
      <c r="G1596" s="68">
        <v>60000</v>
      </c>
      <c r="H1596" s="69">
        <v>7</v>
      </c>
      <c r="I1596" s="67" t="s">
        <v>1764</v>
      </c>
      <c r="J1596" s="70" t="s">
        <v>51</v>
      </c>
      <c r="K1596" s="67" t="s">
        <v>724</v>
      </c>
      <c r="L1596" s="63" t="s">
        <v>724</v>
      </c>
      <c r="M1596" s="70" t="s">
        <v>1122</v>
      </c>
      <c r="N1596" s="63" t="s">
        <v>17</v>
      </c>
      <c r="O1596" s="70">
        <v>3</v>
      </c>
      <c r="P1596" s="70">
        <v>2</v>
      </c>
      <c r="Q1596" s="70">
        <v>16</v>
      </c>
      <c r="W1596" s="84">
        <v>2</v>
      </c>
      <c r="X1596" s="84">
        <v>3</v>
      </c>
    </row>
    <row r="1597" spans="2:24" ht="15" customHeight="1" x14ac:dyDescent="0.25">
      <c r="B1597" s="70" t="s">
        <v>3596</v>
      </c>
      <c r="C1597" s="64">
        <v>41063.065243055556</v>
      </c>
      <c r="D1597" s="65">
        <v>320000</v>
      </c>
      <c r="E1597" s="66">
        <v>320000</v>
      </c>
      <c r="F1597" s="67" t="s">
        <v>39</v>
      </c>
      <c r="G1597" s="68">
        <v>5698.5333399816218</v>
      </c>
      <c r="H1597" s="69">
        <v>1</v>
      </c>
      <c r="I1597" s="67" t="s">
        <v>807</v>
      </c>
      <c r="J1597" s="70" t="s">
        <v>51</v>
      </c>
      <c r="K1597" s="67" t="s">
        <v>7</v>
      </c>
      <c r="L1597" s="63" t="s">
        <v>7</v>
      </c>
      <c r="M1597" s="70" t="s">
        <v>1122</v>
      </c>
      <c r="N1597" s="63" t="s">
        <v>8</v>
      </c>
      <c r="O1597" s="70">
        <v>6</v>
      </c>
      <c r="P1597" s="70">
        <v>6</v>
      </c>
      <c r="Q1597" s="70">
        <v>5</v>
      </c>
      <c r="W1597" s="84">
        <v>4</v>
      </c>
      <c r="X1597" s="84">
        <v>6</v>
      </c>
    </row>
    <row r="1598" spans="2:24" ht="15" customHeight="1" x14ac:dyDescent="0.25">
      <c r="B1598" s="70" t="s">
        <v>3597</v>
      </c>
      <c r="C1598" s="64">
        <v>41063.067164351851</v>
      </c>
      <c r="D1598" s="65" t="s">
        <v>1765</v>
      </c>
      <c r="E1598" s="66">
        <v>288000</v>
      </c>
      <c r="F1598" s="67" t="s">
        <v>3909</v>
      </c>
      <c r="G1598" s="68">
        <v>9376.2513877177607</v>
      </c>
      <c r="H1598" s="69">
        <v>1</v>
      </c>
      <c r="I1598" s="67" t="s">
        <v>1766</v>
      </c>
      <c r="J1598" s="70" t="s">
        <v>277</v>
      </c>
      <c r="K1598" s="67" t="s">
        <v>1767</v>
      </c>
      <c r="L1598" s="63" t="s">
        <v>1767</v>
      </c>
      <c r="M1598" s="70" t="s">
        <v>4016</v>
      </c>
      <c r="N1598" s="63" t="s">
        <v>8</v>
      </c>
      <c r="O1598" s="70">
        <v>6</v>
      </c>
      <c r="P1598" s="70">
        <v>6</v>
      </c>
      <c r="Q1598" s="70">
        <v>7</v>
      </c>
      <c r="W1598" s="84">
        <v>4</v>
      </c>
      <c r="X1598" s="84">
        <v>6</v>
      </c>
    </row>
    <row r="1599" spans="2:24" ht="15" customHeight="1" x14ac:dyDescent="0.25">
      <c r="B1599" s="70" t="s">
        <v>3598</v>
      </c>
      <c r="C1599" s="64">
        <v>41063.088009259256</v>
      </c>
      <c r="D1599" s="65" t="s">
        <v>328</v>
      </c>
      <c r="E1599" s="66">
        <v>60000</v>
      </c>
      <c r="F1599" s="67" t="s">
        <v>67</v>
      </c>
      <c r="G1599" s="68">
        <v>94570.696324037053</v>
      </c>
      <c r="H1599" s="69">
        <v>10</v>
      </c>
      <c r="I1599" s="67" t="s">
        <v>151</v>
      </c>
      <c r="J1599" s="70" t="s">
        <v>19</v>
      </c>
      <c r="K1599" s="67" t="s">
        <v>69</v>
      </c>
      <c r="L1599" s="63" t="s">
        <v>69</v>
      </c>
      <c r="M1599" s="70" t="s">
        <v>979</v>
      </c>
      <c r="N1599" s="63" t="s">
        <v>8</v>
      </c>
      <c r="O1599" s="70">
        <v>6</v>
      </c>
      <c r="P1599" s="70">
        <v>6</v>
      </c>
      <c r="Q1599" s="70">
        <v>5</v>
      </c>
      <c r="W1599" s="84">
        <v>4</v>
      </c>
      <c r="X1599" s="84">
        <v>6</v>
      </c>
    </row>
    <row r="1600" spans="2:24" ht="15" customHeight="1" x14ac:dyDescent="0.25">
      <c r="B1600" s="70" t="s">
        <v>3599</v>
      </c>
      <c r="C1600" s="64">
        <v>41063.121203703704</v>
      </c>
      <c r="D1600" s="65">
        <v>36000</v>
      </c>
      <c r="E1600" s="66">
        <v>36000</v>
      </c>
      <c r="F1600" s="67" t="s">
        <v>5</v>
      </c>
      <c r="G1600" s="68">
        <v>36000</v>
      </c>
      <c r="H1600" s="69">
        <v>4</v>
      </c>
      <c r="I1600" s="67" t="s">
        <v>1768</v>
      </c>
      <c r="J1600" s="70" t="s">
        <v>354</v>
      </c>
      <c r="K1600" s="67" t="s">
        <v>1769</v>
      </c>
      <c r="L1600" s="63" t="s">
        <v>1769</v>
      </c>
      <c r="M1600" s="70" t="s">
        <v>979</v>
      </c>
      <c r="N1600" s="63" t="s">
        <v>8</v>
      </c>
      <c r="O1600" s="70">
        <v>6</v>
      </c>
      <c r="P1600" s="70">
        <v>6</v>
      </c>
      <c r="Q1600" s="70">
        <v>5</v>
      </c>
      <c r="W1600" s="84">
        <v>4</v>
      </c>
      <c r="X1600" s="84">
        <v>6</v>
      </c>
    </row>
    <row r="1601" spans="2:24" ht="15" customHeight="1" x14ac:dyDescent="0.25">
      <c r="B1601" s="70" t="s">
        <v>3600</v>
      </c>
      <c r="C1601" s="64">
        <v>41063.17690972222</v>
      </c>
      <c r="D1601" s="65" t="s">
        <v>1770</v>
      </c>
      <c r="E1601" s="66">
        <v>3700000</v>
      </c>
      <c r="F1601" s="67" t="s">
        <v>39</v>
      </c>
      <c r="G1601" s="68">
        <v>65889.291743537498</v>
      </c>
      <c r="H1601" s="69">
        <v>7</v>
      </c>
      <c r="I1601" s="67" t="s">
        <v>1771</v>
      </c>
      <c r="J1601" s="70" t="s">
        <v>51</v>
      </c>
      <c r="K1601" s="67" t="s">
        <v>7</v>
      </c>
      <c r="L1601" s="63" t="s">
        <v>7</v>
      </c>
      <c r="M1601" s="70" t="s">
        <v>1122</v>
      </c>
      <c r="N1601" s="63" t="s">
        <v>12</v>
      </c>
      <c r="O1601" s="70">
        <v>8</v>
      </c>
      <c r="P1601" s="70">
        <v>8</v>
      </c>
      <c r="Q1601" s="70">
        <v>4</v>
      </c>
      <c r="W1601" s="84">
        <v>8</v>
      </c>
      <c r="X1601" s="84">
        <v>8</v>
      </c>
    </row>
    <row r="1602" spans="2:24" ht="15" customHeight="1" x14ac:dyDescent="0.25">
      <c r="B1602" s="70" t="s">
        <v>3601</v>
      </c>
      <c r="C1602" s="64">
        <v>41063.196458333332</v>
      </c>
      <c r="D1602" s="65">
        <v>106000</v>
      </c>
      <c r="E1602" s="66">
        <v>106000</v>
      </c>
      <c r="F1602" s="67" t="s">
        <v>5</v>
      </c>
      <c r="G1602" s="68">
        <v>106000</v>
      </c>
      <c r="H1602" s="69">
        <v>11</v>
      </c>
      <c r="I1602" s="67" t="s">
        <v>1772</v>
      </c>
      <c r="J1602" s="70" t="s">
        <v>19</v>
      </c>
      <c r="K1602" s="67" t="s">
        <v>874</v>
      </c>
      <c r="L1602" s="63" t="s">
        <v>874</v>
      </c>
      <c r="M1602" s="70" t="s">
        <v>979</v>
      </c>
      <c r="N1602" s="63" t="s">
        <v>24</v>
      </c>
      <c r="O1602" s="70">
        <v>2</v>
      </c>
      <c r="P1602" s="70">
        <v>2</v>
      </c>
      <c r="Q1602" s="70">
        <v>7</v>
      </c>
      <c r="W1602" s="84">
        <v>1</v>
      </c>
      <c r="X1602" s="84">
        <v>2</v>
      </c>
    </row>
    <row r="1603" spans="2:24" ht="15" customHeight="1" x14ac:dyDescent="0.25">
      <c r="B1603" s="70" t="s">
        <v>3602</v>
      </c>
      <c r="C1603" s="64">
        <v>41063.30332175926</v>
      </c>
      <c r="D1603" s="65" t="s">
        <v>1773</v>
      </c>
      <c r="E1603" s="66">
        <v>485000</v>
      </c>
      <c r="F1603" s="67" t="s">
        <v>1358</v>
      </c>
      <c r="G1603" s="68">
        <v>82888.5550559455</v>
      </c>
      <c r="H1603" s="69">
        <v>9</v>
      </c>
      <c r="I1603" s="67" t="s">
        <v>486</v>
      </c>
      <c r="J1603" s="70" t="s">
        <v>486</v>
      </c>
      <c r="K1603" s="67" t="s">
        <v>874</v>
      </c>
      <c r="L1603" s="63" t="s">
        <v>874</v>
      </c>
      <c r="M1603" s="70" t="s">
        <v>979</v>
      </c>
      <c r="N1603" s="63" t="s">
        <v>8</v>
      </c>
      <c r="O1603" s="70">
        <v>6</v>
      </c>
      <c r="P1603" s="70">
        <v>6</v>
      </c>
      <c r="Q1603" s="70">
        <v>18</v>
      </c>
      <c r="W1603" s="84">
        <v>4</v>
      </c>
      <c r="X1603" s="84">
        <v>6</v>
      </c>
    </row>
    <row r="1604" spans="2:24" ht="15" customHeight="1" x14ac:dyDescent="0.25">
      <c r="B1604" s="70" t="s">
        <v>3603</v>
      </c>
      <c r="C1604" s="64">
        <v>41063.404629629629</v>
      </c>
      <c r="D1604" s="65">
        <v>75000</v>
      </c>
      <c r="E1604" s="66">
        <v>75000</v>
      </c>
      <c r="F1604" s="67" t="s">
        <v>668</v>
      </c>
      <c r="G1604" s="68">
        <v>59819.107020370408</v>
      </c>
      <c r="H1604" s="69">
        <v>6</v>
      </c>
      <c r="I1604" s="67" t="s">
        <v>1774</v>
      </c>
      <c r="J1604" s="70" t="s">
        <v>19</v>
      </c>
      <c r="K1604" s="67" t="s">
        <v>1775</v>
      </c>
      <c r="L1604" s="63" t="s">
        <v>670</v>
      </c>
      <c r="M1604" s="70" t="s">
        <v>4083</v>
      </c>
      <c r="N1604" s="63" t="s">
        <v>17</v>
      </c>
      <c r="O1604" s="70">
        <v>3</v>
      </c>
      <c r="P1604" s="70">
        <v>2</v>
      </c>
      <c r="Q1604" s="70">
        <v>10</v>
      </c>
      <c r="W1604" s="84">
        <v>2</v>
      </c>
      <c r="X1604" s="84">
        <v>3</v>
      </c>
    </row>
    <row r="1605" spans="2:24" ht="15" customHeight="1" x14ac:dyDescent="0.25">
      <c r="B1605" s="70" t="s">
        <v>3604</v>
      </c>
      <c r="C1605" s="64">
        <v>41063.424108796295</v>
      </c>
      <c r="D1605" s="65">
        <v>6545</v>
      </c>
      <c r="E1605" s="66">
        <v>6545</v>
      </c>
      <c r="F1605" s="67" t="s">
        <v>5</v>
      </c>
      <c r="G1605" s="68">
        <v>6545</v>
      </c>
      <c r="H1605" s="69">
        <v>1</v>
      </c>
      <c r="I1605" s="67" t="s">
        <v>698</v>
      </c>
      <c r="J1605" s="70" t="s">
        <v>51</v>
      </c>
      <c r="K1605" s="67" t="s">
        <v>7</v>
      </c>
      <c r="L1605" s="63" t="s">
        <v>7</v>
      </c>
      <c r="M1605" s="70" t="s">
        <v>1122</v>
      </c>
      <c r="N1605" s="63" t="s">
        <v>12</v>
      </c>
      <c r="O1605" s="70">
        <v>8</v>
      </c>
      <c r="P1605" s="70">
        <v>8</v>
      </c>
      <c r="Q1605" s="70">
        <v>9</v>
      </c>
      <c r="W1605" s="84">
        <v>8</v>
      </c>
      <c r="X1605" s="84">
        <v>8</v>
      </c>
    </row>
    <row r="1606" spans="2:24" ht="15" customHeight="1" x14ac:dyDescent="0.25">
      <c r="B1606" s="70" t="s">
        <v>3605</v>
      </c>
      <c r="C1606" s="64">
        <v>41063.506562499999</v>
      </c>
      <c r="D1606" s="65" t="s">
        <v>1776</v>
      </c>
      <c r="E1606" s="66">
        <v>1000000</v>
      </c>
      <c r="F1606" s="67" t="s">
        <v>39</v>
      </c>
      <c r="G1606" s="68">
        <v>17807.916687442568</v>
      </c>
      <c r="H1606" s="69">
        <v>2</v>
      </c>
      <c r="I1606" s="67" t="s">
        <v>1777</v>
      </c>
      <c r="J1606" s="70" t="s">
        <v>51</v>
      </c>
      <c r="K1606" s="67" t="s">
        <v>7</v>
      </c>
      <c r="L1606" s="63" t="s">
        <v>7</v>
      </c>
      <c r="M1606" s="70" t="s">
        <v>1122</v>
      </c>
      <c r="N1606" s="63" t="s">
        <v>17</v>
      </c>
      <c r="O1606" s="70">
        <v>3</v>
      </c>
      <c r="P1606" s="70">
        <v>2</v>
      </c>
      <c r="Q1606" s="70">
        <v>13</v>
      </c>
      <c r="W1606" s="84">
        <v>2</v>
      </c>
      <c r="X1606" s="84">
        <v>3</v>
      </c>
    </row>
    <row r="1607" spans="2:24" ht="15" customHeight="1" x14ac:dyDescent="0.25">
      <c r="B1607" s="70" t="s">
        <v>3606</v>
      </c>
      <c r="C1607" s="64">
        <v>41063.511284722219</v>
      </c>
      <c r="D1607" s="65">
        <v>54000</v>
      </c>
      <c r="E1607" s="66">
        <v>54000</v>
      </c>
      <c r="F1607" s="67" t="s">
        <v>5</v>
      </c>
      <c r="G1607" s="68">
        <v>54000</v>
      </c>
      <c r="H1607" s="69">
        <v>6</v>
      </c>
      <c r="I1607" s="67" t="s">
        <v>1778</v>
      </c>
      <c r="J1607" s="70" t="s">
        <v>3947</v>
      </c>
      <c r="K1607" s="67" t="s">
        <v>14</v>
      </c>
      <c r="L1607" s="63" t="s">
        <v>14</v>
      </c>
      <c r="M1607" s="70" t="s">
        <v>4019</v>
      </c>
      <c r="N1607" s="63" t="s">
        <v>8</v>
      </c>
      <c r="O1607" s="70">
        <v>6</v>
      </c>
      <c r="P1607" s="70">
        <v>6</v>
      </c>
      <c r="Q1607" s="70">
        <v>10</v>
      </c>
      <c r="W1607" s="84">
        <v>4</v>
      </c>
      <c r="X1607" s="84">
        <v>6</v>
      </c>
    </row>
    <row r="1608" spans="2:24" ht="15" customHeight="1" x14ac:dyDescent="0.25">
      <c r="B1608" s="70" t="s">
        <v>3607</v>
      </c>
      <c r="C1608" s="64">
        <v>41063.518831018519</v>
      </c>
      <c r="D1608" s="65">
        <v>100000</v>
      </c>
      <c r="E1608" s="66">
        <v>100000</v>
      </c>
      <c r="F1608" s="67" t="s">
        <v>5</v>
      </c>
      <c r="G1608" s="68">
        <v>100000</v>
      </c>
      <c r="H1608" s="69">
        <v>11</v>
      </c>
      <c r="I1608" s="67" t="s">
        <v>354</v>
      </c>
      <c r="J1608" s="70" t="s">
        <v>354</v>
      </c>
      <c r="K1608" s="67" t="s">
        <v>14</v>
      </c>
      <c r="L1608" s="63" t="s">
        <v>14</v>
      </c>
      <c r="M1608" s="70" t="s">
        <v>4019</v>
      </c>
      <c r="N1608" s="63" t="s">
        <v>17</v>
      </c>
      <c r="O1608" s="70">
        <v>3</v>
      </c>
      <c r="P1608" s="70">
        <v>2</v>
      </c>
      <c r="Q1608" s="70">
        <v>4</v>
      </c>
      <c r="W1608" s="84">
        <v>2</v>
      </c>
      <c r="X1608" s="84">
        <v>3</v>
      </c>
    </row>
    <row r="1609" spans="2:24" ht="15" customHeight="1" x14ac:dyDescent="0.25">
      <c r="B1609" s="70" t="s">
        <v>3608</v>
      </c>
      <c r="C1609" s="64">
        <v>41063.563043981485</v>
      </c>
      <c r="D1609" s="65">
        <v>50000</v>
      </c>
      <c r="E1609" s="66">
        <v>50000</v>
      </c>
      <c r="F1609" s="67" t="s">
        <v>84</v>
      </c>
      <c r="G1609" s="68">
        <v>49168.076151516347</v>
      </c>
      <c r="H1609" s="69">
        <v>5</v>
      </c>
      <c r="I1609" s="67" t="s">
        <v>951</v>
      </c>
      <c r="J1609" s="70" t="s">
        <v>19</v>
      </c>
      <c r="K1609" s="67" t="s">
        <v>86</v>
      </c>
      <c r="L1609" s="63" t="s">
        <v>86</v>
      </c>
      <c r="M1609" s="70" t="s">
        <v>4019</v>
      </c>
      <c r="N1609" s="63" t="s">
        <v>8</v>
      </c>
      <c r="O1609" s="70">
        <v>6</v>
      </c>
      <c r="P1609" s="70">
        <v>6</v>
      </c>
      <c r="Q1609" s="70">
        <v>5</v>
      </c>
      <c r="W1609" s="84">
        <v>4</v>
      </c>
      <c r="X1609" s="84">
        <v>6</v>
      </c>
    </row>
    <row r="1610" spans="2:24" ht="15" customHeight="1" x14ac:dyDescent="0.25">
      <c r="B1610" s="70" t="s">
        <v>3609</v>
      </c>
      <c r="C1610" s="64">
        <v>41063.602418981478</v>
      </c>
      <c r="D1610" s="65">
        <v>4019</v>
      </c>
      <c r="E1610" s="66">
        <v>4019</v>
      </c>
      <c r="F1610" s="67" t="s">
        <v>5</v>
      </c>
      <c r="G1610" s="68">
        <v>4019</v>
      </c>
      <c r="H1610" s="69">
        <v>1</v>
      </c>
      <c r="I1610" s="67" t="s">
        <v>1779</v>
      </c>
      <c r="J1610" s="70" t="s">
        <v>65</v>
      </c>
      <c r="K1610" s="67" t="s">
        <v>345</v>
      </c>
      <c r="L1610" s="63" t="s">
        <v>345</v>
      </c>
      <c r="M1610" s="70" t="s">
        <v>1122</v>
      </c>
      <c r="N1610" s="63" t="s">
        <v>17</v>
      </c>
      <c r="O1610" s="70">
        <v>3</v>
      </c>
      <c r="P1610" s="70">
        <v>2</v>
      </c>
      <c r="Q1610" s="70">
        <v>3</v>
      </c>
      <c r="W1610" s="84">
        <v>2</v>
      </c>
      <c r="X1610" s="84">
        <v>3</v>
      </c>
    </row>
    <row r="1611" spans="2:24" ht="15" customHeight="1" x14ac:dyDescent="0.25">
      <c r="B1611" s="70" t="s">
        <v>3610</v>
      </c>
      <c r="C1611" s="64">
        <v>41063.607592592591</v>
      </c>
      <c r="D1611" s="65">
        <v>15000</v>
      </c>
      <c r="E1611" s="66">
        <v>15000</v>
      </c>
      <c r="F1611" s="67" t="s">
        <v>5</v>
      </c>
      <c r="G1611" s="68">
        <v>15000</v>
      </c>
      <c r="H1611" s="69">
        <v>2</v>
      </c>
      <c r="I1611" s="67" t="s">
        <v>1780</v>
      </c>
      <c r="J1611" s="70" t="s">
        <v>19</v>
      </c>
      <c r="K1611" s="67" t="s">
        <v>16</v>
      </c>
      <c r="L1611" s="63" t="s">
        <v>16</v>
      </c>
      <c r="M1611" s="70" t="s">
        <v>1122</v>
      </c>
      <c r="N1611" s="63" t="s">
        <v>8</v>
      </c>
      <c r="O1611" s="70">
        <v>6</v>
      </c>
      <c r="P1611" s="70">
        <v>6</v>
      </c>
      <c r="Q1611" s="70">
        <v>5</v>
      </c>
      <c r="W1611" s="84">
        <v>4</v>
      </c>
      <c r="X1611" s="84">
        <v>6</v>
      </c>
    </row>
    <row r="1612" spans="2:24" ht="15" customHeight="1" x14ac:dyDescent="0.25">
      <c r="B1612" s="70" t="s">
        <v>3611</v>
      </c>
      <c r="C1612" s="64">
        <v>41063.619687500002</v>
      </c>
      <c r="D1612" s="65" t="s">
        <v>393</v>
      </c>
      <c r="E1612" s="66">
        <v>1000000</v>
      </c>
      <c r="F1612" s="67" t="s">
        <v>39</v>
      </c>
      <c r="G1612" s="68">
        <v>17807.916687442568</v>
      </c>
      <c r="H1612" s="69">
        <v>2</v>
      </c>
      <c r="I1612" s="67" t="s">
        <v>1781</v>
      </c>
      <c r="J1612" s="70" t="s">
        <v>19</v>
      </c>
      <c r="K1612" s="67" t="s">
        <v>7</v>
      </c>
      <c r="L1612" s="63" t="s">
        <v>7</v>
      </c>
      <c r="M1612" s="70" t="s">
        <v>1122</v>
      </c>
      <c r="N1612" s="63" t="s">
        <v>12</v>
      </c>
      <c r="O1612" s="70">
        <v>8</v>
      </c>
      <c r="P1612" s="70">
        <v>8</v>
      </c>
      <c r="Q1612" s="70">
        <v>4</v>
      </c>
      <c r="W1612" s="84">
        <v>8</v>
      </c>
      <c r="X1612" s="84">
        <v>8</v>
      </c>
    </row>
    <row r="1613" spans="2:24" ht="15" customHeight="1" x14ac:dyDescent="0.25">
      <c r="B1613" s="70" t="s">
        <v>3612</v>
      </c>
      <c r="C1613" s="64">
        <v>41063.700624999998</v>
      </c>
      <c r="D1613" s="65">
        <v>12000</v>
      </c>
      <c r="E1613" s="66">
        <v>12000</v>
      </c>
      <c r="F1613" s="67" t="s">
        <v>5</v>
      </c>
      <c r="G1613" s="68">
        <v>12000</v>
      </c>
      <c r="H1613" s="69">
        <v>2</v>
      </c>
      <c r="I1613" s="67" t="s">
        <v>1782</v>
      </c>
      <c r="J1613" s="70" t="s">
        <v>3945</v>
      </c>
      <c r="K1613" s="67" t="s">
        <v>7</v>
      </c>
      <c r="L1613" s="63" t="s">
        <v>7</v>
      </c>
      <c r="M1613" s="70" t="s">
        <v>1122</v>
      </c>
      <c r="N1613" s="63" t="s">
        <v>12</v>
      </c>
      <c r="O1613" s="70">
        <v>8</v>
      </c>
      <c r="P1613" s="70">
        <v>8</v>
      </c>
      <c r="Q1613" s="70">
        <v>3</v>
      </c>
      <c r="W1613" s="84">
        <v>8</v>
      </c>
      <c r="X1613" s="84">
        <v>8</v>
      </c>
    </row>
    <row r="1614" spans="2:24" ht="15" customHeight="1" x14ac:dyDescent="0.25">
      <c r="B1614" s="70" t="s">
        <v>3613</v>
      </c>
      <c r="C1614" s="64">
        <v>41063.735578703701</v>
      </c>
      <c r="D1614" s="65" t="s">
        <v>1783</v>
      </c>
      <c r="E1614" s="66">
        <v>125000</v>
      </c>
      <c r="F1614" s="67" t="s">
        <v>39</v>
      </c>
      <c r="G1614" s="68">
        <v>2225.989585930321</v>
      </c>
      <c r="H1614" s="69">
        <v>1</v>
      </c>
      <c r="I1614" s="67" t="s">
        <v>1784</v>
      </c>
      <c r="J1614" s="70" t="s">
        <v>19</v>
      </c>
      <c r="K1614" s="67" t="s">
        <v>7</v>
      </c>
      <c r="L1614" s="63" t="s">
        <v>7</v>
      </c>
      <c r="M1614" s="70" t="s">
        <v>1122</v>
      </c>
      <c r="N1614" s="63" t="s">
        <v>17</v>
      </c>
      <c r="O1614" s="70">
        <v>3</v>
      </c>
      <c r="P1614" s="70">
        <v>2</v>
      </c>
      <c r="Q1614" s="70">
        <v>4</v>
      </c>
      <c r="W1614" s="84">
        <v>2</v>
      </c>
      <c r="X1614" s="84">
        <v>3</v>
      </c>
    </row>
    <row r="1615" spans="2:24" ht="15" customHeight="1" x14ac:dyDescent="0.25">
      <c r="B1615" s="70" t="s">
        <v>3614</v>
      </c>
      <c r="C1615" s="64">
        <v>41063.819652777776</v>
      </c>
      <c r="D1615" s="65">
        <v>86000</v>
      </c>
      <c r="E1615" s="66">
        <v>86000</v>
      </c>
      <c r="F1615" s="67" t="s">
        <v>5</v>
      </c>
      <c r="G1615" s="68">
        <v>86000</v>
      </c>
      <c r="H1615" s="69">
        <v>9</v>
      </c>
      <c r="I1615" s="67" t="s">
        <v>19</v>
      </c>
      <c r="J1615" s="70" t="s">
        <v>19</v>
      </c>
      <c r="K1615" s="67" t="s">
        <v>345</v>
      </c>
      <c r="L1615" s="63" t="s">
        <v>345</v>
      </c>
      <c r="M1615" s="70" t="s">
        <v>1122</v>
      </c>
      <c r="N1615" s="63" t="s">
        <v>12</v>
      </c>
      <c r="O1615" s="70">
        <v>8</v>
      </c>
      <c r="P1615" s="70">
        <v>8</v>
      </c>
      <c r="Q1615" s="70">
        <v>3</v>
      </c>
      <c r="W1615" s="84">
        <v>8</v>
      </c>
      <c r="X1615" s="84">
        <v>8</v>
      </c>
    </row>
    <row r="1616" spans="2:24" ht="15" customHeight="1" x14ac:dyDescent="0.25">
      <c r="B1616" s="70" t="s">
        <v>3615</v>
      </c>
      <c r="C1616" s="64">
        <v>41064.072951388887</v>
      </c>
      <c r="D1616" s="65">
        <v>340000</v>
      </c>
      <c r="E1616" s="66">
        <v>340000</v>
      </c>
      <c r="F1616" s="67" t="s">
        <v>39</v>
      </c>
      <c r="G1616" s="68">
        <v>6054.6916737304728</v>
      </c>
      <c r="H1616" s="69">
        <v>1</v>
      </c>
      <c r="I1616" s="67" t="s">
        <v>1018</v>
      </c>
      <c r="J1616" s="70" t="s">
        <v>51</v>
      </c>
      <c r="K1616" s="67" t="s">
        <v>7</v>
      </c>
      <c r="L1616" s="63" t="s">
        <v>7</v>
      </c>
      <c r="M1616" s="70" t="s">
        <v>1122</v>
      </c>
      <c r="N1616" s="63" t="s">
        <v>8</v>
      </c>
      <c r="O1616" s="70">
        <v>6</v>
      </c>
      <c r="P1616" s="70">
        <v>6</v>
      </c>
      <c r="Q1616" s="70">
        <v>5</v>
      </c>
      <c r="W1616" s="84">
        <v>4</v>
      </c>
      <c r="X1616" s="84">
        <v>6</v>
      </c>
    </row>
    <row r="1617" spans="2:24" ht="15" customHeight="1" x14ac:dyDescent="0.25">
      <c r="B1617" s="70" t="s">
        <v>3616</v>
      </c>
      <c r="C1617" s="64">
        <v>41064.086030092592</v>
      </c>
      <c r="D1617" s="65" t="s">
        <v>1785</v>
      </c>
      <c r="E1617" s="66">
        <v>3360</v>
      </c>
      <c r="F1617" s="67" t="s">
        <v>5</v>
      </c>
      <c r="G1617" s="68">
        <v>3360</v>
      </c>
      <c r="H1617" s="69">
        <v>1</v>
      </c>
      <c r="I1617" s="67" t="s">
        <v>1786</v>
      </c>
      <c r="J1617" s="70" t="s">
        <v>19</v>
      </c>
      <c r="K1617" s="67" t="s">
        <v>7</v>
      </c>
      <c r="L1617" s="63" t="s">
        <v>7</v>
      </c>
      <c r="M1617" s="70" t="s">
        <v>1122</v>
      </c>
      <c r="N1617" s="63" t="s">
        <v>24</v>
      </c>
      <c r="O1617" s="70">
        <v>2</v>
      </c>
      <c r="P1617" s="70">
        <v>2</v>
      </c>
      <c r="Q1617" s="70">
        <v>3</v>
      </c>
      <c r="W1617" s="84">
        <v>1</v>
      </c>
      <c r="X1617" s="84">
        <v>2</v>
      </c>
    </row>
    <row r="1618" spans="2:24" ht="15" customHeight="1" x14ac:dyDescent="0.25">
      <c r="B1618" s="70" t="s">
        <v>3617</v>
      </c>
      <c r="C1618" s="64">
        <v>41064.10429398148</v>
      </c>
      <c r="D1618" s="65">
        <v>10000</v>
      </c>
      <c r="E1618" s="66">
        <v>10000</v>
      </c>
      <c r="F1618" s="67" t="s">
        <v>5</v>
      </c>
      <c r="G1618" s="68">
        <v>10000</v>
      </c>
      <c r="H1618" s="69">
        <v>2</v>
      </c>
      <c r="I1618" s="67" t="s">
        <v>450</v>
      </c>
      <c r="J1618" s="70" t="s">
        <v>3947</v>
      </c>
      <c r="K1618" s="67" t="s">
        <v>7</v>
      </c>
      <c r="L1618" s="63" t="s">
        <v>7</v>
      </c>
      <c r="M1618" s="70" t="s">
        <v>1122</v>
      </c>
      <c r="N1618" s="63" t="s">
        <v>12</v>
      </c>
      <c r="O1618" s="70">
        <v>8</v>
      </c>
      <c r="P1618" s="70">
        <v>8</v>
      </c>
      <c r="Q1618" s="70">
        <v>1</v>
      </c>
      <c r="W1618" s="84">
        <v>8</v>
      </c>
      <c r="X1618" s="84">
        <v>8</v>
      </c>
    </row>
    <row r="1619" spans="2:24" ht="15" customHeight="1" x14ac:dyDescent="0.25">
      <c r="B1619" s="70" t="s">
        <v>3618</v>
      </c>
      <c r="C1619" s="64">
        <v>41064.188807870371</v>
      </c>
      <c r="D1619" s="65">
        <v>70000</v>
      </c>
      <c r="E1619" s="66">
        <v>70000</v>
      </c>
      <c r="F1619" s="67" t="s">
        <v>5</v>
      </c>
      <c r="G1619" s="68">
        <v>70000</v>
      </c>
      <c r="H1619" s="69">
        <v>8</v>
      </c>
      <c r="I1619" s="67" t="s">
        <v>1787</v>
      </c>
      <c r="J1619" s="70" t="s">
        <v>19</v>
      </c>
      <c r="K1619" s="67" t="s">
        <v>14</v>
      </c>
      <c r="L1619" s="63" t="s">
        <v>14</v>
      </c>
      <c r="M1619" s="70" t="s">
        <v>4019</v>
      </c>
      <c r="N1619" s="63" t="s">
        <v>8</v>
      </c>
      <c r="O1619" s="70">
        <v>6</v>
      </c>
      <c r="P1619" s="70">
        <v>6</v>
      </c>
      <c r="Q1619" s="70">
        <v>9</v>
      </c>
      <c r="W1619" s="84">
        <v>4</v>
      </c>
      <c r="X1619" s="84">
        <v>6</v>
      </c>
    </row>
    <row r="1620" spans="2:24" ht="15" customHeight="1" x14ac:dyDescent="0.25">
      <c r="B1620" s="70" t="s">
        <v>3619</v>
      </c>
      <c r="C1620" s="64">
        <v>41064.409537037034</v>
      </c>
      <c r="D1620" s="65">
        <v>155000</v>
      </c>
      <c r="E1620" s="66">
        <v>155000</v>
      </c>
      <c r="F1620" s="67" t="s">
        <v>5</v>
      </c>
      <c r="G1620" s="68">
        <v>155000</v>
      </c>
      <c r="H1620" s="69">
        <v>11</v>
      </c>
      <c r="I1620" s="67" t="s">
        <v>1788</v>
      </c>
      <c r="J1620" s="70" t="s">
        <v>51</v>
      </c>
      <c r="K1620" s="67" t="s">
        <v>14</v>
      </c>
      <c r="L1620" s="63" t="s">
        <v>14</v>
      </c>
      <c r="M1620" s="70" t="s">
        <v>4019</v>
      </c>
      <c r="N1620" s="63" t="s">
        <v>24</v>
      </c>
      <c r="O1620" s="70">
        <v>2</v>
      </c>
      <c r="P1620" s="70">
        <v>2</v>
      </c>
      <c r="Q1620" s="70">
        <v>14</v>
      </c>
      <c r="W1620" s="84">
        <v>1</v>
      </c>
      <c r="X1620" s="84">
        <v>2</v>
      </c>
    </row>
    <row r="1621" spans="2:24" ht="15" customHeight="1" x14ac:dyDescent="0.25">
      <c r="B1621" s="70" t="s">
        <v>3620</v>
      </c>
      <c r="C1621" s="64">
        <v>41064.432951388888</v>
      </c>
      <c r="D1621" s="65">
        <v>225000</v>
      </c>
      <c r="E1621" s="66">
        <v>225000</v>
      </c>
      <c r="F1621" s="67" t="s">
        <v>5</v>
      </c>
      <c r="G1621" s="68">
        <v>225000</v>
      </c>
      <c r="H1621" s="69">
        <v>12</v>
      </c>
      <c r="I1621" s="67" t="s">
        <v>1789</v>
      </c>
      <c r="J1621" s="70" t="s">
        <v>3947</v>
      </c>
      <c r="K1621" s="67" t="s">
        <v>14</v>
      </c>
      <c r="L1621" s="63" t="s">
        <v>14</v>
      </c>
      <c r="M1621" s="70" t="s">
        <v>4019</v>
      </c>
      <c r="N1621" s="63" t="s">
        <v>8</v>
      </c>
      <c r="O1621" s="70">
        <v>6</v>
      </c>
      <c r="P1621" s="70">
        <v>6</v>
      </c>
      <c r="Q1621" s="70">
        <v>15</v>
      </c>
      <c r="W1621" s="84">
        <v>4</v>
      </c>
      <c r="X1621" s="84">
        <v>6</v>
      </c>
    </row>
    <row r="1622" spans="2:24" ht="15" customHeight="1" x14ac:dyDescent="0.25">
      <c r="B1622" s="70" t="s">
        <v>3621</v>
      </c>
      <c r="C1622" s="64">
        <v>41064.515335648146</v>
      </c>
      <c r="D1622" s="65">
        <v>10000</v>
      </c>
      <c r="E1622" s="66">
        <v>10000</v>
      </c>
      <c r="F1622" s="67" t="s">
        <v>5</v>
      </c>
      <c r="G1622" s="68">
        <v>10000</v>
      </c>
      <c r="H1622" s="69">
        <v>2</v>
      </c>
      <c r="I1622" s="67" t="s">
        <v>719</v>
      </c>
      <c r="J1622" s="70" t="s">
        <v>3945</v>
      </c>
      <c r="K1622" s="67" t="s">
        <v>7</v>
      </c>
      <c r="L1622" s="63" t="s">
        <v>7</v>
      </c>
      <c r="M1622" s="70" t="s">
        <v>1122</v>
      </c>
      <c r="N1622" s="63" t="s">
        <v>12</v>
      </c>
      <c r="O1622" s="70">
        <v>8</v>
      </c>
      <c r="P1622" s="70">
        <v>8</v>
      </c>
      <c r="Q1622" s="70">
        <v>2</v>
      </c>
      <c r="W1622" s="84">
        <v>8</v>
      </c>
      <c r="X1622" s="84">
        <v>8</v>
      </c>
    </row>
    <row r="1623" spans="2:24" ht="15" customHeight="1" x14ac:dyDescent="0.25">
      <c r="B1623" s="70" t="s">
        <v>3622</v>
      </c>
      <c r="C1623" s="64">
        <v>41064.540347222224</v>
      </c>
      <c r="D1623" s="65">
        <v>300000</v>
      </c>
      <c r="E1623" s="66">
        <v>300000</v>
      </c>
      <c r="F1623" s="67" t="s">
        <v>39</v>
      </c>
      <c r="G1623" s="68">
        <v>5342.3750062327708</v>
      </c>
      <c r="H1623" s="69">
        <v>1</v>
      </c>
      <c r="I1623" s="67" t="s">
        <v>1790</v>
      </c>
      <c r="J1623" s="70" t="s">
        <v>19</v>
      </c>
      <c r="K1623" s="67" t="s">
        <v>7</v>
      </c>
      <c r="L1623" s="63" t="s">
        <v>7</v>
      </c>
      <c r="M1623" s="70" t="s">
        <v>1122</v>
      </c>
      <c r="N1623" s="63" t="s">
        <v>8</v>
      </c>
      <c r="O1623" s="70">
        <v>6</v>
      </c>
      <c r="P1623" s="70">
        <v>6</v>
      </c>
      <c r="Q1623" s="70">
        <v>8</v>
      </c>
      <c r="W1623" s="84">
        <v>4</v>
      </c>
      <c r="X1623" s="84">
        <v>6</v>
      </c>
    </row>
    <row r="1624" spans="2:24" ht="15" customHeight="1" x14ac:dyDescent="0.25">
      <c r="B1624" s="70" t="s">
        <v>3623</v>
      </c>
      <c r="C1624" s="64">
        <v>41064.563090277778</v>
      </c>
      <c r="D1624" s="65">
        <v>84000</v>
      </c>
      <c r="E1624" s="66">
        <v>84000</v>
      </c>
      <c r="F1624" s="67" t="s">
        <v>80</v>
      </c>
      <c r="G1624" s="68">
        <v>85672.4111378214</v>
      </c>
      <c r="H1624" s="69">
        <v>9</v>
      </c>
      <c r="I1624" s="67" t="s">
        <v>81</v>
      </c>
      <c r="J1624" s="70" t="s">
        <v>354</v>
      </c>
      <c r="K1624" s="67" t="s">
        <v>82</v>
      </c>
      <c r="L1624" s="63" t="s">
        <v>82</v>
      </c>
      <c r="M1624" s="70" t="s">
        <v>4083</v>
      </c>
      <c r="N1624" s="63" t="s">
        <v>8</v>
      </c>
      <c r="O1624" s="70">
        <v>6</v>
      </c>
      <c r="P1624" s="70">
        <v>6</v>
      </c>
      <c r="Q1624" s="70">
        <v>6</v>
      </c>
      <c r="W1624" s="84">
        <v>4</v>
      </c>
      <c r="X1624" s="84">
        <v>6</v>
      </c>
    </row>
    <row r="1625" spans="2:24" ht="15" customHeight="1" x14ac:dyDescent="0.25">
      <c r="B1625" s="70" t="s">
        <v>3624</v>
      </c>
      <c r="C1625" s="64">
        <v>41064.601215277777</v>
      </c>
      <c r="D1625" s="65" t="s">
        <v>1791</v>
      </c>
      <c r="E1625" s="66">
        <v>240000</v>
      </c>
      <c r="F1625" s="67" t="s">
        <v>39</v>
      </c>
      <c r="G1625" s="68">
        <v>4273.9000049862161</v>
      </c>
      <c r="H1625" s="69">
        <v>1</v>
      </c>
      <c r="I1625" s="67" t="s">
        <v>1792</v>
      </c>
      <c r="J1625" s="70" t="s">
        <v>486</v>
      </c>
      <c r="K1625" s="67" t="s">
        <v>7</v>
      </c>
      <c r="L1625" s="63" t="s">
        <v>7</v>
      </c>
      <c r="M1625" s="70" t="s">
        <v>1122</v>
      </c>
      <c r="N1625" s="63" t="s">
        <v>17</v>
      </c>
      <c r="O1625" s="70">
        <v>3</v>
      </c>
      <c r="P1625" s="70">
        <v>2</v>
      </c>
      <c r="Q1625" s="70">
        <v>15</v>
      </c>
      <c r="W1625" s="84">
        <v>2</v>
      </c>
      <c r="X1625" s="84">
        <v>3</v>
      </c>
    </row>
    <row r="1626" spans="2:24" ht="15" customHeight="1" x14ac:dyDescent="0.25">
      <c r="B1626" s="70" t="s">
        <v>3625</v>
      </c>
      <c r="C1626" s="64">
        <v>41064.688298611109</v>
      </c>
      <c r="D1626" s="65" t="s">
        <v>1793</v>
      </c>
      <c r="E1626" s="66">
        <v>500000</v>
      </c>
      <c r="F1626" s="67" t="s">
        <v>39</v>
      </c>
      <c r="G1626" s="68">
        <v>8903.9583437212841</v>
      </c>
      <c r="H1626" s="69">
        <v>1</v>
      </c>
      <c r="I1626" s="67" t="s">
        <v>784</v>
      </c>
      <c r="J1626" s="70" t="s">
        <v>51</v>
      </c>
      <c r="K1626" s="67" t="s">
        <v>7</v>
      </c>
      <c r="L1626" s="63" t="s">
        <v>7</v>
      </c>
      <c r="M1626" s="70" t="s">
        <v>1122</v>
      </c>
      <c r="N1626" s="63" t="s">
        <v>12</v>
      </c>
      <c r="O1626" s="70">
        <v>8</v>
      </c>
      <c r="P1626" s="70">
        <v>8</v>
      </c>
      <c r="Q1626" s="70">
        <v>20</v>
      </c>
      <c r="W1626" s="84">
        <v>8</v>
      </c>
      <c r="X1626" s="84">
        <v>8</v>
      </c>
    </row>
    <row r="1627" spans="2:24" ht="15" customHeight="1" x14ac:dyDescent="0.25">
      <c r="B1627" s="70" t="s">
        <v>3626</v>
      </c>
      <c r="C1627" s="64">
        <v>41064.752326388887</v>
      </c>
      <c r="D1627" s="65">
        <v>42000</v>
      </c>
      <c r="E1627" s="66">
        <v>42000</v>
      </c>
      <c r="F1627" s="67" t="s">
        <v>67</v>
      </c>
      <c r="G1627" s="68">
        <v>66199.48742682593</v>
      </c>
      <c r="H1627" s="69">
        <v>7</v>
      </c>
      <c r="I1627" s="67" t="s">
        <v>770</v>
      </c>
      <c r="J1627" s="70" t="s">
        <v>51</v>
      </c>
      <c r="K1627" s="67" t="s">
        <v>69</v>
      </c>
      <c r="L1627" s="63" t="s">
        <v>69</v>
      </c>
      <c r="M1627" s="70" t="s">
        <v>979</v>
      </c>
      <c r="N1627" s="63" t="s">
        <v>8</v>
      </c>
      <c r="O1627" s="70">
        <v>6</v>
      </c>
      <c r="P1627" s="70">
        <v>6</v>
      </c>
      <c r="Q1627" s="70">
        <v>23</v>
      </c>
      <c r="W1627" s="84">
        <v>4</v>
      </c>
      <c r="X1627" s="84">
        <v>6</v>
      </c>
    </row>
    <row r="1628" spans="2:24" ht="15" customHeight="1" x14ac:dyDescent="0.25">
      <c r="B1628" s="70" t="s">
        <v>3627</v>
      </c>
      <c r="C1628" s="64">
        <v>41064.788819444446</v>
      </c>
      <c r="D1628" s="65" t="s">
        <v>1794</v>
      </c>
      <c r="E1628" s="66">
        <v>320000</v>
      </c>
      <c r="F1628" s="67" t="s">
        <v>39</v>
      </c>
      <c r="G1628" s="68">
        <v>5698.5333399816218</v>
      </c>
      <c r="H1628" s="69">
        <v>1</v>
      </c>
      <c r="I1628" s="67" t="s">
        <v>647</v>
      </c>
      <c r="J1628" s="70" t="s">
        <v>19</v>
      </c>
      <c r="K1628" s="67" t="s">
        <v>7</v>
      </c>
      <c r="L1628" s="63" t="s">
        <v>7</v>
      </c>
      <c r="M1628" s="70" t="s">
        <v>1122</v>
      </c>
      <c r="N1628" s="63" t="s">
        <v>8</v>
      </c>
      <c r="O1628" s="70">
        <v>6</v>
      </c>
      <c r="P1628" s="70">
        <v>6</v>
      </c>
      <c r="Q1628" s="70">
        <v>2.5</v>
      </c>
      <c r="W1628" s="84">
        <v>4</v>
      </c>
      <c r="X1628" s="84">
        <v>6</v>
      </c>
    </row>
    <row r="1629" spans="2:24" ht="15" customHeight="1" x14ac:dyDescent="0.25">
      <c r="B1629" s="70" t="s">
        <v>3628</v>
      </c>
      <c r="C1629" s="64">
        <v>41064.799513888887</v>
      </c>
      <c r="D1629" s="65" t="s">
        <v>1795</v>
      </c>
      <c r="E1629" s="66">
        <v>22000</v>
      </c>
      <c r="F1629" s="67" t="s">
        <v>67</v>
      </c>
      <c r="G1629" s="68">
        <v>34675.92198548025</v>
      </c>
      <c r="H1629" s="69">
        <v>4</v>
      </c>
      <c r="I1629" s="67" t="s">
        <v>1796</v>
      </c>
      <c r="J1629" s="70" t="s">
        <v>51</v>
      </c>
      <c r="K1629" s="67" t="s">
        <v>69</v>
      </c>
      <c r="L1629" s="63" t="s">
        <v>69</v>
      </c>
      <c r="M1629" s="70" t="s">
        <v>979</v>
      </c>
      <c r="N1629" s="63" t="s">
        <v>8</v>
      </c>
      <c r="O1629" s="70">
        <v>6</v>
      </c>
      <c r="P1629" s="70">
        <v>6</v>
      </c>
      <c r="Q1629" s="70">
        <v>17</v>
      </c>
      <c r="W1629" s="84">
        <v>4</v>
      </c>
      <c r="X1629" s="84">
        <v>6</v>
      </c>
    </row>
    <row r="1630" spans="2:24" ht="15" customHeight="1" x14ac:dyDescent="0.25">
      <c r="B1630" s="70" t="s">
        <v>3629</v>
      </c>
      <c r="C1630" s="64">
        <v>41064.82371527778</v>
      </c>
      <c r="D1630" s="65" t="s">
        <v>1797</v>
      </c>
      <c r="E1630" s="66">
        <v>31200</v>
      </c>
      <c r="F1630" s="67" t="s">
        <v>5</v>
      </c>
      <c r="G1630" s="68">
        <v>31200</v>
      </c>
      <c r="H1630" s="69">
        <v>4</v>
      </c>
      <c r="I1630" s="67" t="s">
        <v>465</v>
      </c>
      <c r="J1630" s="70" t="s">
        <v>3945</v>
      </c>
      <c r="K1630" s="67" t="s">
        <v>1798</v>
      </c>
      <c r="L1630" s="63" t="s">
        <v>414</v>
      </c>
      <c r="M1630" s="70" t="s">
        <v>1122</v>
      </c>
      <c r="N1630" s="63" t="s">
        <v>12</v>
      </c>
      <c r="O1630" s="70">
        <v>8</v>
      </c>
      <c r="P1630" s="70">
        <v>8</v>
      </c>
      <c r="Q1630" s="70">
        <v>11</v>
      </c>
      <c r="W1630" s="84">
        <v>8</v>
      </c>
      <c r="X1630" s="84">
        <v>8</v>
      </c>
    </row>
    <row r="1631" spans="2:24" ht="15" customHeight="1" x14ac:dyDescent="0.25">
      <c r="B1631" s="70" t="s">
        <v>3630</v>
      </c>
      <c r="C1631" s="64">
        <v>41064.905034722222</v>
      </c>
      <c r="D1631" s="65">
        <v>56000</v>
      </c>
      <c r="E1631" s="66">
        <v>56000</v>
      </c>
      <c r="F1631" s="67" t="s">
        <v>84</v>
      </c>
      <c r="G1631" s="68">
        <v>55068.245289698301</v>
      </c>
      <c r="H1631" s="69">
        <v>6</v>
      </c>
      <c r="I1631" s="67" t="s">
        <v>81</v>
      </c>
      <c r="J1631" s="70" t="s">
        <v>354</v>
      </c>
      <c r="K1631" s="67" t="s">
        <v>86</v>
      </c>
      <c r="L1631" s="63" t="s">
        <v>86</v>
      </c>
      <c r="M1631" s="70" t="s">
        <v>4019</v>
      </c>
      <c r="N1631" s="63" t="s">
        <v>12</v>
      </c>
      <c r="O1631" s="70">
        <v>8</v>
      </c>
      <c r="P1631" s="70">
        <v>8</v>
      </c>
      <c r="Q1631" s="70">
        <v>1</v>
      </c>
      <c r="W1631" s="84">
        <v>8</v>
      </c>
      <c r="X1631" s="84">
        <v>8</v>
      </c>
    </row>
    <row r="1632" spans="2:24" ht="15" customHeight="1" x14ac:dyDescent="0.25">
      <c r="B1632" s="70" t="s">
        <v>3631</v>
      </c>
      <c r="C1632" s="64">
        <v>41064.927777777775</v>
      </c>
      <c r="D1632" s="65">
        <v>13000</v>
      </c>
      <c r="E1632" s="66">
        <v>13000</v>
      </c>
      <c r="F1632" s="67" t="s">
        <v>5</v>
      </c>
      <c r="G1632" s="68">
        <v>13000</v>
      </c>
      <c r="H1632" s="69">
        <v>2</v>
      </c>
      <c r="I1632" s="67" t="s">
        <v>1799</v>
      </c>
      <c r="J1632" s="70" t="s">
        <v>19</v>
      </c>
      <c r="K1632" s="67" t="s">
        <v>1800</v>
      </c>
      <c r="L1632" s="63" t="s">
        <v>1800</v>
      </c>
      <c r="M1632" s="70" t="s">
        <v>979</v>
      </c>
      <c r="N1632" s="63" t="s">
        <v>12</v>
      </c>
      <c r="O1632" s="70">
        <v>8</v>
      </c>
      <c r="P1632" s="70">
        <v>8</v>
      </c>
      <c r="Q1632" s="70">
        <v>6</v>
      </c>
      <c r="W1632" s="84">
        <v>8</v>
      </c>
      <c r="X1632" s="84">
        <v>8</v>
      </c>
    </row>
    <row r="1633" spans="2:24" ht="15" customHeight="1" x14ac:dyDescent="0.25">
      <c r="B1633" s="70" t="s">
        <v>3632</v>
      </c>
      <c r="C1633" s="64">
        <v>41064.958449074074</v>
      </c>
      <c r="D1633" s="65">
        <v>92000</v>
      </c>
      <c r="E1633" s="66">
        <v>92000</v>
      </c>
      <c r="F1633" s="67" t="s">
        <v>5</v>
      </c>
      <c r="G1633" s="68">
        <v>92000</v>
      </c>
      <c r="H1633" s="69">
        <v>10</v>
      </c>
      <c r="I1633" s="67" t="s">
        <v>1801</v>
      </c>
      <c r="J1633" s="70" t="s">
        <v>3945</v>
      </c>
      <c r="K1633" s="67" t="s">
        <v>14</v>
      </c>
      <c r="L1633" s="63" t="s">
        <v>14</v>
      </c>
      <c r="M1633" s="70" t="s">
        <v>4019</v>
      </c>
      <c r="N1633" s="63" t="s">
        <v>17</v>
      </c>
      <c r="O1633" s="70">
        <v>3</v>
      </c>
      <c r="P1633" s="70">
        <v>2</v>
      </c>
      <c r="Q1633" s="70">
        <v>12</v>
      </c>
      <c r="W1633" s="84">
        <v>2</v>
      </c>
      <c r="X1633" s="84">
        <v>3</v>
      </c>
    </row>
    <row r="1634" spans="2:24" ht="15" customHeight="1" x14ac:dyDescent="0.25">
      <c r="B1634" s="70" t="s">
        <v>3633</v>
      </c>
      <c r="C1634" s="64">
        <v>41064.971307870372</v>
      </c>
      <c r="D1634" s="65">
        <v>85000</v>
      </c>
      <c r="E1634" s="66">
        <v>85000</v>
      </c>
      <c r="F1634" s="67" t="s">
        <v>5</v>
      </c>
      <c r="G1634" s="68">
        <v>85000</v>
      </c>
      <c r="H1634" s="69">
        <v>9</v>
      </c>
      <c r="I1634" s="67" t="s">
        <v>1802</v>
      </c>
      <c r="J1634" s="70" t="s">
        <v>51</v>
      </c>
      <c r="K1634" s="67" t="s">
        <v>14</v>
      </c>
      <c r="L1634" s="63" t="s">
        <v>14</v>
      </c>
      <c r="M1634" s="70" t="s">
        <v>4019</v>
      </c>
      <c r="N1634" s="63" t="s">
        <v>12</v>
      </c>
      <c r="O1634" s="70">
        <v>8</v>
      </c>
      <c r="P1634" s="70">
        <v>8</v>
      </c>
      <c r="Q1634" s="70">
        <v>10</v>
      </c>
      <c r="W1634" s="84">
        <v>8</v>
      </c>
      <c r="X1634" s="84">
        <v>8</v>
      </c>
    </row>
    <row r="1635" spans="2:24" ht="15" customHeight="1" x14ac:dyDescent="0.25">
      <c r="B1635" s="70" t="s">
        <v>3634</v>
      </c>
      <c r="C1635" s="64">
        <v>41064.985208333332</v>
      </c>
      <c r="D1635" s="65" t="s">
        <v>1803</v>
      </c>
      <c r="E1635" s="66">
        <v>11000</v>
      </c>
      <c r="F1635" s="67" t="s">
        <v>5</v>
      </c>
      <c r="G1635" s="68">
        <v>11000</v>
      </c>
      <c r="H1635" s="69">
        <v>2</v>
      </c>
      <c r="I1635" s="67" t="s">
        <v>1804</v>
      </c>
      <c r="J1635" s="70" t="s">
        <v>19</v>
      </c>
      <c r="K1635" s="67" t="s">
        <v>1805</v>
      </c>
      <c r="L1635" s="63" t="s">
        <v>1805</v>
      </c>
      <c r="M1635" s="70" t="s">
        <v>4016</v>
      </c>
      <c r="N1635" s="63" t="s">
        <v>8</v>
      </c>
      <c r="O1635" s="70">
        <v>6</v>
      </c>
      <c r="P1635" s="70">
        <v>6</v>
      </c>
      <c r="Q1635" s="70">
        <v>8</v>
      </c>
      <c r="W1635" s="84">
        <v>4</v>
      </c>
      <c r="X1635" s="84">
        <v>6</v>
      </c>
    </row>
    <row r="1636" spans="2:24" ht="15" customHeight="1" x14ac:dyDescent="0.25">
      <c r="B1636" s="70" t="s">
        <v>3635</v>
      </c>
      <c r="C1636" s="64">
        <v>41064.985266203701</v>
      </c>
      <c r="D1636" s="65" t="s">
        <v>1806</v>
      </c>
      <c r="E1636" s="66">
        <v>30000</v>
      </c>
      <c r="F1636" s="67" t="s">
        <v>21</v>
      </c>
      <c r="G1636" s="68">
        <v>38111.983169748237</v>
      </c>
      <c r="H1636" s="69">
        <v>4</v>
      </c>
      <c r="I1636" s="67" t="s">
        <v>1807</v>
      </c>
      <c r="J1636" s="70" t="s">
        <v>19</v>
      </c>
      <c r="K1636" s="67" t="s">
        <v>606</v>
      </c>
      <c r="L1636" s="63" t="s">
        <v>606</v>
      </c>
      <c r="M1636" s="70" t="s">
        <v>979</v>
      </c>
      <c r="N1636" s="63" t="s">
        <v>24</v>
      </c>
      <c r="O1636" s="70">
        <v>2</v>
      </c>
      <c r="P1636" s="70">
        <v>2</v>
      </c>
      <c r="Q1636" s="70">
        <v>12</v>
      </c>
      <c r="W1636" s="84">
        <v>1</v>
      </c>
      <c r="X1636" s="84">
        <v>2</v>
      </c>
    </row>
    <row r="1637" spans="2:24" ht="15" customHeight="1" x14ac:dyDescent="0.25">
      <c r="B1637" s="70" t="s">
        <v>3636</v>
      </c>
      <c r="C1637" s="64">
        <v>41064.987349537034</v>
      </c>
      <c r="D1637" s="65">
        <v>49000</v>
      </c>
      <c r="E1637" s="66">
        <v>49000</v>
      </c>
      <c r="F1637" s="67" t="s">
        <v>5</v>
      </c>
      <c r="G1637" s="68">
        <v>49000</v>
      </c>
      <c r="H1637" s="69">
        <v>5</v>
      </c>
      <c r="I1637" s="67" t="s">
        <v>1808</v>
      </c>
      <c r="J1637" s="70" t="s">
        <v>19</v>
      </c>
      <c r="K1637" s="67" t="s">
        <v>14</v>
      </c>
      <c r="L1637" s="63" t="s">
        <v>14</v>
      </c>
      <c r="M1637" s="70" t="s">
        <v>4019</v>
      </c>
      <c r="N1637" s="63" t="s">
        <v>17</v>
      </c>
      <c r="O1637" s="70">
        <v>3</v>
      </c>
      <c r="P1637" s="70">
        <v>2</v>
      </c>
      <c r="Q1637" s="70">
        <v>3</v>
      </c>
      <c r="W1637" s="84">
        <v>2</v>
      </c>
      <c r="X1637" s="84">
        <v>3</v>
      </c>
    </row>
    <row r="1638" spans="2:24" ht="15" customHeight="1" x14ac:dyDescent="0.25">
      <c r="B1638" s="70" t="s">
        <v>3637</v>
      </c>
      <c r="C1638" s="64">
        <v>41065.015439814815</v>
      </c>
      <c r="D1638" s="65">
        <v>59000</v>
      </c>
      <c r="E1638" s="66">
        <v>59000</v>
      </c>
      <c r="F1638" s="67" t="s">
        <v>5</v>
      </c>
      <c r="G1638" s="68">
        <v>59000</v>
      </c>
      <c r="H1638" s="69">
        <v>6</v>
      </c>
      <c r="I1638" s="67" t="s">
        <v>1809</v>
      </c>
      <c r="J1638" s="70" t="s">
        <v>51</v>
      </c>
      <c r="K1638" s="67" t="s">
        <v>14</v>
      </c>
      <c r="L1638" s="63" t="s">
        <v>14</v>
      </c>
      <c r="M1638" s="70" t="s">
        <v>4019</v>
      </c>
      <c r="N1638" s="63" t="s">
        <v>24</v>
      </c>
      <c r="O1638" s="70">
        <v>2</v>
      </c>
      <c r="P1638" s="70">
        <v>2</v>
      </c>
      <c r="Q1638" s="70">
        <v>3</v>
      </c>
      <c r="W1638" s="84">
        <v>1</v>
      </c>
      <c r="X1638" s="84">
        <v>2</v>
      </c>
    </row>
    <row r="1639" spans="2:24" ht="15" customHeight="1" x14ac:dyDescent="0.25">
      <c r="B1639" s="70" t="s">
        <v>3638</v>
      </c>
      <c r="C1639" s="64">
        <v>41065.085972222223</v>
      </c>
      <c r="D1639" s="65">
        <v>55000</v>
      </c>
      <c r="E1639" s="66">
        <v>55000</v>
      </c>
      <c r="F1639" s="67" t="s">
        <v>5</v>
      </c>
      <c r="G1639" s="68">
        <v>55000</v>
      </c>
      <c r="H1639" s="69">
        <v>6</v>
      </c>
      <c r="I1639" s="67" t="s">
        <v>1810</v>
      </c>
      <c r="J1639" s="70" t="s">
        <v>19</v>
      </c>
      <c r="K1639" s="67" t="s">
        <v>14</v>
      </c>
      <c r="L1639" s="63" t="s">
        <v>14</v>
      </c>
      <c r="M1639" s="70" t="s">
        <v>4019</v>
      </c>
      <c r="N1639" s="63" t="s">
        <v>8</v>
      </c>
      <c r="O1639" s="70">
        <v>6</v>
      </c>
      <c r="P1639" s="70">
        <v>6</v>
      </c>
      <c r="Q1639" s="70">
        <v>15</v>
      </c>
      <c r="W1639" s="84">
        <v>4</v>
      </c>
      <c r="X1639" s="84">
        <v>6</v>
      </c>
    </row>
    <row r="1640" spans="2:24" ht="15" customHeight="1" x14ac:dyDescent="0.25">
      <c r="B1640" s="70" t="s">
        <v>3639</v>
      </c>
      <c r="C1640" s="64">
        <v>41065.097928240742</v>
      </c>
      <c r="D1640" s="65">
        <v>75000</v>
      </c>
      <c r="E1640" s="66">
        <v>75000</v>
      </c>
      <c r="F1640" s="67" t="s">
        <v>5</v>
      </c>
      <c r="G1640" s="68">
        <v>75000</v>
      </c>
      <c r="H1640" s="69">
        <v>8</v>
      </c>
      <c r="I1640" s="67" t="s">
        <v>308</v>
      </c>
      <c r="J1640" s="70" t="s">
        <v>308</v>
      </c>
      <c r="K1640" s="67" t="s">
        <v>14</v>
      </c>
      <c r="L1640" s="63" t="s">
        <v>14</v>
      </c>
      <c r="M1640" s="70" t="s">
        <v>4019</v>
      </c>
      <c r="N1640" s="63" t="s">
        <v>8</v>
      </c>
      <c r="O1640" s="70">
        <v>6</v>
      </c>
      <c r="P1640" s="70">
        <v>6</v>
      </c>
      <c r="Q1640" s="70">
        <v>10</v>
      </c>
      <c r="W1640" s="84">
        <v>4</v>
      </c>
      <c r="X1640" s="84">
        <v>6</v>
      </c>
    </row>
    <row r="1641" spans="2:24" ht="15" customHeight="1" x14ac:dyDescent="0.25">
      <c r="B1641" s="70" t="s">
        <v>3640</v>
      </c>
      <c r="C1641" s="64">
        <v>41065.159745370373</v>
      </c>
      <c r="D1641" s="65">
        <v>3300</v>
      </c>
      <c r="E1641" s="66">
        <v>39600</v>
      </c>
      <c r="F1641" s="67" t="s">
        <v>21</v>
      </c>
      <c r="G1641" s="68">
        <v>50307.817784067665</v>
      </c>
      <c r="H1641" s="69">
        <v>6</v>
      </c>
      <c r="I1641" s="67" t="s">
        <v>1811</v>
      </c>
      <c r="J1641" s="70" t="s">
        <v>51</v>
      </c>
      <c r="K1641" s="67" t="s">
        <v>979</v>
      </c>
      <c r="L1641" s="63" t="s">
        <v>979</v>
      </c>
      <c r="M1641" s="70" t="s">
        <v>979</v>
      </c>
      <c r="N1641" s="63" t="s">
        <v>24</v>
      </c>
      <c r="O1641" s="70">
        <v>2</v>
      </c>
      <c r="P1641" s="70">
        <v>2</v>
      </c>
      <c r="Q1641" s="70">
        <v>5</v>
      </c>
      <c r="W1641" s="84">
        <v>1</v>
      </c>
      <c r="X1641" s="84">
        <v>2</v>
      </c>
    </row>
    <row r="1642" spans="2:24" ht="15" customHeight="1" x14ac:dyDescent="0.25">
      <c r="B1642" s="70" t="s">
        <v>3641</v>
      </c>
      <c r="C1642" s="64">
        <v>41065.163611111115</v>
      </c>
      <c r="D1642" s="65" t="s">
        <v>1812</v>
      </c>
      <c r="E1642" s="66">
        <v>30500</v>
      </c>
      <c r="F1642" s="67" t="s">
        <v>5</v>
      </c>
      <c r="G1642" s="68">
        <v>30500</v>
      </c>
      <c r="H1642" s="69">
        <v>4</v>
      </c>
      <c r="I1642" s="67" t="s">
        <v>13</v>
      </c>
      <c r="J1642" s="70" t="s">
        <v>19</v>
      </c>
      <c r="K1642" s="67" t="s">
        <v>141</v>
      </c>
      <c r="L1642" s="63" t="s">
        <v>141</v>
      </c>
      <c r="M1642" s="70" t="s">
        <v>4018</v>
      </c>
      <c r="N1642" s="63" t="s">
        <v>12</v>
      </c>
      <c r="O1642" s="70">
        <v>8</v>
      </c>
      <c r="P1642" s="70">
        <v>8</v>
      </c>
      <c r="Q1642" s="70">
        <v>8</v>
      </c>
      <c r="W1642" s="84">
        <v>8</v>
      </c>
      <c r="X1642" s="84">
        <v>8</v>
      </c>
    </row>
    <row r="1643" spans="2:24" ht="15" customHeight="1" x14ac:dyDescent="0.25">
      <c r="B1643" s="70" t="s">
        <v>3642</v>
      </c>
      <c r="C1643" s="64">
        <v>41065.170937499999</v>
      </c>
      <c r="D1643" s="65">
        <v>80000</v>
      </c>
      <c r="E1643" s="66">
        <v>80000</v>
      </c>
      <c r="F1643" s="67" t="s">
        <v>5</v>
      </c>
      <c r="G1643" s="68">
        <v>80000</v>
      </c>
      <c r="H1643" s="69">
        <v>9</v>
      </c>
      <c r="I1643" s="67" t="s">
        <v>1813</v>
      </c>
      <c r="J1643" s="70" t="s">
        <v>65</v>
      </c>
      <c r="K1643" s="67" t="s">
        <v>14</v>
      </c>
      <c r="L1643" s="63" t="s">
        <v>14</v>
      </c>
      <c r="M1643" s="70" t="s">
        <v>4019</v>
      </c>
      <c r="N1643" s="63" t="s">
        <v>17</v>
      </c>
      <c r="O1643" s="70">
        <v>3</v>
      </c>
      <c r="P1643" s="70">
        <v>2</v>
      </c>
      <c r="Q1643" s="70">
        <v>2</v>
      </c>
      <c r="W1643" s="84">
        <v>2</v>
      </c>
      <c r="X1643" s="84">
        <v>3</v>
      </c>
    </row>
    <row r="1644" spans="2:24" ht="15" customHeight="1" x14ac:dyDescent="0.25">
      <c r="B1644" s="70" t="s">
        <v>3643</v>
      </c>
      <c r="C1644" s="64">
        <v>41065.210462962961</v>
      </c>
      <c r="D1644" s="65">
        <v>1000</v>
      </c>
      <c r="E1644" s="66">
        <v>12000</v>
      </c>
      <c r="F1644" s="67" t="s">
        <v>5</v>
      </c>
      <c r="G1644" s="68">
        <v>12000</v>
      </c>
      <c r="H1644" s="69">
        <v>2</v>
      </c>
      <c r="I1644" s="67" t="s">
        <v>1814</v>
      </c>
      <c r="J1644" s="70" t="s">
        <v>19</v>
      </c>
      <c r="K1644" s="67" t="s">
        <v>14</v>
      </c>
      <c r="L1644" s="63" t="s">
        <v>14</v>
      </c>
      <c r="M1644" s="70" t="s">
        <v>4019</v>
      </c>
      <c r="N1644" s="63" t="s">
        <v>17</v>
      </c>
      <c r="O1644" s="70">
        <v>3</v>
      </c>
      <c r="P1644" s="70">
        <v>2</v>
      </c>
      <c r="Q1644" s="70">
        <v>1</v>
      </c>
      <c r="W1644" s="84">
        <v>2</v>
      </c>
      <c r="X1644" s="84">
        <v>3</v>
      </c>
    </row>
    <row r="1645" spans="2:24" ht="15" customHeight="1" x14ac:dyDescent="0.25">
      <c r="B1645" s="70" t="s">
        <v>3644</v>
      </c>
      <c r="C1645" s="64">
        <v>41065.210648148146</v>
      </c>
      <c r="D1645" s="65">
        <v>48500</v>
      </c>
      <c r="E1645" s="66">
        <v>48500</v>
      </c>
      <c r="F1645" s="67" t="s">
        <v>5</v>
      </c>
      <c r="G1645" s="68">
        <v>48500</v>
      </c>
      <c r="H1645" s="69">
        <v>5</v>
      </c>
      <c r="I1645" s="67" t="s">
        <v>1815</v>
      </c>
      <c r="J1645" s="70" t="s">
        <v>19</v>
      </c>
      <c r="K1645" s="67" t="s">
        <v>14</v>
      </c>
      <c r="L1645" s="63" t="s">
        <v>14</v>
      </c>
      <c r="M1645" s="70" t="s">
        <v>4019</v>
      </c>
      <c r="N1645" s="63" t="s">
        <v>8</v>
      </c>
      <c r="O1645" s="70">
        <v>6</v>
      </c>
      <c r="P1645" s="70">
        <v>6</v>
      </c>
      <c r="Q1645" s="70">
        <v>6</v>
      </c>
      <c r="W1645" s="84">
        <v>4</v>
      </c>
      <c r="X1645" s="84">
        <v>6</v>
      </c>
    </row>
    <row r="1646" spans="2:24" ht="15" customHeight="1" x14ac:dyDescent="0.25">
      <c r="B1646" s="70" t="s">
        <v>3645</v>
      </c>
      <c r="C1646" s="64">
        <v>41065.285833333335</v>
      </c>
      <c r="D1646" s="65" t="s">
        <v>1234</v>
      </c>
      <c r="E1646" s="66">
        <v>40000</v>
      </c>
      <c r="F1646" s="67" t="s">
        <v>67</v>
      </c>
      <c r="G1646" s="68">
        <v>63047.130882691366</v>
      </c>
      <c r="H1646" s="69">
        <v>7</v>
      </c>
      <c r="I1646" s="67" t="s">
        <v>1816</v>
      </c>
      <c r="J1646" s="70" t="s">
        <v>65</v>
      </c>
      <c r="K1646" s="67" t="s">
        <v>69</v>
      </c>
      <c r="L1646" s="63" t="s">
        <v>69</v>
      </c>
      <c r="M1646" s="70" t="s">
        <v>979</v>
      </c>
      <c r="N1646" s="63" t="s">
        <v>17</v>
      </c>
      <c r="O1646" s="70">
        <v>3</v>
      </c>
      <c r="P1646" s="70">
        <v>2</v>
      </c>
      <c r="Q1646" s="70">
        <v>25</v>
      </c>
      <c r="W1646" s="84">
        <v>2</v>
      </c>
      <c r="X1646" s="84">
        <v>3</v>
      </c>
    </row>
    <row r="1647" spans="2:24" ht="15" customHeight="1" x14ac:dyDescent="0.25">
      <c r="B1647" s="70" t="s">
        <v>3646</v>
      </c>
      <c r="C1647" s="64">
        <v>41065.295277777775</v>
      </c>
      <c r="D1647" s="65" t="s">
        <v>1817</v>
      </c>
      <c r="E1647" s="66">
        <v>192000</v>
      </c>
      <c r="F1647" s="67" t="s">
        <v>39</v>
      </c>
      <c r="G1647" s="68">
        <v>3419.1200039889732</v>
      </c>
      <c r="H1647" s="69">
        <v>1</v>
      </c>
      <c r="I1647" s="67" t="s">
        <v>836</v>
      </c>
      <c r="J1647" s="70" t="s">
        <v>19</v>
      </c>
      <c r="K1647" s="67" t="s">
        <v>7</v>
      </c>
      <c r="L1647" s="63" t="s">
        <v>7</v>
      </c>
      <c r="M1647" s="70" t="s">
        <v>1122</v>
      </c>
      <c r="N1647" s="63" t="s">
        <v>8</v>
      </c>
      <c r="O1647" s="70">
        <v>6</v>
      </c>
      <c r="P1647" s="70">
        <v>6</v>
      </c>
      <c r="Q1647" s="70">
        <v>5</v>
      </c>
      <c r="W1647" s="84">
        <v>4</v>
      </c>
      <c r="X1647" s="84">
        <v>6</v>
      </c>
    </row>
    <row r="1648" spans="2:24" ht="15" customHeight="1" x14ac:dyDescent="0.25">
      <c r="B1648" s="70" t="s">
        <v>3647</v>
      </c>
      <c r="C1648" s="64">
        <v>41065.446921296294</v>
      </c>
      <c r="D1648" s="65">
        <v>110000</v>
      </c>
      <c r="E1648" s="66">
        <v>110000</v>
      </c>
      <c r="F1648" s="67" t="s">
        <v>668</v>
      </c>
      <c r="G1648" s="68">
        <v>87734.690296543267</v>
      </c>
      <c r="H1648" s="69">
        <v>9</v>
      </c>
      <c r="I1648" s="67" t="s">
        <v>1818</v>
      </c>
      <c r="J1648" s="70" t="s">
        <v>51</v>
      </c>
      <c r="K1648" s="67" t="s">
        <v>670</v>
      </c>
      <c r="L1648" s="63" t="s">
        <v>670</v>
      </c>
      <c r="M1648" s="70" t="s">
        <v>4083</v>
      </c>
      <c r="N1648" s="63" t="s">
        <v>8</v>
      </c>
      <c r="O1648" s="70">
        <v>6</v>
      </c>
      <c r="P1648" s="70">
        <v>6</v>
      </c>
      <c r="Q1648" s="70">
        <v>6</v>
      </c>
      <c r="W1648" s="84">
        <v>4</v>
      </c>
      <c r="X1648" s="84">
        <v>6</v>
      </c>
    </row>
    <row r="1649" spans="2:24" ht="15" customHeight="1" x14ac:dyDescent="0.25">
      <c r="B1649" s="70" t="s">
        <v>3648</v>
      </c>
      <c r="C1649" s="64">
        <v>41065.529606481483</v>
      </c>
      <c r="D1649" s="65" t="s">
        <v>1819</v>
      </c>
      <c r="E1649" s="66">
        <v>71000</v>
      </c>
      <c r="F1649" s="67" t="s">
        <v>668</v>
      </c>
      <c r="G1649" s="68">
        <v>56628.754645950656</v>
      </c>
      <c r="H1649" s="69">
        <v>6</v>
      </c>
      <c r="I1649" s="67" t="s">
        <v>205</v>
      </c>
      <c r="J1649" s="70" t="s">
        <v>19</v>
      </c>
      <c r="K1649" s="67" t="s">
        <v>1093</v>
      </c>
      <c r="L1649" s="63" t="s">
        <v>670</v>
      </c>
      <c r="M1649" s="70" t="s">
        <v>4083</v>
      </c>
      <c r="N1649" s="63" t="s">
        <v>12</v>
      </c>
      <c r="O1649" s="70">
        <v>8</v>
      </c>
      <c r="P1649" s="70">
        <v>8</v>
      </c>
      <c r="Q1649" s="70">
        <v>6</v>
      </c>
      <c r="W1649" s="84">
        <v>8</v>
      </c>
      <c r="X1649" s="84">
        <v>8</v>
      </c>
    </row>
    <row r="1650" spans="2:24" ht="15" customHeight="1" x14ac:dyDescent="0.25">
      <c r="B1650" s="70" t="s">
        <v>3649</v>
      </c>
      <c r="C1650" s="64">
        <v>41065.749756944446</v>
      </c>
      <c r="D1650" s="65" t="s">
        <v>1368</v>
      </c>
      <c r="E1650" s="66">
        <v>450000</v>
      </c>
      <c r="F1650" s="67" t="s">
        <v>39</v>
      </c>
      <c r="G1650" s="68">
        <v>8013.5625093491553</v>
      </c>
      <c r="H1650" s="69">
        <v>1</v>
      </c>
      <c r="I1650" s="67" t="s">
        <v>1820</v>
      </c>
      <c r="J1650" s="70" t="s">
        <v>3945</v>
      </c>
      <c r="K1650" s="67" t="s">
        <v>7</v>
      </c>
      <c r="L1650" s="63" t="s">
        <v>7</v>
      </c>
      <c r="M1650" s="70" t="s">
        <v>1122</v>
      </c>
      <c r="N1650" s="63" t="s">
        <v>12</v>
      </c>
      <c r="O1650" s="70">
        <v>8</v>
      </c>
      <c r="P1650" s="70">
        <v>8</v>
      </c>
      <c r="Q1650" s="70">
        <v>4</v>
      </c>
      <c r="W1650" s="84">
        <v>8</v>
      </c>
      <c r="X1650" s="84">
        <v>8</v>
      </c>
    </row>
    <row r="1651" spans="2:24" ht="15" customHeight="1" x14ac:dyDescent="0.25">
      <c r="B1651" s="70" t="s">
        <v>3650</v>
      </c>
      <c r="C1651" s="64">
        <v>41065.772210648145</v>
      </c>
      <c r="D1651" s="65" t="s">
        <v>1821</v>
      </c>
      <c r="E1651" s="66">
        <v>200000</v>
      </c>
      <c r="F1651" s="67" t="s">
        <v>39</v>
      </c>
      <c r="G1651" s="68">
        <v>3561.5833374885137</v>
      </c>
      <c r="H1651" s="69">
        <v>1</v>
      </c>
      <c r="I1651" s="67" t="s">
        <v>747</v>
      </c>
      <c r="J1651" s="70" t="s">
        <v>19</v>
      </c>
      <c r="K1651" s="67" t="s">
        <v>7</v>
      </c>
      <c r="L1651" s="63" t="s">
        <v>7</v>
      </c>
      <c r="M1651" s="70" t="s">
        <v>1122</v>
      </c>
      <c r="N1651" s="63" t="s">
        <v>24</v>
      </c>
      <c r="O1651" s="70">
        <v>2</v>
      </c>
      <c r="P1651" s="70">
        <v>2</v>
      </c>
      <c r="Q1651" s="70">
        <v>16</v>
      </c>
      <c r="W1651" s="84">
        <v>1</v>
      </c>
      <c r="X1651" s="84">
        <v>2</v>
      </c>
    </row>
    <row r="1652" spans="2:24" ht="15" customHeight="1" x14ac:dyDescent="0.25">
      <c r="B1652" s="70" t="s">
        <v>3651</v>
      </c>
      <c r="C1652" s="64">
        <v>41065.801435185182</v>
      </c>
      <c r="D1652" s="65">
        <v>62000</v>
      </c>
      <c r="E1652" s="66">
        <v>62000</v>
      </c>
      <c r="F1652" s="67" t="s">
        <v>5</v>
      </c>
      <c r="G1652" s="68">
        <v>62000</v>
      </c>
      <c r="H1652" s="69">
        <v>7</v>
      </c>
      <c r="I1652" s="67" t="s">
        <v>18</v>
      </c>
      <c r="J1652" s="70" t="s">
        <v>277</v>
      </c>
      <c r="K1652" s="67" t="s">
        <v>14</v>
      </c>
      <c r="L1652" s="63" t="s">
        <v>14</v>
      </c>
      <c r="M1652" s="70" t="s">
        <v>4019</v>
      </c>
      <c r="N1652" s="63" t="s">
        <v>17</v>
      </c>
      <c r="O1652" s="70">
        <v>3</v>
      </c>
      <c r="P1652" s="70">
        <v>2</v>
      </c>
      <c r="Q1652" s="70">
        <v>12</v>
      </c>
      <c r="W1652" s="84">
        <v>2</v>
      </c>
      <c r="X1652" s="84">
        <v>3</v>
      </c>
    </row>
    <row r="1653" spans="2:24" ht="15" customHeight="1" x14ac:dyDescent="0.25">
      <c r="B1653" s="70" t="s">
        <v>3652</v>
      </c>
      <c r="C1653" s="64">
        <v>41065.802812499998</v>
      </c>
      <c r="D1653" s="65">
        <v>21000</v>
      </c>
      <c r="E1653" s="66">
        <v>21000</v>
      </c>
      <c r="F1653" s="67" t="s">
        <v>21</v>
      </c>
      <c r="G1653" s="68">
        <v>26678.388218823762</v>
      </c>
      <c r="H1653" s="69">
        <v>3</v>
      </c>
      <c r="I1653" s="67" t="s">
        <v>1265</v>
      </c>
      <c r="J1653" s="70" t="s">
        <v>19</v>
      </c>
      <c r="K1653" s="67" t="s">
        <v>29</v>
      </c>
      <c r="L1653" s="63" t="s">
        <v>29</v>
      </c>
      <c r="M1653" s="70" t="s">
        <v>979</v>
      </c>
      <c r="N1653" s="63" t="s">
        <v>8</v>
      </c>
      <c r="O1653" s="70">
        <v>6</v>
      </c>
      <c r="P1653" s="70">
        <v>6</v>
      </c>
      <c r="Q1653" s="70">
        <v>5</v>
      </c>
      <c r="W1653" s="84">
        <v>4</v>
      </c>
      <c r="X1653" s="84">
        <v>6</v>
      </c>
    </row>
    <row r="1654" spans="2:24" ht="15" customHeight="1" x14ac:dyDescent="0.25">
      <c r="B1654" s="70" t="s">
        <v>3653</v>
      </c>
      <c r="C1654" s="64">
        <v>41065.817511574074</v>
      </c>
      <c r="D1654" s="65" t="s">
        <v>1245</v>
      </c>
      <c r="E1654" s="66">
        <v>45000</v>
      </c>
      <c r="F1654" s="67" t="s">
        <v>67</v>
      </c>
      <c r="G1654" s="68">
        <v>70928.022243027779</v>
      </c>
      <c r="H1654" s="69">
        <v>8</v>
      </c>
      <c r="I1654" s="67" t="s">
        <v>151</v>
      </c>
      <c r="J1654" s="70" t="s">
        <v>19</v>
      </c>
      <c r="K1654" s="67" t="s">
        <v>69</v>
      </c>
      <c r="L1654" s="63" t="s">
        <v>69</v>
      </c>
      <c r="M1654" s="70" t="s">
        <v>979</v>
      </c>
      <c r="N1654" s="63" t="s">
        <v>12</v>
      </c>
      <c r="O1654" s="70">
        <v>8</v>
      </c>
      <c r="P1654" s="70">
        <v>8</v>
      </c>
      <c r="Q1654" s="70">
        <v>5</v>
      </c>
      <c r="W1654" s="84">
        <v>8</v>
      </c>
      <c r="X1654" s="84">
        <v>8</v>
      </c>
    </row>
    <row r="1655" spans="2:24" ht="15" customHeight="1" x14ac:dyDescent="0.25">
      <c r="B1655" s="70" t="s">
        <v>3654</v>
      </c>
      <c r="C1655" s="64">
        <v>41065.833043981482</v>
      </c>
      <c r="D1655" s="65">
        <v>33000</v>
      </c>
      <c r="E1655" s="66">
        <v>33000</v>
      </c>
      <c r="F1655" s="67" t="s">
        <v>21</v>
      </c>
      <c r="G1655" s="68">
        <v>41923.181486723057</v>
      </c>
      <c r="H1655" s="69">
        <v>5</v>
      </c>
      <c r="I1655" s="67" t="s">
        <v>1509</v>
      </c>
      <c r="J1655" s="70" t="s">
        <v>19</v>
      </c>
      <c r="K1655" s="67" t="s">
        <v>1822</v>
      </c>
      <c r="L1655" s="63" t="s">
        <v>104</v>
      </c>
      <c r="M1655" s="70" t="s">
        <v>979</v>
      </c>
      <c r="N1655" s="63" t="s">
        <v>8</v>
      </c>
      <c r="O1655" s="70">
        <v>6</v>
      </c>
      <c r="P1655" s="70">
        <v>6</v>
      </c>
      <c r="Q1655" s="70">
        <v>6</v>
      </c>
      <c r="W1655" s="84">
        <v>4</v>
      </c>
      <c r="X1655" s="84">
        <v>6</v>
      </c>
    </row>
    <row r="1656" spans="2:24" ht="15" customHeight="1" x14ac:dyDescent="0.25">
      <c r="B1656" s="70" t="s">
        <v>3655</v>
      </c>
      <c r="C1656" s="64">
        <v>41065.863437499997</v>
      </c>
      <c r="D1656" s="65">
        <v>90000</v>
      </c>
      <c r="E1656" s="66">
        <v>90000</v>
      </c>
      <c r="F1656" s="67" t="s">
        <v>5</v>
      </c>
      <c r="G1656" s="68">
        <v>90000</v>
      </c>
      <c r="H1656" s="69">
        <v>10</v>
      </c>
      <c r="I1656" s="67" t="s">
        <v>1823</v>
      </c>
      <c r="J1656" s="70" t="s">
        <v>19</v>
      </c>
      <c r="K1656" s="67" t="s">
        <v>14</v>
      </c>
      <c r="L1656" s="63" t="s">
        <v>14</v>
      </c>
      <c r="M1656" s="70" t="s">
        <v>4019</v>
      </c>
      <c r="N1656" s="63" t="s">
        <v>17</v>
      </c>
      <c r="O1656" s="70">
        <v>3</v>
      </c>
      <c r="P1656" s="70">
        <v>2</v>
      </c>
      <c r="Q1656" s="70">
        <v>8</v>
      </c>
      <c r="W1656" s="84">
        <v>2</v>
      </c>
      <c r="X1656" s="84">
        <v>3</v>
      </c>
    </row>
    <row r="1657" spans="2:24" ht="15" customHeight="1" x14ac:dyDescent="0.25">
      <c r="B1657" s="70" t="s">
        <v>3656</v>
      </c>
      <c r="C1657" s="64">
        <v>41065.880046296297</v>
      </c>
      <c r="D1657" s="65" t="s">
        <v>1824</v>
      </c>
      <c r="E1657" s="66">
        <v>400000</v>
      </c>
      <c r="F1657" s="67" t="s">
        <v>1825</v>
      </c>
      <c r="G1657" s="68">
        <v>67700.452577525488</v>
      </c>
      <c r="H1657" s="69">
        <v>7</v>
      </c>
      <c r="I1657" s="67" t="s">
        <v>1826</v>
      </c>
      <c r="J1657" s="70" t="s">
        <v>19</v>
      </c>
      <c r="K1657" s="67" t="s">
        <v>581</v>
      </c>
      <c r="L1657" s="63" t="s">
        <v>581</v>
      </c>
      <c r="M1657" s="70" t="s">
        <v>979</v>
      </c>
      <c r="N1657" s="63" t="s">
        <v>12</v>
      </c>
      <c r="O1657" s="70">
        <v>8</v>
      </c>
      <c r="P1657" s="70">
        <v>8</v>
      </c>
      <c r="Q1657" s="70">
        <v>5</v>
      </c>
      <c r="W1657" s="84">
        <v>8</v>
      </c>
      <c r="X1657" s="84">
        <v>8</v>
      </c>
    </row>
    <row r="1658" spans="2:24" ht="15" customHeight="1" x14ac:dyDescent="0.25">
      <c r="B1658" s="70" t="s">
        <v>3657</v>
      </c>
      <c r="C1658" s="64">
        <v>41065.898460648146</v>
      </c>
      <c r="D1658" s="65">
        <v>85000</v>
      </c>
      <c r="E1658" s="66">
        <v>85000</v>
      </c>
      <c r="F1658" s="67" t="s">
        <v>5</v>
      </c>
      <c r="G1658" s="68">
        <v>85000</v>
      </c>
      <c r="H1658" s="69">
        <v>9</v>
      </c>
      <c r="I1658" s="67" t="s">
        <v>13</v>
      </c>
      <c r="J1658" s="70" t="s">
        <v>19</v>
      </c>
      <c r="K1658" s="67" t="s">
        <v>14</v>
      </c>
      <c r="L1658" s="63" t="s">
        <v>14</v>
      </c>
      <c r="M1658" s="70" t="s">
        <v>4019</v>
      </c>
      <c r="N1658" s="63" t="s">
        <v>8</v>
      </c>
      <c r="O1658" s="70">
        <v>6</v>
      </c>
      <c r="P1658" s="70">
        <v>6</v>
      </c>
      <c r="Q1658" s="70">
        <v>12</v>
      </c>
      <c r="W1658" s="84">
        <v>4</v>
      </c>
      <c r="X1658" s="84">
        <v>6</v>
      </c>
    </row>
    <row r="1659" spans="2:24" ht="15" customHeight="1" x14ac:dyDescent="0.25">
      <c r="B1659" s="70" t="s">
        <v>3658</v>
      </c>
      <c r="C1659" s="64">
        <v>41065.909143518518</v>
      </c>
      <c r="D1659" s="65">
        <v>50000</v>
      </c>
      <c r="E1659" s="66">
        <v>50000</v>
      </c>
      <c r="F1659" s="67" t="s">
        <v>67</v>
      </c>
      <c r="G1659" s="68">
        <v>78808.913603364199</v>
      </c>
      <c r="H1659" s="69">
        <v>8</v>
      </c>
      <c r="I1659" s="67" t="s">
        <v>1020</v>
      </c>
      <c r="J1659" s="70" t="s">
        <v>3947</v>
      </c>
      <c r="K1659" s="67" t="s">
        <v>69</v>
      </c>
      <c r="L1659" s="63" t="s">
        <v>69</v>
      </c>
      <c r="M1659" s="70" t="s">
        <v>979</v>
      </c>
      <c r="N1659" s="63" t="s">
        <v>8</v>
      </c>
      <c r="O1659" s="70">
        <v>6</v>
      </c>
      <c r="P1659" s="70">
        <v>6</v>
      </c>
      <c r="Q1659" s="70">
        <v>10</v>
      </c>
      <c r="W1659" s="84">
        <v>4</v>
      </c>
      <c r="X1659" s="84">
        <v>6</v>
      </c>
    </row>
    <row r="1660" spans="2:24" ht="15" customHeight="1" x14ac:dyDescent="0.25">
      <c r="B1660" s="70" t="s">
        <v>3659</v>
      </c>
      <c r="C1660" s="64">
        <v>41065.916435185187</v>
      </c>
      <c r="D1660" s="65">
        <v>65000</v>
      </c>
      <c r="E1660" s="66">
        <v>65000</v>
      </c>
      <c r="F1660" s="67" t="s">
        <v>5</v>
      </c>
      <c r="G1660" s="68">
        <v>65000</v>
      </c>
      <c r="H1660" s="69">
        <v>7</v>
      </c>
      <c r="I1660" s="67" t="s">
        <v>205</v>
      </c>
      <c r="J1660" s="70" t="s">
        <v>19</v>
      </c>
      <c r="K1660" s="67" t="s">
        <v>14</v>
      </c>
      <c r="L1660" s="63" t="s">
        <v>14</v>
      </c>
      <c r="M1660" s="70" t="s">
        <v>4019</v>
      </c>
      <c r="N1660" s="63" t="s">
        <v>8</v>
      </c>
      <c r="O1660" s="70">
        <v>6</v>
      </c>
      <c r="P1660" s="70">
        <v>6</v>
      </c>
      <c r="Q1660" s="70">
        <v>8</v>
      </c>
      <c r="W1660" s="84">
        <v>4</v>
      </c>
      <c r="X1660" s="84">
        <v>6</v>
      </c>
    </row>
    <row r="1661" spans="2:24" ht="15" customHeight="1" x14ac:dyDescent="0.25">
      <c r="B1661" s="70" t="s">
        <v>3660</v>
      </c>
      <c r="C1661" s="64">
        <v>41065.920254629629</v>
      </c>
      <c r="D1661" s="65">
        <v>75000</v>
      </c>
      <c r="E1661" s="66">
        <v>75000</v>
      </c>
      <c r="F1661" s="67" t="s">
        <v>5</v>
      </c>
      <c r="G1661" s="68">
        <v>75000</v>
      </c>
      <c r="H1661" s="69">
        <v>8</v>
      </c>
      <c r="I1661" s="67" t="s">
        <v>1827</v>
      </c>
      <c r="J1661" s="70" t="s">
        <v>3947</v>
      </c>
      <c r="K1661" s="67" t="s">
        <v>14</v>
      </c>
      <c r="L1661" s="63" t="s">
        <v>14</v>
      </c>
      <c r="M1661" s="70" t="s">
        <v>4019</v>
      </c>
      <c r="N1661" s="63" t="s">
        <v>17</v>
      </c>
      <c r="O1661" s="70">
        <v>3</v>
      </c>
      <c r="P1661" s="70">
        <v>2</v>
      </c>
      <c r="Q1661" s="70">
        <v>3</v>
      </c>
      <c r="W1661" s="84">
        <v>2</v>
      </c>
      <c r="X1661" s="84">
        <v>3</v>
      </c>
    </row>
    <row r="1662" spans="2:24" ht="15" customHeight="1" x14ac:dyDescent="0.25">
      <c r="B1662" s="70" t="s">
        <v>3661</v>
      </c>
      <c r="C1662" s="64">
        <v>41065.947534722225</v>
      </c>
      <c r="D1662" s="65">
        <v>92000</v>
      </c>
      <c r="E1662" s="66">
        <v>92000</v>
      </c>
      <c r="F1662" s="67" t="s">
        <v>5</v>
      </c>
      <c r="G1662" s="68">
        <v>92000</v>
      </c>
      <c r="H1662" s="69">
        <v>10</v>
      </c>
      <c r="I1662" s="67" t="s">
        <v>1828</v>
      </c>
      <c r="J1662" s="70" t="s">
        <v>19</v>
      </c>
      <c r="K1662" s="67" t="s">
        <v>14</v>
      </c>
      <c r="L1662" s="63" t="s">
        <v>14</v>
      </c>
      <c r="M1662" s="70" t="s">
        <v>4019</v>
      </c>
      <c r="N1662" s="63" t="s">
        <v>8</v>
      </c>
      <c r="O1662" s="70">
        <v>6</v>
      </c>
      <c r="P1662" s="70">
        <v>6</v>
      </c>
      <c r="Q1662" s="70">
        <v>9</v>
      </c>
      <c r="W1662" s="84">
        <v>4</v>
      </c>
      <c r="X1662" s="84">
        <v>6</v>
      </c>
    </row>
    <row r="1663" spans="2:24" ht="15" customHeight="1" x14ac:dyDescent="0.25">
      <c r="B1663" s="70" t="s">
        <v>3662</v>
      </c>
      <c r="C1663" s="64">
        <v>41065.951620370368</v>
      </c>
      <c r="D1663" s="65">
        <v>40000</v>
      </c>
      <c r="E1663" s="66">
        <v>40000</v>
      </c>
      <c r="F1663" s="67" t="s">
        <v>21</v>
      </c>
      <c r="G1663" s="68">
        <v>50815.977559664309</v>
      </c>
      <c r="H1663" s="69">
        <v>6</v>
      </c>
      <c r="I1663" s="67" t="s">
        <v>13</v>
      </c>
      <c r="J1663" s="70" t="s">
        <v>19</v>
      </c>
      <c r="K1663" s="67" t="s">
        <v>23</v>
      </c>
      <c r="L1663" s="63" t="s">
        <v>23</v>
      </c>
      <c r="M1663" s="70" t="s">
        <v>979</v>
      </c>
      <c r="N1663" s="63" t="s">
        <v>17</v>
      </c>
      <c r="O1663" s="70">
        <v>3</v>
      </c>
      <c r="P1663" s="70">
        <v>2</v>
      </c>
      <c r="Q1663" s="70">
        <v>3</v>
      </c>
      <c r="W1663" s="84">
        <v>2</v>
      </c>
      <c r="X1663" s="84">
        <v>3</v>
      </c>
    </row>
    <row r="1664" spans="2:24" ht="15" customHeight="1" x14ac:dyDescent="0.25">
      <c r="B1664" s="70" t="s">
        <v>3663</v>
      </c>
      <c r="C1664" s="64">
        <v>41065.965092592596</v>
      </c>
      <c r="D1664" s="65" t="s">
        <v>1829</v>
      </c>
      <c r="E1664" s="66">
        <v>35500</v>
      </c>
      <c r="F1664" s="67" t="s">
        <v>67</v>
      </c>
      <c r="G1664" s="68">
        <v>55954.328658388586</v>
      </c>
      <c r="H1664" s="69">
        <v>6</v>
      </c>
      <c r="I1664" s="67" t="s">
        <v>1283</v>
      </c>
      <c r="J1664" s="70" t="s">
        <v>308</v>
      </c>
      <c r="K1664" s="67" t="s">
        <v>69</v>
      </c>
      <c r="L1664" s="63" t="s">
        <v>69</v>
      </c>
      <c r="M1664" s="70" t="s">
        <v>979</v>
      </c>
      <c r="N1664" s="63" t="s">
        <v>8</v>
      </c>
      <c r="O1664" s="70">
        <v>6</v>
      </c>
      <c r="P1664" s="70">
        <v>6</v>
      </c>
      <c r="Q1664" s="70">
        <v>8</v>
      </c>
      <c r="W1664" s="84">
        <v>4</v>
      </c>
      <c r="X1664" s="84">
        <v>6</v>
      </c>
    </row>
    <row r="1665" spans="2:24" ht="15" customHeight="1" x14ac:dyDescent="0.25">
      <c r="B1665" s="70" t="s">
        <v>3664</v>
      </c>
      <c r="C1665" s="64">
        <v>41066.034201388888</v>
      </c>
      <c r="D1665" s="65">
        <v>45000</v>
      </c>
      <c r="E1665" s="66">
        <v>45000</v>
      </c>
      <c r="F1665" s="67" t="s">
        <v>5</v>
      </c>
      <c r="G1665" s="68">
        <v>45000</v>
      </c>
      <c r="H1665" s="69">
        <v>5</v>
      </c>
      <c r="I1665" s="67" t="s">
        <v>1830</v>
      </c>
      <c r="J1665" s="70" t="s">
        <v>19</v>
      </c>
      <c r="K1665" s="67" t="s">
        <v>14</v>
      </c>
      <c r="L1665" s="63" t="s">
        <v>14</v>
      </c>
      <c r="M1665" s="70" t="s">
        <v>4019</v>
      </c>
      <c r="N1665" s="63" t="s">
        <v>17</v>
      </c>
      <c r="O1665" s="70">
        <v>3</v>
      </c>
      <c r="P1665" s="70">
        <v>2</v>
      </c>
      <c r="Q1665" s="70">
        <v>4</v>
      </c>
      <c r="W1665" s="84">
        <v>2</v>
      </c>
      <c r="X1665" s="84">
        <v>3</v>
      </c>
    </row>
    <row r="1666" spans="2:24" ht="15" customHeight="1" x14ac:dyDescent="0.25">
      <c r="B1666" s="70" t="s">
        <v>3665</v>
      </c>
      <c r="C1666" s="64">
        <v>41066.044849537036</v>
      </c>
      <c r="D1666" s="65" t="s">
        <v>1831</v>
      </c>
      <c r="E1666" s="66">
        <v>400000</v>
      </c>
      <c r="F1666" s="67" t="s">
        <v>39</v>
      </c>
      <c r="G1666" s="68">
        <v>7123.1666749770275</v>
      </c>
      <c r="H1666" s="69">
        <v>1</v>
      </c>
      <c r="I1666" s="67" t="s">
        <v>19</v>
      </c>
      <c r="J1666" s="70" t="s">
        <v>19</v>
      </c>
      <c r="K1666" s="67" t="s">
        <v>7</v>
      </c>
      <c r="L1666" s="63" t="s">
        <v>7</v>
      </c>
      <c r="M1666" s="70" t="s">
        <v>1122</v>
      </c>
      <c r="N1666" s="63" t="s">
        <v>8</v>
      </c>
      <c r="O1666" s="70">
        <v>6</v>
      </c>
      <c r="P1666" s="70">
        <v>6</v>
      </c>
      <c r="Q1666" s="70">
        <v>4</v>
      </c>
      <c r="W1666" s="84">
        <v>4</v>
      </c>
      <c r="X1666" s="84">
        <v>6</v>
      </c>
    </row>
    <row r="1667" spans="2:24" ht="15" customHeight="1" x14ac:dyDescent="0.25">
      <c r="B1667" s="70" t="s">
        <v>3666</v>
      </c>
      <c r="C1667" s="64">
        <v>41066.060370370367</v>
      </c>
      <c r="D1667" s="65" t="s">
        <v>1832</v>
      </c>
      <c r="E1667" s="66">
        <v>38920</v>
      </c>
      <c r="F1667" s="67" t="s">
        <v>21</v>
      </c>
      <c r="G1667" s="68">
        <v>49443.946165553374</v>
      </c>
      <c r="H1667" s="69">
        <v>5</v>
      </c>
      <c r="I1667" s="67" t="s">
        <v>1833</v>
      </c>
      <c r="J1667" s="70" t="s">
        <v>19</v>
      </c>
      <c r="K1667" s="67" t="s">
        <v>57</v>
      </c>
      <c r="L1667" s="63" t="s">
        <v>57</v>
      </c>
      <c r="M1667" s="70" t="s">
        <v>979</v>
      </c>
      <c r="N1667" s="63" t="s">
        <v>8</v>
      </c>
      <c r="O1667" s="70">
        <v>6</v>
      </c>
      <c r="P1667" s="70">
        <v>6</v>
      </c>
      <c r="Q1667" s="70">
        <v>1.5</v>
      </c>
      <c r="W1667" s="84">
        <v>4</v>
      </c>
      <c r="X1667" s="84">
        <v>6</v>
      </c>
    </row>
    <row r="1668" spans="2:24" ht="15" customHeight="1" x14ac:dyDescent="0.25">
      <c r="B1668" s="70" t="s">
        <v>3667</v>
      </c>
      <c r="C1668" s="64">
        <v>41066.070601851854</v>
      </c>
      <c r="D1668" s="65" t="s">
        <v>1834</v>
      </c>
      <c r="E1668" s="66">
        <v>45000</v>
      </c>
      <c r="F1668" s="67" t="s">
        <v>5</v>
      </c>
      <c r="G1668" s="68">
        <v>45000</v>
      </c>
      <c r="H1668" s="69">
        <v>5</v>
      </c>
      <c r="I1668" s="67" t="s">
        <v>28</v>
      </c>
      <c r="J1668" s="70" t="s">
        <v>3947</v>
      </c>
      <c r="K1668" s="67" t="s">
        <v>164</v>
      </c>
      <c r="L1668" s="63" t="s">
        <v>164</v>
      </c>
      <c r="M1668" s="70" t="s">
        <v>4019</v>
      </c>
      <c r="N1668" s="63" t="s">
        <v>8</v>
      </c>
      <c r="O1668" s="70">
        <v>6</v>
      </c>
      <c r="P1668" s="70">
        <v>6</v>
      </c>
      <c r="Q1668" s="70">
        <v>5</v>
      </c>
      <c r="W1668" s="84">
        <v>4</v>
      </c>
      <c r="X1668" s="84">
        <v>6</v>
      </c>
    </row>
    <row r="1669" spans="2:24" ht="15" customHeight="1" x14ac:dyDescent="0.25">
      <c r="B1669" s="70" t="s">
        <v>3668</v>
      </c>
      <c r="C1669" s="64">
        <v>41066.091643518521</v>
      </c>
      <c r="D1669" s="65" t="s">
        <v>1835</v>
      </c>
      <c r="E1669" s="66">
        <v>60000</v>
      </c>
      <c r="F1669" s="67" t="s">
        <v>5</v>
      </c>
      <c r="G1669" s="68">
        <v>60000</v>
      </c>
      <c r="H1669" s="69">
        <v>7</v>
      </c>
      <c r="I1669" s="67" t="s">
        <v>19</v>
      </c>
      <c r="J1669" s="70" t="s">
        <v>19</v>
      </c>
      <c r="K1669" s="67" t="s">
        <v>14</v>
      </c>
      <c r="L1669" s="63" t="s">
        <v>14</v>
      </c>
      <c r="M1669" s="70" t="s">
        <v>4019</v>
      </c>
      <c r="N1669" s="63" t="s">
        <v>12</v>
      </c>
      <c r="O1669" s="70">
        <v>8</v>
      </c>
      <c r="P1669" s="70">
        <v>8</v>
      </c>
      <c r="Q1669" s="70">
        <v>1</v>
      </c>
      <c r="W1669" s="84">
        <v>8</v>
      </c>
      <c r="X1669" s="84">
        <v>8</v>
      </c>
    </row>
    <row r="1670" spans="2:24" ht="15" customHeight="1" x14ac:dyDescent="0.25">
      <c r="B1670" s="70" t="s">
        <v>3669</v>
      </c>
      <c r="C1670" s="64">
        <v>41066.095300925925</v>
      </c>
      <c r="D1670" s="65">
        <v>65000</v>
      </c>
      <c r="E1670" s="66">
        <v>65000</v>
      </c>
      <c r="F1670" s="67" t="s">
        <v>5</v>
      </c>
      <c r="G1670" s="68">
        <v>65000</v>
      </c>
      <c r="H1670" s="69">
        <v>7</v>
      </c>
      <c r="I1670" s="67" t="s">
        <v>1836</v>
      </c>
      <c r="J1670" s="70" t="s">
        <v>19</v>
      </c>
      <c r="K1670" s="67" t="s">
        <v>14</v>
      </c>
      <c r="L1670" s="63" t="s">
        <v>14</v>
      </c>
      <c r="M1670" s="70" t="s">
        <v>4019</v>
      </c>
      <c r="N1670" s="63" t="s">
        <v>12</v>
      </c>
      <c r="O1670" s="70">
        <v>8</v>
      </c>
      <c r="P1670" s="70">
        <v>8</v>
      </c>
      <c r="Q1670" s="70">
        <v>4</v>
      </c>
      <c r="W1670" s="84">
        <v>8</v>
      </c>
      <c r="X1670" s="84">
        <v>8</v>
      </c>
    </row>
    <row r="1671" spans="2:24" ht="15" customHeight="1" x14ac:dyDescent="0.25">
      <c r="B1671" s="70" t="s">
        <v>3670</v>
      </c>
      <c r="C1671" s="64">
        <v>41066.135370370372</v>
      </c>
      <c r="D1671" s="65">
        <v>73000</v>
      </c>
      <c r="E1671" s="66">
        <v>73000</v>
      </c>
      <c r="F1671" s="67" t="s">
        <v>5</v>
      </c>
      <c r="G1671" s="68">
        <v>73000</v>
      </c>
      <c r="H1671" s="69">
        <v>8</v>
      </c>
      <c r="I1671" s="67" t="s">
        <v>1837</v>
      </c>
      <c r="J1671" s="70" t="s">
        <v>51</v>
      </c>
      <c r="K1671" s="67" t="s">
        <v>14</v>
      </c>
      <c r="L1671" s="63" t="s">
        <v>14</v>
      </c>
      <c r="M1671" s="70" t="s">
        <v>4019</v>
      </c>
      <c r="N1671" s="63" t="s">
        <v>17</v>
      </c>
      <c r="O1671" s="70">
        <v>3</v>
      </c>
      <c r="P1671" s="70">
        <v>2</v>
      </c>
      <c r="Q1671" s="70">
        <v>6</v>
      </c>
      <c r="W1671" s="84">
        <v>2</v>
      </c>
      <c r="X1671" s="84">
        <v>3</v>
      </c>
    </row>
    <row r="1672" spans="2:24" ht="15" customHeight="1" x14ac:dyDescent="0.25">
      <c r="B1672" s="70" t="s">
        <v>3671</v>
      </c>
      <c r="C1672" s="64">
        <v>41066.167268518519</v>
      </c>
      <c r="D1672" s="65">
        <v>54000</v>
      </c>
      <c r="E1672" s="66">
        <v>54000</v>
      </c>
      <c r="F1672" s="67" t="s">
        <v>5</v>
      </c>
      <c r="G1672" s="68">
        <v>54000</v>
      </c>
      <c r="H1672" s="69">
        <v>6</v>
      </c>
      <c r="I1672" s="67" t="s">
        <v>307</v>
      </c>
      <c r="J1672" s="70" t="s">
        <v>19</v>
      </c>
      <c r="K1672" s="67" t="s">
        <v>14</v>
      </c>
      <c r="L1672" s="63" t="s">
        <v>14</v>
      </c>
      <c r="M1672" s="70" t="s">
        <v>4019</v>
      </c>
      <c r="N1672" s="63" t="s">
        <v>12</v>
      </c>
      <c r="O1672" s="70">
        <v>8</v>
      </c>
      <c r="P1672" s="70">
        <v>8</v>
      </c>
      <c r="Q1672" s="70">
        <v>6</v>
      </c>
      <c r="W1672" s="84">
        <v>8</v>
      </c>
      <c r="X1672" s="84">
        <v>8</v>
      </c>
    </row>
    <row r="1673" spans="2:24" ht="15" customHeight="1" x14ac:dyDescent="0.25">
      <c r="B1673" s="70" t="s">
        <v>3672</v>
      </c>
      <c r="C1673" s="64">
        <v>41066.245127314818</v>
      </c>
      <c r="D1673" s="65">
        <v>81000</v>
      </c>
      <c r="E1673" s="66">
        <v>81000</v>
      </c>
      <c r="F1673" s="67" t="s">
        <v>5</v>
      </c>
      <c r="G1673" s="68">
        <v>81000</v>
      </c>
      <c r="H1673" s="69">
        <v>9</v>
      </c>
      <c r="I1673" s="67" t="s">
        <v>1838</v>
      </c>
      <c r="J1673" s="70" t="s">
        <v>19</v>
      </c>
      <c r="K1673" s="67" t="s">
        <v>14</v>
      </c>
      <c r="L1673" s="63" t="s">
        <v>14</v>
      </c>
      <c r="M1673" s="70" t="s">
        <v>4019</v>
      </c>
      <c r="N1673" s="63" t="s">
        <v>8</v>
      </c>
      <c r="O1673" s="70">
        <v>6</v>
      </c>
      <c r="P1673" s="70">
        <v>6</v>
      </c>
      <c r="Q1673" s="70">
        <v>6</v>
      </c>
      <c r="W1673" s="84">
        <v>4</v>
      </c>
      <c r="X1673" s="84">
        <v>6</v>
      </c>
    </row>
    <row r="1674" spans="2:24" ht="15" customHeight="1" x14ac:dyDescent="0.25">
      <c r="B1674" s="70" t="s">
        <v>3673</v>
      </c>
      <c r="C1674" s="64">
        <v>41066.311666666668</v>
      </c>
      <c r="D1674" s="65">
        <v>10000</v>
      </c>
      <c r="E1674" s="66">
        <v>10000</v>
      </c>
      <c r="F1674" s="67" t="s">
        <v>5</v>
      </c>
      <c r="G1674" s="68">
        <v>10000</v>
      </c>
      <c r="H1674" s="69">
        <v>2</v>
      </c>
      <c r="I1674" s="67" t="s">
        <v>1839</v>
      </c>
      <c r="J1674" s="70" t="s">
        <v>19</v>
      </c>
      <c r="K1674" s="67" t="s">
        <v>14</v>
      </c>
      <c r="L1674" s="63" t="s">
        <v>14</v>
      </c>
      <c r="M1674" s="70" t="s">
        <v>4019</v>
      </c>
      <c r="N1674" s="63" t="s">
        <v>8</v>
      </c>
      <c r="O1674" s="70">
        <v>6</v>
      </c>
      <c r="P1674" s="70">
        <v>6</v>
      </c>
      <c r="Q1674" s="70">
        <v>2</v>
      </c>
      <c r="W1674" s="84">
        <v>4</v>
      </c>
      <c r="X1674" s="84">
        <v>6</v>
      </c>
    </row>
    <row r="1675" spans="2:24" ht="15" customHeight="1" x14ac:dyDescent="0.25">
      <c r="B1675" s="70" t="s">
        <v>3674</v>
      </c>
      <c r="C1675" s="64">
        <v>41066.351342592592</v>
      </c>
      <c r="D1675" s="65">
        <v>42000</v>
      </c>
      <c r="E1675" s="66">
        <v>42000</v>
      </c>
      <c r="F1675" s="67" t="s">
        <v>5</v>
      </c>
      <c r="G1675" s="68">
        <v>42000</v>
      </c>
      <c r="H1675" s="69">
        <v>5</v>
      </c>
      <c r="I1675" s="67" t="s">
        <v>1365</v>
      </c>
      <c r="J1675" s="70" t="s">
        <v>308</v>
      </c>
      <c r="K1675" s="67" t="s">
        <v>14</v>
      </c>
      <c r="L1675" s="63" t="s">
        <v>14</v>
      </c>
      <c r="M1675" s="70" t="s">
        <v>4019</v>
      </c>
      <c r="N1675" s="63" t="s">
        <v>8</v>
      </c>
      <c r="O1675" s="70">
        <v>6</v>
      </c>
      <c r="P1675" s="70">
        <v>6</v>
      </c>
      <c r="Q1675" s="70">
        <v>1</v>
      </c>
      <c r="W1675" s="84">
        <v>4</v>
      </c>
      <c r="X1675" s="84">
        <v>6</v>
      </c>
    </row>
    <row r="1676" spans="2:24" ht="15" customHeight="1" x14ac:dyDescent="0.25">
      <c r="B1676" s="70" t="s">
        <v>3675</v>
      </c>
      <c r="C1676" s="64">
        <v>41066.39707175926</v>
      </c>
      <c r="D1676" s="65">
        <v>80000</v>
      </c>
      <c r="E1676" s="66">
        <v>80000</v>
      </c>
      <c r="F1676" s="67" t="s">
        <v>80</v>
      </c>
      <c r="G1676" s="68">
        <v>81592.772512210868</v>
      </c>
      <c r="H1676" s="69">
        <v>9</v>
      </c>
      <c r="I1676" s="67" t="s">
        <v>1840</v>
      </c>
      <c r="J1676" s="70" t="s">
        <v>65</v>
      </c>
      <c r="K1676" s="67" t="s">
        <v>82</v>
      </c>
      <c r="L1676" s="63" t="s">
        <v>82</v>
      </c>
      <c r="M1676" s="70" t="s">
        <v>4083</v>
      </c>
      <c r="N1676" s="63" t="s">
        <v>8</v>
      </c>
      <c r="O1676" s="70">
        <v>6</v>
      </c>
      <c r="P1676" s="70">
        <v>6</v>
      </c>
      <c r="Q1676" s="70">
        <v>5</v>
      </c>
      <c r="W1676" s="84">
        <v>4</v>
      </c>
      <c r="X1676" s="84">
        <v>6</v>
      </c>
    </row>
    <row r="1677" spans="2:24" ht="15" customHeight="1" x14ac:dyDescent="0.25">
      <c r="B1677" s="70" t="s">
        <v>3676</v>
      </c>
      <c r="C1677" s="64">
        <v>41066.473009259258</v>
      </c>
      <c r="D1677" s="65">
        <v>36000</v>
      </c>
      <c r="E1677" s="66">
        <v>36000</v>
      </c>
      <c r="F1677" s="67" t="s">
        <v>84</v>
      </c>
      <c r="G1677" s="68">
        <v>35401.014829091764</v>
      </c>
      <c r="H1677" s="69">
        <v>4</v>
      </c>
      <c r="I1677" s="67" t="s">
        <v>1841</v>
      </c>
      <c r="J1677" s="70" t="s">
        <v>19</v>
      </c>
      <c r="K1677" s="67" t="s">
        <v>86</v>
      </c>
      <c r="L1677" s="63" t="s">
        <v>86</v>
      </c>
      <c r="M1677" s="70" t="s">
        <v>4019</v>
      </c>
      <c r="N1677" s="63" t="s">
        <v>12</v>
      </c>
      <c r="O1677" s="70">
        <v>8</v>
      </c>
      <c r="P1677" s="70">
        <v>8</v>
      </c>
      <c r="Q1677" s="70">
        <v>2</v>
      </c>
      <c r="W1677" s="84">
        <v>8</v>
      </c>
      <c r="X1677" s="84">
        <v>8</v>
      </c>
    </row>
    <row r="1678" spans="2:24" ht="15" customHeight="1" x14ac:dyDescent="0.25">
      <c r="B1678" s="70" t="s">
        <v>3677</v>
      </c>
      <c r="C1678" s="64">
        <v>41066.66920138889</v>
      </c>
      <c r="D1678" s="65">
        <v>500000</v>
      </c>
      <c r="E1678" s="66">
        <v>500000</v>
      </c>
      <c r="F1678" s="67" t="s">
        <v>39</v>
      </c>
      <c r="G1678" s="68">
        <v>8903.9583437212841</v>
      </c>
      <c r="H1678" s="69">
        <v>1</v>
      </c>
      <c r="I1678" s="67" t="s">
        <v>241</v>
      </c>
      <c r="J1678" s="70" t="s">
        <v>19</v>
      </c>
      <c r="K1678" s="67" t="s">
        <v>7</v>
      </c>
      <c r="L1678" s="63" t="s">
        <v>7</v>
      </c>
      <c r="M1678" s="70" t="s">
        <v>1122</v>
      </c>
      <c r="N1678" s="63" t="s">
        <v>8</v>
      </c>
      <c r="O1678" s="70">
        <v>6</v>
      </c>
      <c r="P1678" s="70">
        <v>6</v>
      </c>
      <c r="Q1678" s="70">
        <v>4</v>
      </c>
      <c r="W1678" s="84">
        <v>4</v>
      </c>
      <c r="X1678" s="84">
        <v>6</v>
      </c>
    </row>
    <row r="1679" spans="2:24" ht="15" customHeight="1" x14ac:dyDescent="0.25">
      <c r="B1679" s="70" t="s">
        <v>3678</v>
      </c>
      <c r="C1679" s="64">
        <v>41066.737280092595</v>
      </c>
      <c r="D1679" s="65">
        <v>600000</v>
      </c>
      <c r="E1679" s="66">
        <v>600000</v>
      </c>
      <c r="F1679" s="67" t="s">
        <v>39</v>
      </c>
      <c r="G1679" s="68">
        <v>10684.750012465542</v>
      </c>
      <c r="H1679" s="69">
        <v>2</v>
      </c>
      <c r="I1679" s="67" t="s">
        <v>1108</v>
      </c>
      <c r="J1679" s="70" t="s">
        <v>19</v>
      </c>
      <c r="K1679" s="67" t="s">
        <v>7</v>
      </c>
      <c r="L1679" s="63" t="s">
        <v>7</v>
      </c>
      <c r="M1679" s="70" t="s">
        <v>1122</v>
      </c>
      <c r="N1679" s="63" t="s">
        <v>12</v>
      </c>
      <c r="O1679" s="70">
        <v>8</v>
      </c>
      <c r="P1679" s="70">
        <v>8</v>
      </c>
      <c r="Q1679" s="70">
        <v>5</v>
      </c>
      <c r="W1679" s="84">
        <v>8</v>
      </c>
      <c r="X1679" s="84">
        <v>8</v>
      </c>
    </row>
    <row r="1680" spans="2:24" ht="15" customHeight="1" x14ac:dyDescent="0.25">
      <c r="B1680" s="70" t="s">
        <v>3679</v>
      </c>
      <c r="C1680" s="64">
        <v>41066.786145833335</v>
      </c>
      <c r="D1680" s="65">
        <v>700</v>
      </c>
      <c r="E1680" s="66">
        <v>8400</v>
      </c>
      <c r="F1680" s="67" t="s">
        <v>5</v>
      </c>
      <c r="G1680" s="68">
        <v>8400</v>
      </c>
      <c r="H1680" s="69">
        <v>1</v>
      </c>
      <c r="I1680" s="67" t="s">
        <v>1842</v>
      </c>
      <c r="J1680" s="70" t="s">
        <v>19</v>
      </c>
      <c r="K1680" s="67" t="s">
        <v>993</v>
      </c>
      <c r="L1680" s="63" t="s">
        <v>724</v>
      </c>
      <c r="M1680" s="70" t="s">
        <v>1122</v>
      </c>
      <c r="N1680" s="63" t="s">
        <v>8</v>
      </c>
      <c r="O1680" s="70">
        <v>6</v>
      </c>
      <c r="P1680" s="70">
        <v>6</v>
      </c>
      <c r="Q1680" s="70">
        <v>14</v>
      </c>
      <c r="W1680" s="84">
        <v>4</v>
      </c>
      <c r="X1680" s="84">
        <v>6</v>
      </c>
    </row>
    <row r="1681" spans="2:24" ht="15" customHeight="1" x14ac:dyDescent="0.25">
      <c r="B1681" s="70" t="s">
        <v>3680</v>
      </c>
      <c r="C1681" s="64">
        <v>41066.818819444445</v>
      </c>
      <c r="D1681" s="65">
        <v>550000</v>
      </c>
      <c r="E1681" s="66">
        <v>550000</v>
      </c>
      <c r="F1681" s="67" t="s">
        <v>39</v>
      </c>
      <c r="G1681" s="68">
        <v>9794.354178093412</v>
      </c>
      <c r="H1681" s="69">
        <v>1</v>
      </c>
      <c r="I1681" s="67" t="s">
        <v>1843</v>
      </c>
      <c r="J1681" s="70" t="s">
        <v>51</v>
      </c>
      <c r="K1681" s="67" t="s">
        <v>7</v>
      </c>
      <c r="L1681" s="63" t="s">
        <v>7</v>
      </c>
      <c r="M1681" s="70" t="s">
        <v>1122</v>
      </c>
      <c r="N1681" s="63" t="s">
        <v>8</v>
      </c>
      <c r="O1681" s="70">
        <v>6</v>
      </c>
      <c r="P1681" s="70">
        <v>6</v>
      </c>
      <c r="Q1681" s="70">
        <v>13</v>
      </c>
      <c r="W1681" s="84">
        <v>4</v>
      </c>
      <c r="X1681" s="84">
        <v>6</v>
      </c>
    </row>
    <row r="1682" spans="2:24" ht="15" customHeight="1" x14ac:dyDescent="0.25">
      <c r="B1682" s="70" t="s">
        <v>3681</v>
      </c>
      <c r="C1682" s="64">
        <v>41066.829733796294</v>
      </c>
      <c r="D1682" s="65">
        <v>1200</v>
      </c>
      <c r="E1682" s="66">
        <v>14400</v>
      </c>
      <c r="F1682" s="67" t="s">
        <v>5</v>
      </c>
      <c r="G1682" s="68">
        <v>14400</v>
      </c>
      <c r="H1682" s="69">
        <v>2</v>
      </c>
      <c r="I1682" s="67" t="s">
        <v>277</v>
      </c>
      <c r="J1682" s="70" t="s">
        <v>277</v>
      </c>
      <c r="K1682" s="67" t="s">
        <v>7</v>
      </c>
      <c r="L1682" s="63" t="s">
        <v>7</v>
      </c>
      <c r="M1682" s="70" t="s">
        <v>1122</v>
      </c>
      <c r="N1682" s="63" t="s">
        <v>24</v>
      </c>
      <c r="O1682" s="70">
        <v>2</v>
      </c>
      <c r="P1682" s="70">
        <v>2</v>
      </c>
      <c r="Q1682" s="70">
        <v>8</v>
      </c>
      <c r="W1682" s="84">
        <v>1</v>
      </c>
      <c r="X1682" s="84">
        <v>2</v>
      </c>
    </row>
    <row r="1683" spans="2:24" ht="15" customHeight="1" x14ac:dyDescent="0.25">
      <c r="B1683" s="70" t="s">
        <v>3682</v>
      </c>
      <c r="C1683" s="64">
        <v>41066.838692129626</v>
      </c>
      <c r="D1683" s="65" t="s">
        <v>1844</v>
      </c>
      <c r="E1683" s="66">
        <v>150000</v>
      </c>
      <c r="F1683" s="67" t="s">
        <v>39</v>
      </c>
      <c r="G1683" s="68">
        <v>2671.1875031163854</v>
      </c>
      <c r="H1683" s="69">
        <v>1</v>
      </c>
      <c r="I1683" s="67" t="s">
        <v>719</v>
      </c>
      <c r="J1683" s="70" t="s">
        <v>3945</v>
      </c>
      <c r="K1683" s="67" t="s">
        <v>7</v>
      </c>
      <c r="L1683" s="63" t="s">
        <v>7</v>
      </c>
      <c r="M1683" s="70" t="s">
        <v>1122</v>
      </c>
      <c r="N1683" s="63" t="s">
        <v>12</v>
      </c>
      <c r="O1683" s="70">
        <v>8</v>
      </c>
      <c r="P1683" s="70">
        <v>8</v>
      </c>
      <c r="Q1683" s="70">
        <v>3</v>
      </c>
      <c r="W1683" s="84">
        <v>8</v>
      </c>
      <c r="X1683" s="84">
        <v>8</v>
      </c>
    </row>
    <row r="1684" spans="2:24" ht="15" customHeight="1" x14ac:dyDescent="0.25">
      <c r="B1684" s="70" t="s">
        <v>3683</v>
      </c>
      <c r="C1684" s="64">
        <v>41066.862210648149</v>
      </c>
      <c r="D1684" s="65">
        <v>22000</v>
      </c>
      <c r="E1684" s="66">
        <v>22000</v>
      </c>
      <c r="F1684" s="67" t="s">
        <v>5</v>
      </c>
      <c r="G1684" s="68">
        <v>22000</v>
      </c>
      <c r="H1684" s="69">
        <v>3</v>
      </c>
      <c r="I1684" s="67" t="s">
        <v>1845</v>
      </c>
      <c r="J1684" s="70" t="s">
        <v>51</v>
      </c>
      <c r="K1684" s="67" t="s">
        <v>7</v>
      </c>
      <c r="L1684" s="63" t="s">
        <v>7</v>
      </c>
      <c r="M1684" s="70" t="s">
        <v>1122</v>
      </c>
      <c r="N1684" s="63" t="s">
        <v>12</v>
      </c>
      <c r="O1684" s="70">
        <v>8</v>
      </c>
      <c r="P1684" s="70">
        <v>8</v>
      </c>
      <c r="Q1684" s="70">
        <v>6</v>
      </c>
      <c r="W1684" s="84">
        <v>8</v>
      </c>
      <c r="X1684" s="84">
        <v>8</v>
      </c>
    </row>
    <row r="1685" spans="2:24" ht="15" customHeight="1" x14ac:dyDescent="0.25">
      <c r="B1685" s="70" t="s">
        <v>3684</v>
      </c>
      <c r="C1685" s="64">
        <v>41066.888090277775</v>
      </c>
      <c r="D1685" s="65">
        <v>100000</v>
      </c>
      <c r="E1685" s="66">
        <v>100000</v>
      </c>
      <c r="F1685" s="67" t="s">
        <v>5</v>
      </c>
      <c r="G1685" s="68">
        <v>100000</v>
      </c>
      <c r="H1685" s="69">
        <v>11</v>
      </c>
      <c r="I1685" s="67" t="s">
        <v>1846</v>
      </c>
      <c r="J1685" s="70" t="s">
        <v>19</v>
      </c>
      <c r="K1685" s="67" t="s">
        <v>63</v>
      </c>
      <c r="L1685" s="63" t="s">
        <v>63</v>
      </c>
      <c r="M1685" s="70" t="s">
        <v>1122</v>
      </c>
      <c r="N1685" s="63" t="s">
        <v>12</v>
      </c>
      <c r="O1685" s="70">
        <v>8</v>
      </c>
      <c r="P1685" s="70">
        <v>8</v>
      </c>
      <c r="Q1685" s="70">
        <v>6</v>
      </c>
      <c r="W1685" s="84">
        <v>8</v>
      </c>
      <c r="X1685" s="84">
        <v>8</v>
      </c>
    </row>
    <row r="1686" spans="2:24" ht="15" customHeight="1" x14ac:dyDescent="0.25">
      <c r="B1686" s="70" t="s">
        <v>3685</v>
      </c>
      <c r="C1686" s="64">
        <v>41066.889328703706</v>
      </c>
      <c r="D1686" s="65">
        <v>40000</v>
      </c>
      <c r="E1686" s="66">
        <v>40000</v>
      </c>
      <c r="F1686" s="67" t="s">
        <v>67</v>
      </c>
      <c r="G1686" s="68">
        <v>63047.130882691366</v>
      </c>
      <c r="H1686" s="69">
        <v>7</v>
      </c>
      <c r="I1686" s="67" t="s">
        <v>202</v>
      </c>
      <c r="J1686" s="70" t="s">
        <v>51</v>
      </c>
      <c r="K1686" s="67" t="s">
        <v>69</v>
      </c>
      <c r="L1686" s="63" t="s">
        <v>69</v>
      </c>
      <c r="M1686" s="70" t="s">
        <v>979</v>
      </c>
      <c r="N1686" s="63" t="s">
        <v>8</v>
      </c>
      <c r="O1686" s="70">
        <v>6</v>
      </c>
      <c r="P1686" s="70">
        <v>6</v>
      </c>
      <c r="Q1686" s="70">
        <v>15</v>
      </c>
      <c r="W1686" s="84">
        <v>4</v>
      </c>
      <c r="X1686" s="84">
        <v>6</v>
      </c>
    </row>
    <row r="1687" spans="2:24" ht="15" customHeight="1" x14ac:dyDescent="0.25">
      <c r="B1687" s="70" t="s">
        <v>3686</v>
      </c>
      <c r="C1687" s="64">
        <v>41066.926701388889</v>
      </c>
      <c r="D1687" s="65" t="s">
        <v>1847</v>
      </c>
      <c r="E1687" s="66">
        <v>36000</v>
      </c>
      <c r="F1687" s="67" t="s">
        <v>67</v>
      </c>
      <c r="G1687" s="68">
        <v>56742.417794422225</v>
      </c>
      <c r="H1687" s="69">
        <v>6</v>
      </c>
      <c r="I1687" s="67" t="s">
        <v>1848</v>
      </c>
      <c r="J1687" s="70" t="s">
        <v>51</v>
      </c>
      <c r="K1687" s="67" t="s">
        <v>69</v>
      </c>
      <c r="L1687" s="63" t="s">
        <v>69</v>
      </c>
      <c r="M1687" s="70" t="s">
        <v>979</v>
      </c>
      <c r="N1687" s="63" t="s">
        <v>24</v>
      </c>
      <c r="O1687" s="70">
        <v>2</v>
      </c>
      <c r="P1687" s="70">
        <v>2</v>
      </c>
      <c r="Q1687" s="70">
        <v>25</v>
      </c>
      <c r="W1687" s="84">
        <v>1</v>
      </c>
      <c r="X1687" s="84">
        <v>2</v>
      </c>
    </row>
    <row r="1688" spans="2:24" ht="15" customHeight="1" x14ac:dyDescent="0.25">
      <c r="B1688" s="70" t="s">
        <v>3687</v>
      </c>
      <c r="C1688" s="64">
        <v>41066.946018518516</v>
      </c>
      <c r="D1688" s="65">
        <v>25000</v>
      </c>
      <c r="E1688" s="66">
        <v>25000</v>
      </c>
      <c r="F1688" s="67" t="s">
        <v>5</v>
      </c>
      <c r="G1688" s="68">
        <v>25000</v>
      </c>
      <c r="H1688" s="69">
        <v>3</v>
      </c>
      <c r="I1688" s="67" t="s">
        <v>1849</v>
      </c>
      <c r="J1688" s="70" t="s">
        <v>19</v>
      </c>
      <c r="K1688" s="67" t="s">
        <v>7</v>
      </c>
      <c r="L1688" s="63" t="s">
        <v>7</v>
      </c>
      <c r="M1688" s="70" t="s">
        <v>1122</v>
      </c>
      <c r="N1688" s="63" t="s">
        <v>12</v>
      </c>
      <c r="O1688" s="70">
        <v>8</v>
      </c>
      <c r="P1688" s="70">
        <v>8</v>
      </c>
      <c r="Q1688" s="70">
        <v>8</v>
      </c>
      <c r="W1688" s="84">
        <v>8</v>
      </c>
      <c r="X1688" s="84">
        <v>8</v>
      </c>
    </row>
    <row r="1689" spans="2:24" ht="15" customHeight="1" x14ac:dyDescent="0.25">
      <c r="B1689" s="70" t="s">
        <v>3688</v>
      </c>
      <c r="C1689" s="64">
        <v>41067.022499999999</v>
      </c>
      <c r="D1689" s="65" t="s">
        <v>1850</v>
      </c>
      <c r="E1689" s="66">
        <v>500000</v>
      </c>
      <c r="F1689" s="67" t="s">
        <v>39</v>
      </c>
      <c r="G1689" s="68">
        <v>8903.9583437212841</v>
      </c>
      <c r="H1689" s="69">
        <v>1</v>
      </c>
      <c r="I1689" s="67" t="s">
        <v>205</v>
      </c>
      <c r="J1689" s="70" t="s">
        <v>19</v>
      </c>
      <c r="K1689" s="67" t="s">
        <v>7</v>
      </c>
      <c r="L1689" s="63" t="s">
        <v>7</v>
      </c>
      <c r="M1689" s="70" t="s">
        <v>1122</v>
      </c>
      <c r="N1689" s="63" t="s">
        <v>8</v>
      </c>
      <c r="O1689" s="70">
        <v>6</v>
      </c>
      <c r="P1689" s="70">
        <v>6</v>
      </c>
      <c r="Q1689" s="70">
        <v>2</v>
      </c>
      <c r="W1689" s="84">
        <v>4</v>
      </c>
      <c r="X1689" s="84">
        <v>6</v>
      </c>
    </row>
    <row r="1690" spans="2:24" ht="15" customHeight="1" x14ac:dyDescent="0.25">
      <c r="B1690" s="70" t="s">
        <v>3689</v>
      </c>
      <c r="C1690" s="64">
        <v>41067.265474537038</v>
      </c>
      <c r="D1690" s="65" t="s">
        <v>1851</v>
      </c>
      <c r="E1690" s="66">
        <v>27000</v>
      </c>
      <c r="F1690" s="67" t="s">
        <v>67</v>
      </c>
      <c r="G1690" s="68">
        <v>42556.81334581667</v>
      </c>
      <c r="H1690" s="69">
        <v>5</v>
      </c>
      <c r="I1690" s="67" t="s">
        <v>1852</v>
      </c>
      <c r="J1690" s="70" t="s">
        <v>19</v>
      </c>
      <c r="K1690" s="67" t="s">
        <v>69</v>
      </c>
      <c r="L1690" s="63" t="s">
        <v>69</v>
      </c>
      <c r="M1690" s="70" t="s">
        <v>979</v>
      </c>
      <c r="N1690" s="63" t="s">
        <v>8</v>
      </c>
      <c r="O1690" s="70">
        <v>6</v>
      </c>
      <c r="P1690" s="70">
        <v>6</v>
      </c>
      <c r="Q1690" s="70">
        <v>2</v>
      </c>
      <c r="W1690" s="84">
        <v>4</v>
      </c>
      <c r="X1690" s="84">
        <v>6</v>
      </c>
    </row>
    <row r="1691" spans="2:24" ht="15" customHeight="1" x14ac:dyDescent="0.25">
      <c r="B1691" s="70" t="s">
        <v>3690</v>
      </c>
      <c r="C1691" s="64">
        <v>41067.358923611115</v>
      </c>
      <c r="D1691" s="65">
        <v>134000</v>
      </c>
      <c r="E1691" s="66">
        <v>134000</v>
      </c>
      <c r="F1691" s="67" t="s">
        <v>84</v>
      </c>
      <c r="G1691" s="68">
        <v>131770.4440860638</v>
      </c>
      <c r="H1691" s="69">
        <v>11</v>
      </c>
      <c r="I1691" s="67" t="s">
        <v>1853</v>
      </c>
      <c r="J1691" s="70" t="s">
        <v>308</v>
      </c>
      <c r="K1691" s="67" t="s">
        <v>86</v>
      </c>
      <c r="L1691" s="63" t="s">
        <v>86</v>
      </c>
      <c r="M1691" s="70" t="s">
        <v>4019</v>
      </c>
      <c r="N1691" s="63" t="s">
        <v>12</v>
      </c>
      <c r="O1691" s="70">
        <v>8</v>
      </c>
      <c r="P1691" s="70">
        <v>8</v>
      </c>
      <c r="Q1691" s="70">
        <v>20</v>
      </c>
      <c r="W1691" s="84">
        <v>8</v>
      </c>
      <c r="X1691" s="84">
        <v>8</v>
      </c>
    </row>
    <row r="1692" spans="2:24" ht="15" customHeight="1" x14ac:dyDescent="0.25">
      <c r="B1692" s="70" t="s">
        <v>3691</v>
      </c>
      <c r="C1692" s="64">
        <v>41067.392881944441</v>
      </c>
      <c r="D1692" s="65">
        <v>70000</v>
      </c>
      <c r="E1692" s="66">
        <v>70000</v>
      </c>
      <c r="F1692" s="67" t="s">
        <v>84</v>
      </c>
      <c r="G1692" s="68">
        <v>68835.306612122877</v>
      </c>
      <c r="H1692" s="69">
        <v>7</v>
      </c>
      <c r="I1692" s="67" t="s">
        <v>13</v>
      </c>
      <c r="J1692" s="70" t="s">
        <v>19</v>
      </c>
      <c r="K1692" s="67" t="s">
        <v>86</v>
      </c>
      <c r="L1692" s="63" t="s">
        <v>86</v>
      </c>
      <c r="M1692" s="70" t="s">
        <v>4019</v>
      </c>
      <c r="N1692" s="63" t="s">
        <v>12</v>
      </c>
      <c r="O1692" s="70">
        <v>8</v>
      </c>
      <c r="P1692" s="70">
        <v>8</v>
      </c>
      <c r="Q1692" s="70">
        <v>2</v>
      </c>
      <c r="W1692" s="84">
        <v>8</v>
      </c>
      <c r="X1692" s="84">
        <v>8</v>
      </c>
    </row>
    <row r="1693" spans="2:24" ht="15" customHeight="1" x14ac:dyDescent="0.25">
      <c r="B1693" s="70" t="s">
        <v>3692</v>
      </c>
      <c r="C1693" s="64">
        <v>41067.587939814817</v>
      </c>
      <c r="D1693" s="65" t="s">
        <v>1854</v>
      </c>
      <c r="E1693" s="66">
        <v>6000</v>
      </c>
      <c r="F1693" s="67" t="s">
        <v>5</v>
      </c>
      <c r="G1693" s="68">
        <v>6000</v>
      </c>
      <c r="H1693" s="69">
        <v>1</v>
      </c>
      <c r="I1693" s="67" t="s">
        <v>1855</v>
      </c>
      <c r="J1693" s="70" t="s">
        <v>3945</v>
      </c>
      <c r="K1693" s="67" t="s">
        <v>1856</v>
      </c>
      <c r="L1693" s="63" t="s">
        <v>1856</v>
      </c>
      <c r="M1693" s="70" t="s">
        <v>979</v>
      </c>
      <c r="N1693" s="63" t="s">
        <v>12</v>
      </c>
      <c r="O1693" s="70">
        <v>8</v>
      </c>
      <c r="P1693" s="70">
        <v>8</v>
      </c>
      <c r="Q1693" s="70">
        <v>5</v>
      </c>
      <c r="W1693" s="84">
        <v>8</v>
      </c>
      <c r="X1693" s="84">
        <v>8</v>
      </c>
    </row>
    <row r="1694" spans="2:24" ht="15" customHeight="1" x14ac:dyDescent="0.25">
      <c r="B1694" s="70" t="s">
        <v>3693</v>
      </c>
      <c r="C1694" s="64">
        <v>41067.638807870368</v>
      </c>
      <c r="D1694" s="65">
        <v>50000</v>
      </c>
      <c r="E1694" s="66">
        <v>50000</v>
      </c>
      <c r="F1694" s="67" t="s">
        <v>67</v>
      </c>
      <c r="G1694" s="68">
        <v>78808.913603364199</v>
      </c>
      <c r="H1694" s="69">
        <v>8</v>
      </c>
      <c r="I1694" s="67" t="s">
        <v>198</v>
      </c>
      <c r="J1694" s="70" t="s">
        <v>19</v>
      </c>
      <c r="K1694" s="67" t="s">
        <v>69</v>
      </c>
      <c r="L1694" s="63" t="s">
        <v>69</v>
      </c>
      <c r="M1694" s="70" t="s">
        <v>979</v>
      </c>
      <c r="N1694" s="63" t="s">
        <v>17</v>
      </c>
      <c r="O1694" s="70">
        <v>3</v>
      </c>
      <c r="P1694" s="70">
        <v>2</v>
      </c>
      <c r="Q1694" s="70">
        <v>2</v>
      </c>
      <c r="W1694" s="84">
        <v>2</v>
      </c>
      <c r="X1694" s="84">
        <v>3</v>
      </c>
    </row>
    <row r="1695" spans="2:24" ht="15" customHeight="1" x14ac:dyDescent="0.25">
      <c r="B1695" s="70" t="s">
        <v>3694</v>
      </c>
      <c r="C1695" s="64">
        <v>41067.697928240741</v>
      </c>
      <c r="D1695" s="65">
        <v>421000</v>
      </c>
      <c r="E1695" s="66">
        <v>421000</v>
      </c>
      <c r="F1695" s="67" t="s">
        <v>39</v>
      </c>
      <c r="G1695" s="68">
        <v>7497.1329254133216</v>
      </c>
      <c r="H1695" s="69">
        <v>1</v>
      </c>
      <c r="I1695" s="67" t="s">
        <v>1857</v>
      </c>
      <c r="J1695" s="70" t="s">
        <v>19</v>
      </c>
      <c r="K1695" s="67" t="s">
        <v>7</v>
      </c>
      <c r="L1695" s="63" t="s">
        <v>7</v>
      </c>
      <c r="M1695" s="70" t="s">
        <v>1122</v>
      </c>
      <c r="N1695" s="63" t="s">
        <v>8</v>
      </c>
      <c r="O1695" s="70">
        <v>6</v>
      </c>
      <c r="P1695" s="70">
        <v>6</v>
      </c>
      <c r="Q1695" s="70">
        <v>4</v>
      </c>
      <c r="W1695" s="84">
        <v>4</v>
      </c>
      <c r="X1695" s="84">
        <v>6</v>
      </c>
    </row>
    <row r="1696" spans="2:24" ht="15" customHeight="1" x14ac:dyDescent="0.25">
      <c r="B1696" s="70" t="s">
        <v>3695</v>
      </c>
      <c r="C1696" s="64">
        <v>41067.704097222224</v>
      </c>
      <c r="D1696" s="65">
        <v>10000</v>
      </c>
      <c r="E1696" s="66">
        <v>10000</v>
      </c>
      <c r="F1696" s="67" t="s">
        <v>5</v>
      </c>
      <c r="G1696" s="68">
        <v>10000</v>
      </c>
      <c r="H1696" s="69">
        <v>2</v>
      </c>
      <c r="I1696" s="67" t="s">
        <v>1858</v>
      </c>
      <c r="J1696" s="70" t="s">
        <v>51</v>
      </c>
      <c r="K1696" s="67" t="s">
        <v>7</v>
      </c>
      <c r="L1696" s="63" t="s">
        <v>7</v>
      </c>
      <c r="M1696" s="70" t="s">
        <v>1122</v>
      </c>
      <c r="N1696" s="63" t="s">
        <v>8</v>
      </c>
      <c r="O1696" s="70">
        <v>6</v>
      </c>
      <c r="P1696" s="70">
        <v>6</v>
      </c>
      <c r="Q1696" s="70">
        <v>11</v>
      </c>
      <c r="W1696" s="84">
        <v>4</v>
      </c>
      <c r="X1696" s="84">
        <v>6</v>
      </c>
    </row>
    <row r="1697" spans="2:24" ht="15" customHeight="1" x14ac:dyDescent="0.25">
      <c r="B1697" s="70" t="s">
        <v>3696</v>
      </c>
      <c r="C1697" s="64">
        <v>41067.714791666665</v>
      </c>
      <c r="D1697" s="65">
        <v>360000</v>
      </c>
      <c r="E1697" s="66">
        <v>360000</v>
      </c>
      <c r="F1697" s="67" t="s">
        <v>39</v>
      </c>
      <c r="G1697" s="68">
        <v>6410.8500074793246</v>
      </c>
      <c r="H1697" s="69">
        <v>1</v>
      </c>
      <c r="I1697" s="67" t="s">
        <v>1859</v>
      </c>
      <c r="J1697" s="70" t="s">
        <v>354</v>
      </c>
      <c r="K1697" s="67" t="s">
        <v>7</v>
      </c>
      <c r="L1697" s="63" t="s">
        <v>7</v>
      </c>
      <c r="M1697" s="70" t="s">
        <v>1122</v>
      </c>
      <c r="N1697" s="63" t="s">
        <v>24</v>
      </c>
      <c r="O1697" s="70">
        <v>2</v>
      </c>
      <c r="P1697" s="70">
        <v>2</v>
      </c>
      <c r="Q1697" s="70">
        <v>2</v>
      </c>
      <c r="W1697" s="84">
        <v>1</v>
      </c>
      <c r="X1697" s="84">
        <v>2</v>
      </c>
    </row>
    <row r="1698" spans="2:24" ht="15" customHeight="1" x14ac:dyDescent="0.25">
      <c r="B1698" s="70" t="s">
        <v>3697</v>
      </c>
      <c r="C1698" s="64">
        <v>41067.717847222222</v>
      </c>
      <c r="D1698" s="65">
        <v>40000</v>
      </c>
      <c r="E1698" s="66">
        <v>40000</v>
      </c>
      <c r="F1698" s="67" t="s">
        <v>67</v>
      </c>
      <c r="G1698" s="68">
        <v>63047.130882691366</v>
      </c>
      <c r="H1698" s="69">
        <v>7</v>
      </c>
      <c r="I1698" s="67" t="s">
        <v>19</v>
      </c>
      <c r="J1698" s="70" t="s">
        <v>19</v>
      </c>
      <c r="K1698" s="67" t="s">
        <v>69</v>
      </c>
      <c r="L1698" s="63" t="s">
        <v>69</v>
      </c>
      <c r="M1698" s="70" t="s">
        <v>979</v>
      </c>
      <c r="N1698" s="63" t="s">
        <v>8</v>
      </c>
      <c r="O1698" s="70">
        <v>6</v>
      </c>
      <c r="P1698" s="70">
        <v>6</v>
      </c>
      <c r="Q1698" s="70">
        <v>5</v>
      </c>
      <c r="W1698" s="84">
        <v>4</v>
      </c>
      <c r="X1698" s="84">
        <v>6</v>
      </c>
    </row>
    <row r="1699" spans="2:24" ht="15" customHeight="1" x14ac:dyDescent="0.25">
      <c r="B1699" s="70" t="s">
        <v>3698</v>
      </c>
      <c r="C1699" s="64">
        <v>41067.840752314813</v>
      </c>
      <c r="D1699" s="65">
        <v>60000</v>
      </c>
      <c r="E1699" s="66">
        <v>60000</v>
      </c>
      <c r="F1699" s="67" t="s">
        <v>80</v>
      </c>
      <c r="G1699" s="68">
        <v>61194.579384158147</v>
      </c>
      <c r="H1699" s="69">
        <v>7</v>
      </c>
      <c r="I1699" s="67" t="s">
        <v>41</v>
      </c>
      <c r="J1699" s="70" t="s">
        <v>19</v>
      </c>
      <c r="K1699" s="67" t="s">
        <v>82</v>
      </c>
      <c r="L1699" s="63" t="s">
        <v>82</v>
      </c>
      <c r="M1699" s="70" t="s">
        <v>4083</v>
      </c>
      <c r="N1699" s="63" t="s">
        <v>17</v>
      </c>
      <c r="O1699" s="70">
        <v>3</v>
      </c>
      <c r="P1699" s="70">
        <v>2</v>
      </c>
      <c r="Q1699" s="70">
        <v>3</v>
      </c>
      <c r="W1699" s="84">
        <v>2</v>
      </c>
      <c r="X1699" s="84">
        <v>3</v>
      </c>
    </row>
    <row r="1700" spans="2:24" ht="15" customHeight="1" x14ac:dyDescent="0.25">
      <c r="B1700" s="70" t="s">
        <v>3699</v>
      </c>
      <c r="C1700" s="64">
        <v>41067.866712962961</v>
      </c>
      <c r="D1700" s="65" t="s">
        <v>1860</v>
      </c>
      <c r="E1700" s="66">
        <v>73000</v>
      </c>
      <c r="F1700" s="67" t="s">
        <v>67</v>
      </c>
      <c r="G1700" s="68">
        <v>115061.01386091174</v>
      </c>
      <c r="H1700" s="69">
        <v>11</v>
      </c>
      <c r="I1700" s="67" t="s">
        <v>179</v>
      </c>
      <c r="J1700" s="70" t="s">
        <v>486</v>
      </c>
      <c r="K1700" s="67" t="s">
        <v>69</v>
      </c>
      <c r="L1700" s="63" t="s">
        <v>69</v>
      </c>
      <c r="M1700" s="70" t="s">
        <v>979</v>
      </c>
      <c r="N1700" s="63" t="s">
        <v>8</v>
      </c>
      <c r="O1700" s="70">
        <v>6</v>
      </c>
      <c r="P1700" s="70">
        <v>6</v>
      </c>
      <c r="Q1700" s="70">
        <v>8</v>
      </c>
      <c r="W1700" s="84">
        <v>4</v>
      </c>
      <c r="X1700" s="84">
        <v>6</v>
      </c>
    </row>
    <row r="1701" spans="2:24" ht="15" customHeight="1" x14ac:dyDescent="0.25">
      <c r="B1701" s="70" t="s">
        <v>3700</v>
      </c>
      <c r="C1701" s="64">
        <v>41067.981516203705</v>
      </c>
      <c r="D1701" s="65">
        <v>45000</v>
      </c>
      <c r="E1701" s="66">
        <v>45000</v>
      </c>
      <c r="F1701" s="67" t="s">
        <v>5</v>
      </c>
      <c r="G1701" s="68">
        <v>45000</v>
      </c>
      <c r="H1701" s="69">
        <v>5</v>
      </c>
      <c r="I1701" s="67" t="s">
        <v>1861</v>
      </c>
      <c r="J1701" s="70" t="s">
        <v>19</v>
      </c>
      <c r="K1701" s="67" t="s">
        <v>14</v>
      </c>
      <c r="L1701" s="63" t="s">
        <v>14</v>
      </c>
      <c r="M1701" s="70" t="s">
        <v>4019</v>
      </c>
      <c r="N1701" s="63" t="s">
        <v>12</v>
      </c>
      <c r="O1701" s="70">
        <v>8</v>
      </c>
      <c r="P1701" s="70">
        <v>8</v>
      </c>
      <c r="Q1701" s="70">
        <v>2</v>
      </c>
      <c r="W1701" s="84">
        <v>8</v>
      </c>
      <c r="X1701" s="84">
        <v>8</v>
      </c>
    </row>
    <row r="1702" spans="2:24" ht="15" customHeight="1" x14ac:dyDescent="0.25">
      <c r="B1702" s="70" t="s">
        <v>3701</v>
      </c>
      <c r="C1702" s="64">
        <v>41067.992002314815</v>
      </c>
      <c r="D1702" s="65">
        <v>36000</v>
      </c>
      <c r="E1702" s="66">
        <v>36000</v>
      </c>
      <c r="F1702" s="67" t="s">
        <v>5</v>
      </c>
      <c r="G1702" s="68">
        <v>36000</v>
      </c>
      <c r="H1702" s="69">
        <v>4</v>
      </c>
      <c r="I1702" s="67" t="s">
        <v>567</v>
      </c>
      <c r="J1702" s="70" t="s">
        <v>19</v>
      </c>
      <c r="K1702" s="67" t="s">
        <v>14</v>
      </c>
      <c r="L1702" s="63" t="s">
        <v>14</v>
      </c>
      <c r="M1702" s="70" t="s">
        <v>4019</v>
      </c>
      <c r="N1702" s="63" t="s">
        <v>8</v>
      </c>
      <c r="O1702" s="70">
        <v>6</v>
      </c>
      <c r="P1702" s="70">
        <v>6</v>
      </c>
      <c r="Q1702" s="70">
        <v>4</v>
      </c>
      <c r="W1702" s="84">
        <v>4</v>
      </c>
      <c r="X1702" s="84">
        <v>6</v>
      </c>
    </row>
    <row r="1703" spans="2:24" ht="15" customHeight="1" x14ac:dyDescent="0.25">
      <c r="B1703" s="70" t="s">
        <v>3702</v>
      </c>
      <c r="C1703" s="64">
        <v>41068.001261574071</v>
      </c>
      <c r="D1703" s="65">
        <v>68000</v>
      </c>
      <c r="E1703" s="66">
        <v>68000</v>
      </c>
      <c r="F1703" s="67" t="s">
        <v>5</v>
      </c>
      <c r="G1703" s="68">
        <v>68000</v>
      </c>
      <c r="H1703" s="69">
        <v>7</v>
      </c>
      <c r="I1703" s="67" t="s">
        <v>1862</v>
      </c>
      <c r="J1703" s="70" t="s">
        <v>19</v>
      </c>
      <c r="K1703" s="67" t="s">
        <v>14</v>
      </c>
      <c r="L1703" s="63" t="s">
        <v>14</v>
      </c>
      <c r="M1703" s="70" t="s">
        <v>4019</v>
      </c>
      <c r="N1703" s="63" t="s">
        <v>8</v>
      </c>
      <c r="O1703" s="70">
        <v>6</v>
      </c>
      <c r="P1703" s="70">
        <v>6</v>
      </c>
      <c r="Q1703" s="70">
        <v>2.5</v>
      </c>
      <c r="W1703" s="84">
        <v>4</v>
      </c>
      <c r="X1703" s="84">
        <v>6</v>
      </c>
    </row>
    <row r="1704" spans="2:24" ht="15" customHeight="1" x14ac:dyDescent="0.25">
      <c r="B1704" s="70" t="s">
        <v>3703</v>
      </c>
      <c r="C1704" s="64">
        <v>41068.014849537038</v>
      </c>
      <c r="D1704" s="65">
        <v>75000</v>
      </c>
      <c r="E1704" s="66">
        <v>75000</v>
      </c>
      <c r="F1704" s="67" t="s">
        <v>5</v>
      </c>
      <c r="G1704" s="68">
        <v>75000</v>
      </c>
      <c r="H1704" s="69">
        <v>8</v>
      </c>
      <c r="I1704" s="67" t="s">
        <v>422</v>
      </c>
      <c r="J1704" s="70" t="s">
        <v>19</v>
      </c>
      <c r="K1704" s="67" t="s">
        <v>14</v>
      </c>
      <c r="L1704" s="63" t="s">
        <v>14</v>
      </c>
      <c r="M1704" s="70" t="s">
        <v>4019</v>
      </c>
      <c r="N1704" s="63" t="s">
        <v>12</v>
      </c>
      <c r="O1704" s="70">
        <v>8</v>
      </c>
      <c r="P1704" s="70">
        <v>8</v>
      </c>
      <c r="Q1704" s="70">
        <v>5</v>
      </c>
      <c r="W1704" s="84">
        <v>8</v>
      </c>
      <c r="X1704" s="84">
        <v>8</v>
      </c>
    </row>
    <row r="1705" spans="2:24" ht="15" customHeight="1" x14ac:dyDescent="0.25">
      <c r="B1705" s="70" t="s">
        <v>3704</v>
      </c>
      <c r="C1705" s="64">
        <v>41068.102233796293</v>
      </c>
      <c r="D1705" s="65">
        <v>88000</v>
      </c>
      <c r="E1705" s="66">
        <v>88000</v>
      </c>
      <c r="F1705" s="67" t="s">
        <v>5</v>
      </c>
      <c r="G1705" s="68">
        <v>88000</v>
      </c>
      <c r="H1705" s="69">
        <v>9</v>
      </c>
      <c r="I1705" s="67" t="s">
        <v>1863</v>
      </c>
      <c r="J1705" s="70" t="s">
        <v>19</v>
      </c>
      <c r="K1705" s="67" t="s">
        <v>14</v>
      </c>
      <c r="L1705" s="63" t="s">
        <v>14</v>
      </c>
      <c r="M1705" s="70" t="s">
        <v>4019</v>
      </c>
      <c r="N1705" s="63" t="s">
        <v>12</v>
      </c>
      <c r="O1705" s="70">
        <v>8</v>
      </c>
      <c r="P1705" s="70">
        <v>8</v>
      </c>
      <c r="Q1705" s="70">
        <v>10</v>
      </c>
      <c r="W1705" s="84">
        <v>8</v>
      </c>
      <c r="X1705" s="84">
        <v>8</v>
      </c>
    </row>
    <row r="1706" spans="2:24" ht="15" customHeight="1" x14ac:dyDescent="0.25">
      <c r="B1706" s="70" t="s">
        <v>3705</v>
      </c>
      <c r="C1706" s="64">
        <v>41068.103298611109</v>
      </c>
      <c r="D1706" s="65" t="s">
        <v>1864</v>
      </c>
      <c r="E1706" s="66">
        <v>258000</v>
      </c>
      <c r="F1706" s="67" t="s">
        <v>39</v>
      </c>
      <c r="G1706" s="68">
        <v>4594.4425053601826</v>
      </c>
      <c r="H1706" s="69">
        <v>1</v>
      </c>
      <c r="I1706" s="67" t="s">
        <v>1865</v>
      </c>
      <c r="J1706" s="70" t="s">
        <v>19</v>
      </c>
      <c r="K1706" s="67" t="s">
        <v>7</v>
      </c>
      <c r="L1706" s="63" t="s">
        <v>7</v>
      </c>
      <c r="M1706" s="70" t="s">
        <v>1122</v>
      </c>
      <c r="N1706" s="63" t="s">
        <v>8</v>
      </c>
      <c r="O1706" s="70">
        <v>6</v>
      </c>
      <c r="P1706" s="70">
        <v>6</v>
      </c>
      <c r="Q1706" s="70">
        <v>4</v>
      </c>
      <c r="W1706" s="84">
        <v>4</v>
      </c>
      <c r="X1706" s="84">
        <v>6</v>
      </c>
    </row>
    <row r="1707" spans="2:24" ht="15" customHeight="1" x14ac:dyDescent="0.25">
      <c r="B1707" s="70" t="s">
        <v>3706</v>
      </c>
      <c r="C1707" s="64">
        <v>41068.141203703701</v>
      </c>
      <c r="D1707" s="65">
        <v>69000</v>
      </c>
      <c r="E1707" s="66">
        <v>69000</v>
      </c>
      <c r="F1707" s="67" t="s">
        <v>5</v>
      </c>
      <c r="G1707" s="68">
        <v>69000</v>
      </c>
      <c r="H1707" s="69">
        <v>7</v>
      </c>
      <c r="I1707" s="67" t="s">
        <v>1866</v>
      </c>
      <c r="J1707" s="70" t="s">
        <v>19</v>
      </c>
      <c r="K1707" s="67" t="s">
        <v>14</v>
      </c>
      <c r="L1707" s="63" t="s">
        <v>14</v>
      </c>
      <c r="M1707" s="70" t="s">
        <v>4019</v>
      </c>
      <c r="N1707" s="63" t="s">
        <v>12</v>
      </c>
      <c r="O1707" s="70">
        <v>8</v>
      </c>
      <c r="P1707" s="70">
        <v>8</v>
      </c>
      <c r="Q1707" s="70">
        <v>15</v>
      </c>
      <c r="W1707" s="84">
        <v>8</v>
      </c>
      <c r="X1707" s="84">
        <v>8</v>
      </c>
    </row>
    <row r="1708" spans="2:24" ht="15" customHeight="1" x14ac:dyDescent="0.25">
      <c r="B1708" s="70" t="s">
        <v>3707</v>
      </c>
      <c r="C1708" s="64">
        <v>41068.149201388886</v>
      </c>
      <c r="D1708" s="65">
        <v>30000</v>
      </c>
      <c r="E1708" s="66">
        <v>30000</v>
      </c>
      <c r="F1708" s="67" t="s">
        <v>5</v>
      </c>
      <c r="G1708" s="68">
        <v>30000</v>
      </c>
      <c r="H1708" s="69">
        <v>4</v>
      </c>
      <c r="I1708" s="67" t="s">
        <v>1253</v>
      </c>
      <c r="J1708" s="70" t="s">
        <v>51</v>
      </c>
      <c r="K1708" s="67" t="s">
        <v>14</v>
      </c>
      <c r="L1708" s="63" t="s">
        <v>14</v>
      </c>
      <c r="M1708" s="70" t="s">
        <v>4019</v>
      </c>
      <c r="N1708" s="63" t="s">
        <v>8</v>
      </c>
      <c r="O1708" s="70">
        <v>6</v>
      </c>
      <c r="P1708" s="70">
        <v>6</v>
      </c>
      <c r="Q1708" s="70">
        <v>1</v>
      </c>
      <c r="W1708" s="84">
        <v>4</v>
      </c>
      <c r="X1708" s="84">
        <v>6</v>
      </c>
    </row>
    <row r="1709" spans="2:24" ht="15" customHeight="1" x14ac:dyDescent="0.25">
      <c r="B1709" s="70" t="s">
        <v>3708</v>
      </c>
      <c r="C1709" s="64">
        <v>41068.202604166669</v>
      </c>
      <c r="D1709" s="65">
        <v>80000</v>
      </c>
      <c r="E1709" s="66">
        <v>80000</v>
      </c>
      <c r="F1709" s="67" t="s">
        <v>5</v>
      </c>
      <c r="G1709" s="68">
        <v>80000</v>
      </c>
      <c r="H1709" s="69">
        <v>9</v>
      </c>
      <c r="I1709" s="67" t="s">
        <v>1867</v>
      </c>
      <c r="J1709" s="70" t="s">
        <v>51</v>
      </c>
      <c r="K1709" s="67" t="s">
        <v>14</v>
      </c>
      <c r="L1709" s="63" t="s">
        <v>14</v>
      </c>
      <c r="M1709" s="70" t="s">
        <v>4019</v>
      </c>
      <c r="N1709" s="63" t="s">
        <v>8</v>
      </c>
      <c r="O1709" s="70">
        <v>6</v>
      </c>
      <c r="P1709" s="70">
        <v>6</v>
      </c>
      <c r="Q1709" s="70">
        <v>7</v>
      </c>
      <c r="W1709" s="84">
        <v>4</v>
      </c>
      <c r="X1709" s="84">
        <v>6</v>
      </c>
    </row>
    <row r="1710" spans="2:24" ht="15" customHeight="1" x14ac:dyDescent="0.25">
      <c r="B1710" s="70" t="s">
        <v>3709</v>
      </c>
      <c r="C1710" s="64">
        <v>41068.279537037037</v>
      </c>
      <c r="D1710" s="65">
        <v>75000</v>
      </c>
      <c r="E1710" s="66">
        <v>75000</v>
      </c>
      <c r="F1710" s="67" t="s">
        <v>5</v>
      </c>
      <c r="G1710" s="68">
        <v>75000</v>
      </c>
      <c r="H1710" s="69">
        <v>8</v>
      </c>
      <c r="I1710" s="67" t="s">
        <v>965</v>
      </c>
      <c r="J1710" s="70" t="s">
        <v>308</v>
      </c>
      <c r="K1710" s="67" t="s">
        <v>14</v>
      </c>
      <c r="L1710" s="63" t="s">
        <v>14</v>
      </c>
      <c r="M1710" s="70" t="s">
        <v>4019</v>
      </c>
      <c r="N1710" s="63" t="s">
        <v>12</v>
      </c>
      <c r="O1710" s="70">
        <v>8</v>
      </c>
      <c r="P1710" s="70">
        <v>8</v>
      </c>
      <c r="Q1710" s="70">
        <v>1</v>
      </c>
      <c r="W1710" s="84">
        <v>8</v>
      </c>
      <c r="X1710" s="84">
        <v>8</v>
      </c>
    </row>
    <row r="1711" spans="2:24" ht="15" customHeight="1" x14ac:dyDescent="0.25">
      <c r="B1711" s="70" t="s">
        <v>3710</v>
      </c>
      <c r="C1711" s="64">
        <v>41068.344375000001</v>
      </c>
      <c r="D1711" s="65">
        <v>31200</v>
      </c>
      <c r="E1711" s="66">
        <v>31200</v>
      </c>
      <c r="F1711" s="67" t="s">
        <v>5</v>
      </c>
      <c r="G1711" s="68">
        <v>31200</v>
      </c>
      <c r="H1711" s="69">
        <v>4</v>
      </c>
      <c r="I1711" s="67" t="s">
        <v>1086</v>
      </c>
      <c r="J1711" s="70" t="s">
        <v>19</v>
      </c>
      <c r="K1711" s="67" t="s">
        <v>141</v>
      </c>
      <c r="L1711" s="63" t="s">
        <v>141</v>
      </c>
      <c r="M1711" s="70" t="s">
        <v>4018</v>
      </c>
      <c r="N1711" s="63" t="s">
        <v>8</v>
      </c>
      <c r="O1711" s="70">
        <v>6</v>
      </c>
      <c r="P1711" s="70">
        <v>6</v>
      </c>
      <c r="Q1711" s="70">
        <v>4</v>
      </c>
      <c r="W1711" s="84">
        <v>4</v>
      </c>
      <c r="X1711" s="84">
        <v>6</v>
      </c>
    </row>
    <row r="1712" spans="2:24" ht="15" customHeight="1" x14ac:dyDescent="0.25">
      <c r="B1712" s="70" t="s">
        <v>3711</v>
      </c>
      <c r="C1712" s="64">
        <v>41068.407627314817</v>
      </c>
      <c r="D1712" s="65">
        <v>85000</v>
      </c>
      <c r="E1712" s="66">
        <v>85000</v>
      </c>
      <c r="F1712" s="67" t="s">
        <v>5</v>
      </c>
      <c r="G1712" s="68">
        <v>85000</v>
      </c>
      <c r="H1712" s="69">
        <v>9</v>
      </c>
      <c r="I1712" s="67" t="s">
        <v>189</v>
      </c>
      <c r="J1712" s="70" t="s">
        <v>308</v>
      </c>
      <c r="K1712" s="67" t="s">
        <v>14</v>
      </c>
      <c r="L1712" s="63" t="s">
        <v>14</v>
      </c>
      <c r="M1712" s="70" t="s">
        <v>4019</v>
      </c>
      <c r="N1712" s="63" t="s">
        <v>8</v>
      </c>
      <c r="O1712" s="70">
        <v>6</v>
      </c>
      <c r="P1712" s="70">
        <v>6</v>
      </c>
      <c r="Q1712" s="70">
        <v>20</v>
      </c>
      <c r="W1712" s="84">
        <v>4</v>
      </c>
      <c r="X1712" s="84">
        <v>6</v>
      </c>
    </row>
    <row r="1713" spans="2:24" ht="15" customHeight="1" x14ac:dyDescent="0.25">
      <c r="B1713" s="70" t="s">
        <v>3712</v>
      </c>
      <c r="C1713" s="64">
        <v>41068.568576388891</v>
      </c>
      <c r="D1713" s="65" t="s">
        <v>1868</v>
      </c>
      <c r="E1713" s="66">
        <v>950000</v>
      </c>
      <c r="F1713" s="67" t="s">
        <v>39</v>
      </c>
      <c r="G1713" s="68">
        <v>16917.52085307044</v>
      </c>
      <c r="H1713" s="69">
        <v>2</v>
      </c>
      <c r="I1713" s="67" t="s">
        <v>1869</v>
      </c>
      <c r="J1713" s="70" t="s">
        <v>51</v>
      </c>
      <c r="K1713" s="67" t="s">
        <v>7</v>
      </c>
      <c r="L1713" s="63" t="s">
        <v>7</v>
      </c>
      <c r="M1713" s="70" t="s">
        <v>1122</v>
      </c>
      <c r="N1713" s="63" t="s">
        <v>17</v>
      </c>
      <c r="O1713" s="70">
        <v>3</v>
      </c>
      <c r="P1713" s="70">
        <v>2</v>
      </c>
      <c r="Q1713" s="70">
        <v>9</v>
      </c>
      <c r="W1713" s="84">
        <v>2</v>
      </c>
      <c r="X1713" s="84">
        <v>3</v>
      </c>
    </row>
    <row r="1714" spans="2:24" ht="15" customHeight="1" x14ac:dyDescent="0.25">
      <c r="B1714" s="70" t="s">
        <v>3713</v>
      </c>
      <c r="C1714" s="64">
        <v>41068.580370370371</v>
      </c>
      <c r="D1714" s="65" t="s">
        <v>1870</v>
      </c>
      <c r="E1714" s="66">
        <v>180000</v>
      </c>
      <c r="F1714" s="67" t="s">
        <v>39</v>
      </c>
      <c r="G1714" s="68">
        <v>3205.4250037396623</v>
      </c>
      <c r="H1714" s="69">
        <v>1</v>
      </c>
      <c r="I1714" s="67" t="s">
        <v>542</v>
      </c>
      <c r="J1714" s="70" t="s">
        <v>3945</v>
      </c>
      <c r="K1714" s="67" t="s">
        <v>7</v>
      </c>
      <c r="L1714" s="63" t="s">
        <v>7</v>
      </c>
      <c r="M1714" s="70" t="s">
        <v>1122</v>
      </c>
      <c r="N1714" s="63" t="s">
        <v>8</v>
      </c>
      <c r="O1714" s="70">
        <v>6</v>
      </c>
      <c r="P1714" s="70">
        <v>6</v>
      </c>
      <c r="Q1714" s="70">
        <v>2</v>
      </c>
      <c r="W1714" s="84">
        <v>4</v>
      </c>
      <c r="X1714" s="84">
        <v>6</v>
      </c>
    </row>
    <row r="1715" spans="2:24" ht="15" customHeight="1" x14ac:dyDescent="0.25">
      <c r="B1715" s="70" t="s">
        <v>3714</v>
      </c>
      <c r="C1715" s="64">
        <v>41068.613252314812</v>
      </c>
      <c r="D1715" s="65">
        <v>60000</v>
      </c>
      <c r="E1715" s="66">
        <v>60000</v>
      </c>
      <c r="F1715" s="67" t="s">
        <v>5</v>
      </c>
      <c r="G1715" s="68">
        <v>60000</v>
      </c>
      <c r="H1715" s="69">
        <v>7</v>
      </c>
      <c r="I1715" s="67" t="s">
        <v>1871</v>
      </c>
      <c r="J1715" s="70" t="s">
        <v>51</v>
      </c>
      <c r="K1715" s="67" t="s">
        <v>14</v>
      </c>
      <c r="L1715" s="63" t="s">
        <v>14</v>
      </c>
      <c r="M1715" s="70" t="s">
        <v>4019</v>
      </c>
      <c r="N1715" s="63" t="s">
        <v>12</v>
      </c>
      <c r="O1715" s="70">
        <v>8</v>
      </c>
      <c r="P1715" s="70">
        <v>8</v>
      </c>
      <c r="Q1715" s="70">
        <v>2</v>
      </c>
      <c r="W1715" s="84">
        <v>8</v>
      </c>
      <c r="X1715" s="84">
        <v>8</v>
      </c>
    </row>
    <row r="1716" spans="2:24" ht="15" customHeight="1" x14ac:dyDescent="0.25">
      <c r="B1716" s="70" t="s">
        <v>3715</v>
      </c>
      <c r="C1716" s="64">
        <v>41068.613657407404</v>
      </c>
      <c r="D1716" s="65">
        <v>60000</v>
      </c>
      <c r="E1716" s="66">
        <v>60000</v>
      </c>
      <c r="F1716" s="67" t="s">
        <v>5</v>
      </c>
      <c r="G1716" s="68">
        <v>60000</v>
      </c>
      <c r="H1716" s="69">
        <v>7</v>
      </c>
      <c r="I1716" s="67" t="s">
        <v>1871</v>
      </c>
      <c r="J1716" s="70" t="s">
        <v>51</v>
      </c>
      <c r="K1716" s="67" t="s">
        <v>14</v>
      </c>
      <c r="L1716" s="63" t="s">
        <v>14</v>
      </c>
      <c r="M1716" s="70" t="s">
        <v>4019</v>
      </c>
      <c r="N1716" s="63" t="s">
        <v>12</v>
      </c>
      <c r="O1716" s="70">
        <v>8</v>
      </c>
      <c r="P1716" s="70">
        <v>8</v>
      </c>
      <c r="Q1716" s="70">
        <v>2</v>
      </c>
      <c r="W1716" s="84">
        <v>8</v>
      </c>
      <c r="X1716" s="84">
        <v>8</v>
      </c>
    </row>
    <row r="1717" spans="2:24" ht="15" customHeight="1" x14ac:dyDescent="0.25">
      <c r="B1717" s="70" t="s">
        <v>3716</v>
      </c>
      <c r="C1717" s="64">
        <v>41068.655046296299</v>
      </c>
      <c r="D1717" s="65" t="s">
        <v>1872</v>
      </c>
      <c r="E1717" s="66">
        <v>800000</v>
      </c>
      <c r="F1717" s="67" t="s">
        <v>39</v>
      </c>
      <c r="G1717" s="68">
        <v>14246.333349954055</v>
      </c>
      <c r="H1717" s="69">
        <v>2</v>
      </c>
      <c r="I1717" s="67" t="s">
        <v>753</v>
      </c>
      <c r="J1717" s="70" t="s">
        <v>51</v>
      </c>
      <c r="K1717" s="67" t="s">
        <v>7</v>
      </c>
      <c r="L1717" s="63" t="s">
        <v>7</v>
      </c>
      <c r="M1717" s="70" t="s">
        <v>1122</v>
      </c>
      <c r="N1717" s="63" t="s">
        <v>17</v>
      </c>
      <c r="O1717" s="70">
        <v>3</v>
      </c>
      <c r="P1717" s="70">
        <v>2</v>
      </c>
      <c r="Q1717" s="70">
        <v>0</v>
      </c>
      <c r="W1717" s="84">
        <v>2</v>
      </c>
      <c r="X1717" s="84">
        <v>3</v>
      </c>
    </row>
    <row r="1718" spans="2:24" ht="15" customHeight="1" x14ac:dyDescent="0.25">
      <c r="B1718" s="70" t="s">
        <v>3717</v>
      </c>
      <c r="C1718" s="64">
        <v>41068.656412037039</v>
      </c>
      <c r="D1718" s="65">
        <v>800000</v>
      </c>
      <c r="E1718" s="66">
        <v>800000</v>
      </c>
      <c r="F1718" s="67" t="s">
        <v>39</v>
      </c>
      <c r="G1718" s="68">
        <v>14246.333349954055</v>
      </c>
      <c r="H1718" s="69">
        <v>2</v>
      </c>
      <c r="I1718" s="67" t="s">
        <v>753</v>
      </c>
      <c r="J1718" s="70" t="s">
        <v>51</v>
      </c>
      <c r="K1718" s="67" t="s">
        <v>7</v>
      </c>
      <c r="L1718" s="63" t="s">
        <v>7</v>
      </c>
      <c r="M1718" s="70" t="s">
        <v>1122</v>
      </c>
      <c r="N1718" s="63" t="s">
        <v>17</v>
      </c>
      <c r="O1718" s="70">
        <v>3</v>
      </c>
      <c r="P1718" s="70">
        <v>2</v>
      </c>
      <c r="Q1718" s="70">
        <v>0</v>
      </c>
      <c r="W1718" s="84">
        <v>2</v>
      </c>
      <c r="X1718" s="84">
        <v>3</v>
      </c>
    </row>
    <row r="1719" spans="2:24" ht="15" customHeight="1" x14ac:dyDescent="0.25">
      <c r="B1719" s="70" t="s">
        <v>3718</v>
      </c>
      <c r="C1719" s="64">
        <v>41068.783472222225</v>
      </c>
      <c r="D1719" s="65">
        <v>28995</v>
      </c>
      <c r="E1719" s="66">
        <v>28995</v>
      </c>
      <c r="F1719" s="67" t="s">
        <v>5</v>
      </c>
      <c r="G1719" s="68">
        <v>28995</v>
      </c>
      <c r="H1719" s="69">
        <v>3</v>
      </c>
      <c r="I1719" s="67" t="s">
        <v>737</v>
      </c>
      <c r="J1719" s="70" t="s">
        <v>51</v>
      </c>
      <c r="K1719" s="67" t="s">
        <v>7</v>
      </c>
      <c r="L1719" s="63" t="s">
        <v>7</v>
      </c>
      <c r="M1719" s="70" t="s">
        <v>1122</v>
      </c>
      <c r="N1719" s="63" t="s">
        <v>8</v>
      </c>
      <c r="O1719" s="70">
        <v>6</v>
      </c>
      <c r="P1719" s="70">
        <v>6</v>
      </c>
      <c r="Q1719" s="70">
        <v>6</v>
      </c>
      <c r="W1719" s="84">
        <v>4</v>
      </c>
      <c r="X1719" s="84">
        <v>6</v>
      </c>
    </row>
    <row r="1720" spans="2:24" ht="15" customHeight="1" x14ac:dyDescent="0.25">
      <c r="B1720" s="70" t="s">
        <v>3719</v>
      </c>
      <c r="C1720" s="64">
        <v>41068.786180555559</v>
      </c>
      <c r="D1720" s="65">
        <v>1230000</v>
      </c>
      <c r="E1720" s="66">
        <v>1230000</v>
      </c>
      <c r="F1720" s="67" t="s">
        <v>39</v>
      </c>
      <c r="G1720" s="68">
        <v>21903.737525554359</v>
      </c>
      <c r="H1720" s="69">
        <v>3</v>
      </c>
      <c r="I1720" s="67" t="s">
        <v>1873</v>
      </c>
      <c r="J1720" s="70" t="s">
        <v>19</v>
      </c>
      <c r="K1720" s="67" t="s">
        <v>7</v>
      </c>
      <c r="L1720" s="63" t="s">
        <v>7</v>
      </c>
      <c r="M1720" s="70" t="s">
        <v>1122</v>
      </c>
      <c r="N1720" s="63" t="s">
        <v>12</v>
      </c>
      <c r="O1720" s="70">
        <v>8</v>
      </c>
      <c r="P1720" s="70">
        <v>8</v>
      </c>
      <c r="Q1720" s="70">
        <v>3</v>
      </c>
      <c r="W1720" s="84">
        <v>8</v>
      </c>
      <c r="X1720" s="84">
        <v>8</v>
      </c>
    </row>
    <row r="1721" spans="2:24" ht="15" customHeight="1" x14ac:dyDescent="0.25">
      <c r="B1721" s="70" t="s">
        <v>3720</v>
      </c>
      <c r="C1721" s="64">
        <v>41068.786620370367</v>
      </c>
      <c r="D1721" s="65">
        <v>1130000</v>
      </c>
      <c r="E1721" s="66">
        <v>1130000</v>
      </c>
      <c r="F1721" s="67" t="s">
        <v>39</v>
      </c>
      <c r="G1721" s="68">
        <v>20122.945856810104</v>
      </c>
      <c r="H1721" s="69">
        <v>3</v>
      </c>
      <c r="I1721" s="67" t="s">
        <v>1873</v>
      </c>
      <c r="J1721" s="70" t="s">
        <v>19</v>
      </c>
      <c r="K1721" s="67" t="s">
        <v>7</v>
      </c>
      <c r="L1721" s="63" t="s">
        <v>7</v>
      </c>
      <c r="M1721" s="70" t="s">
        <v>1122</v>
      </c>
      <c r="N1721" s="63" t="s">
        <v>12</v>
      </c>
      <c r="O1721" s="70">
        <v>8</v>
      </c>
      <c r="P1721" s="70">
        <v>8</v>
      </c>
      <c r="Q1721" s="70">
        <v>3</v>
      </c>
      <c r="W1721" s="84">
        <v>8</v>
      </c>
      <c r="X1721" s="84">
        <v>8</v>
      </c>
    </row>
    <row r="1722" spans="2:24" ht="15" customHeight="1" x14ac:dyDescent="0.25">
      <c r="B1722" s="70" t="s">
        <v>3721</v>
      </c>
      <c r="C1722" s="64">
        <v>41068.866643518515</v>
      </c>
      <c r="D1722" s="65">
        <v>45000</v>
      </c>
      <c r="E1722" s="66">
        <v>45000</v>
      </c>
      <c r="F1722" s="67" t="s">
        <v>67</v>
      </c>
      <c r="G1722" s="68">
        <v>70928.022243027779</v>
      </c>
      <c r="H1722" s="69">
        <v>8</v>
      </c>
      <c r="I1722" s="67" t="s">
        <v>1874</v>
      </c>
      <c r="J1722" s="70" t="s">
        <v>19</v>
      </c>
      <c r="K1722" s="67" t="s">
        <v>69</v>
      </c>
      <c r="L1722" s="63" t="s">
        <v>69</v>
      </c>
      <c r="M1722" s="70" t="s">
        <v>979</v>
      </c>
      <c r="N1722" s="63" t="s">
        <v>12</v>
      </c>
      <c r="O1722" s="70">
        <v>8</v>
      </c>
      <c r="P1722" s="70">
        <v>8</v>
      </c>
      <c r="Q1722" s="70">
        <v>20</v>
      </c>
      <c r="W1722" s="84">
        <v>8</v>
      </c>
      <c r="X1722" s="84">
        <v>8</v>
      </c>
    </row>
    <row r="1723" spans="2:24" ht="15" customHeight="1" x14ac:dyDescent="0.25">
      <c r="B1723" s="70" t="s">
        <v>3722</v>
      </c>
      <c r="C1723" s="64">
        <v>41068.875289351854</v>
      </c>
      <c r="D1723" s="65">
        <v>67000</v>
      </c>
      <c r="E1723" s="66">
        <v>67000</v>
      </c>
      <c r="F1723" s="67" t="s">
        <v>5</v>
      </c>
      <c r="G1723" s="68">
        <v>67000</v>
      </c>
      <c r="H1723" s="69">
        <v>7</v>
      </c>
      <c r="I1723" s="67" t="s">
        <v>51</v>
      </c>
      <c r="J1723" s="70" t="s">
        <v>51</v>
      </c>
      <c r="K1723" s="67" t="s">
        <v>14</v>
      </c>
      <c r="L1723" s="63" t="s">
        <v>14</v>
      </c>
      <c r="M1723" s="70" t="s">
        <v>4019</v>
      </c>
      <c r="N1723" s="63" t="s">
        <v>8</v>
      </c>
      <c r="O1723" s="70">
        <v>6</v>
      </c>
      <c r="P1723" s="70">
        <v>6</v>
      </c>
      <c r="Q1723" s="70">
        <v>16</v>
      </c>
      <c r="W1723" s="84">
        <v>4</v>
      </c>
      <c r="X1723" s="84">
        <v>6</v>
      </c>
    </row>
    <row r="1724" spans="2:24" ht="15" customHeight="1" x14ac:dyDescent="0.25">
      <c r="B1724" s="70" t="s">
        <v>3723</v>
      </c>
      <c r="C1724" s="64">
        <v>41068.876944444448</v>
      </c>
      <c r="D1724" s="65">
        <v>30000</v>
      </c>
      <c r="E1724" s="66">
        <v>30000</v>
      </c>
      <c r="F1724" s="67" t="s">
        <v>5</v>
      </c>
      <c r="G1724" s="68">
        <v>30000</v>
      </c>
      <c r="H1724" s="69">
        <v>4</v>
      </c>
      <c r="I1724" s="67" t="s">
        <v>1875</v>
      </c>
      <c r="J1724" s="70" t="s">
        <v>19</v>
      </c>
      <c r="K1724" s="67" t="s">
        <v>14</v>
      </c>
      <c r="L1724" s="63" t="s">
        <v>14</v>
      </c>
      <c r="M1724" s="70" t="s">
        <v>4019</v>
      </c>
      <c r="N1724" s="63" t="s">
        <v>17</v>
      </c>
      <c r="O1724" s="70">
        <v>3</v>
      </c>
      <c r="P1724" s="70">
        <v>2</v>
      </c>
      <c r="Q1724" s="70">
        <v>4</v>
      </c>
      <c r="W1724" s="84">
        <v>2</v>
      </c>
      <c r="X1724" s="84">
        <v>3</v>
      </c>
    </row>
    <row r="1725" spans="2:24" ht="15" customHeight="1" x14ac:dyDescent="0.25">
      <c r="B1725" s="70" t="s">
        <v>3724</v>
      </c>
      <c r="C1725" s="64">
        <v>41068.95045138889</v>
      </c>
      <c r="D1725" s="65" t="s">
        <v>1876</v>
      </c>
      <c r="E1725" s="66">
        <v>140000</v>
      </c>
      <c r="F1725" s="67" t="s">
        <v>1877</v>
      </c>
      <c r="G1725" s="68">
        <v>148102.22862117883</v>
      </c>
      <c r="H1725" s="69">
        <v>11</v>
      </c>
      <c r="I1725" s="67" t="s">
        <v>1878</v>
      </c>
      <c r="J1725" s="70" t="s">
        <v>51</v>
      </c>
      <c r="K1725" s="67" t="s">
        <v>45</v>
      </c>
      <c r="L1725" s="63" t="s">
        <v>45</v>
      </c>
      <c r="M1725" s="70" t="s">
        <v>979</v>
      </c>
      <c r="N1725" s="63" t="s">
        <v>17</v>
      </c>
      <c r="O1725" s="70">
        <v>3</v>
      </c>
      <c r="P1725" s="70">
        <v>2</v>
      </c>
      <c r="Q1725" s="70">
        <v>6</v>
      </c>
      <c r="W1725" s="84">
        <v>2</v>
      </c>
      <c r="X1725" s="84">
        <v>3</v>
      </c>
    </row>
    <row r="1726" spans="2:24" ht="15" customHeight="1" x14ac:dyDescent="0.25">
      <c r="B1726" s="70" t="s">
        <v>3725</v>
      </c>
      <c r="C1726" s="64">
        <v>41068.972638888888</v>
      </c>
      <c r="D1726" s="65">
        <v>71500</v>
      </c>
      <c r="E1726" s="66">
        <v>71500</v>
      </c>
      <c r="F1726" s="67" t="s">
        <v>5</v>
      </c>
      <c r="G1726" s="68">
        <v>71500</v>
      </c>
      <c r="H1726" s="69">
        <v>8</v>
      </c>
      <c r="I1726" s="67" t="s">
        <v>1879</v>
      </c>
      <c r="J1726" s="70" t="s">
        <v>51</v>
      </c>
      <c r="K1726" s="67" t="s">
        <v>14</v>
      </c>
      <c r="L1726" s="63" t="s">
        <v>14</v>
      </c>
      <c r="M1726" s="70" t="s">
        <v>4019</v>
      </c>
      <c r="N1726" s="63" t="s">
        <v>12</v>
      </c>
      <c r="O1726" s="70">
        <v>8</v>
      </c>
      <c r="P1726" s="70">
        <v>8</v>
      </c>
      <c r="Q1726" s="70">
        <v>11</v>
      </c>
      <c r="W1726" s="84">
        <v>8</v>
      </c>
      <c r="X1726" s="84">
        <v>8</v>
      </c>
    </row>
    <row r="1727" spans="2:24" ht="15" customHeight="1" x14ac:dyDescent="0.25">
      <c r="B1727" s="70" t="s">
        <v>3726</v>
      </c>
      <c r="C1727" s="64">
        <v>41068.990405092591</v>
      </c>
      <c r="D1727" s="65">
        <v>67000</v>
      </c>
      <c r="E1727" s="66">
        <v>67000</v>
      </c>
      <c r="F1727" s="67" t="s">
        <v>5</v>
      </c>
      <c r="G1727" s="68">
        <v>67000</v>
      </c>
      <c r="H1727" s="69">
        <v>7</v>
      </c>
      <c r="I1727" s="67" t="s">
        <v>51</v>
      </c>
      <c r="J1727" s="70" t="s">
        <v>51</v>
      </c>
      <c r="K1727" s="67" t="s">
        <v>14</v>
      </c>
      <c r="L1727" s="63" t="s">
        <v>14</v>
      </c>
      <c r="M1727" s="70" t="s">
        <v>4019</v>
      </c>
      <c r="N1727" s="63" t="s">
        <v>184</v>
      </c>
      <c r="O1727" s="70">
        <v>0</v>
      </c>
      <c r="P1727" s="70">
        <v>1</v>
      </c>
      <c r="Q1727" s="70">
        <v>6</v>
      </c>
      <c r="W1727" s="84">
        <v>0</v>
      </c>
      <c r="X1727" s="84">
        <v>0</v>
      </c>
    </row>
    <row r="1728" spans="2:24" ht="15" customHeight="1" x14ac:dyDescent="0.25">
      <c r="B1728" s="70" t="s">
        <v>3727</v>
      </c>
      <c r="C1728" s="64">
        <v>41069.034108796295</v>
      </c>
      <c r="D1728" s="65">
        <v>40000</v>
      </c>
      <c r="E1728" s="66">
        <v>40000</v>
      </c>
      <c r="F1728" s="67" t="s">
        <v>5</v>
      </c>
      <c r="G1728" s="68">
        <v>40000</v>
      </c>
      <c r="H1728" s="69">
        <v>5</v>
      </c>
      <c r="I1728" s="67" t="s">
        <v>200</v>
      </c>
      <c r="J1728" s="70" t="s">
        <v>19</v>
      </c>
      <c r="K1728" s="67" t="s">
        <v>14</v>
      </c>
      <c r="L1728" s="63" t="s">
        <v>14</v>
      </c>
      <c r="M1728" s="70" t="s">
        <v>4019</v>
      </c>
      <c r="N1728" s="63" t="s">
        <v>8</v>
      </c>
      <c r="O1728" s="70">
        <v>6</v>
      </c>
      <c r="P1728" s="70">
        <v>6</v>
      </c>
      <c r="Q1728" s="70">
        <v>5</v>
      </c>
      <c r="W1728" s="84">
        <v>4</v>
      </c>
      <c r="X1728" s="84">
        <v>6</v>
      </c>
    </row>
    <row r="1729" spans="2:24" ht="15" customHeight="1" x14ac:dyDescent="0.25">
      <c r="B1729" s="70" t="s">
        <v>3728</v>
      </c>
      <c r="C1729" s="64">
        <v>41069.05259259259</v>
      </c>
      <c r="D1729" s="65">
        <v>65000</v>
      </c>
      <c r="E1729" s="66">
        <v>65000</v>
      </c>
      <c r="F1729" s="67" t="s">
        <v>5</v>
      </c>
      <c r="G1729" s="68">
        <v>65000</v>
      </c>
      <c r="H1729" s="69">
        <v>7</v>
      </c>
      <c r="I1729" s="67" t="s">
        <v>1880</v>
      </c>
      <c r="J1729" s="70" t="s">
        <v>51</v>
      </c>
      <c r="K1729" s="67" t="s">
        <v>14</v>
      </c>
      <c r="L1729" s="63" t="s">
        <v>14</v>
      </c>
      <c r="M1729" s="70" t="s">
        <v>4019</v>
      </c>
      <c r="N1729" s="63" t="s">
        <v>8</v>
      </c>
      <c r="O1729" s="70">
        <v>6</v>
      </c>
      <c r="P1729" s="70">
        <v>6</v>
      </c>
      <c r="Q1729" s="70">
        <v>2</v>
      </c>
      <c r="W1729" s="84">
        <v>4</v>
      </c>
      <c r="X1729" s="84">
        <v>6</v>
      </c>
    </row>
    <row r="1730" spans="2:24" ht="15" customHeight="1" x14ac:dyDescent="0.25">
      <c r="B1730" s="70" t="s">
        <v>3729</v>
      </c>
      <c r="C1730" s="64">
        <v>41069.074652777781</v>
      </c>
      <c r="D1730" s="65">
        <v>72000</v>
      </c>
      <c r="E1730" s="66">
        <v>72000</v>
      </c>
      <c r="F1730" s="67" t="s">
        <v>5</v>
      </c>
      <c r="G1730" s="68">
        <v>72000</v>
      </c>
      <c r="H1730" s="69">
        <v>8</v>
      </c>
      <c r="I1730" s="67" t="s">
        <v>354</v>
      </c>
      <c r="J1730" s="70" t="s">
        <v>354</v>
      </c>
      <c r="K1730" s="67" t="s">
        <v>14</v>
      </c>
      <c r="L1730" s="63" t="s">
        <v>14</v>
      </c>
      <c r="M1730" s="70" t="s">
        <v>4019</v>
      </c>
      <c r="N1730" s="63" t="s">
        <v>17</v>
      </c>
      <c r="O1730" s="70">
        <v>3</v>
      </c>
      <c r="P1730" s="70">
        <v>2</v>
      </c>
      <c r="Q1730" s="70">
        <v>13</v>
      </c>
      <c r="W1730" s="84">
        <v>2</v>
      </c>
      <c r="X1730" s="84">
        <v>3</v>
      </c>
    </row>
    <row r="1731" spans="2:24" ht="15" customHeight="1" x14ac:dyDescent="0.25">
      <c r="B1731" s="70" t="s">
        <v>3730</v>
      </c>
      <c r="C1731" s="64">
        <v>41069.139062499999</v>
      </c>
      <c r="D1731" s="65">
        <v>52500</v>
      </c>
      <c r="E1731" s="66">
        <v>52500</v>
      </c>
      <c r="F1731" s="67" t="s">
        <v>5</v>
      </c>
      <c r="G1731" s="68">
        <v>52500</v>
      </c>
      <c r="H1731" s="69">
        <v>6</v>
      </c>
      <c r="I1731" s="67" t="s">
        <v>1881</v>
      </c>
      <c r="J1731" s="70" t="s">
        <v>51</v>
      </c>
      <c r="K1731" s="67" t="s">
        <v>14</v>
      </c>
      <c r="L1731" s="63" t="s">
        <v>14</v>
      </c>
      <c r="M1731" s="70" t="s">
        <v>4019</v>
      </c>
      <c r="N1731" s="63" t="s">
        <v>12</v>
      </c>
      <c r="O1731" s="70">
        <v>8</v>
      </c>
      <c r="P1731" s="70">
        <v>8</v>
      </c>
      <c r="Q1731" s="70">
        <v>3</v>
      </c>
      <c r="W1731" s="84">
        <v>8</v>
      </c>
      <c r="X1731" s="84">
        <v>8</v>
      </c>
    </row>
    <row r="1732" spans="2:24" ht="15" customHeight="1" x14ac:dyDescent="0.25">
      <c r="B1732" s="70" t="s">
        <v>3731</v>
      </c>
      <c r="C1732" s="64">
        <v>41069.500914351855</v>
      </c>
      <c r="D1732" s="65">
        <v>444</v>
      </c>
      <c r="E1732" s="66">
        <v>5320</v>
      </c>
      <c r="F1732" s="67" t="s">
        <v>5</v>
      </c>
      <c r="G1732" s="68">
        <v>5320</v>
      </c>
      <c r="H1732" s="69">
        <v>1</v>
      </c>
      <c r="I1732" s="67" t="s">
        <v>1882</v>
      </c>
      <c r="J1732" s="70" t="s">
        <v>51</v>
      </c>
      <c r="K1732" s="67" t="s">
        <v>7</v>
      </c>
      <c r="L1732" s="63" t="s">
        <v>7</v>
      </c>
      <c r="M1732" s="70" t="s">
        <v>1122</v>
      </c>
      <c r="N1732" s="63" t="s">
        <v>17</v>
      </c>
      <c r="O1732" s="70">
        <v>3</v>
      </c>
      <c r="P1732" s="70">
        <v>2</v>
      </c>
      <c r="Q1732" s="70">
        <v>5</v>
      </c>
      <c r="W1732" s="84">
        <v>2</v>
      </c>
      <c r="X1732" s="84">
        <v>3</v>
      </c>
    </row>
    <row r="1733" spans="2:24" ht="15" customHeight="1" x14ac:dyDescent="0.25">
      <c r="B1733" s="70" t="s">
        <v>3732</v>
      </c>
      <c r="C1733" s="64">
        <v>41069.859756944446</v>
      </c>
      <c r="D1733" s="65">
        <v>1500</v>
      </c>
      <c r="E1733" s="66">
        <v>18000</v>
      </c>
      <c r="F1733" s="67" t="s">
        <v>5</v>
      </c>
      <c r="G1733" s="68">
        <v>18000</v>
      </c>
      <c r="H1733" s="69">
        <v>2</v>
      </c>
      <c r="I1733" s="67" t="s">
        <v>928</v>
      </c>
      <c r="J1733" s="70" t="s">
        <v>308</v>
      </c>
      <c r="K1733" s="67" t="s">
        <v>4047</v>
      </c>
      <c r="L1733" s="63" t="s">
        <v>124</v>
      </c>
      <c r="M1733" s="70" t="s">
        <v>1122</v>
      </c>
      <c r="N1733" s="63" t="s">
        <v>12</v>
      </c>
      <c r="O1733" s="70">
        <v>8</v>
      </c>
      <c r="P1733" s="70">
        <v>8</v>
      </c>
      <c r="Q1733" s="70">
        <v>3</v>
      </c>
      <c r="W1733" s="84">
        <v>8</v>
      </c>
      <c r="X1733" s="84">
        <v>8</v>
      </c>
    </row>
    <row r="1734" spans="2:24" ht="15" customHeight="1" x14ac:dyDescent="0.25">
      <c r="B1734" s="70" t="s">
        <v>3733</v>
      </c>
      <c r="C1734" s="64">
        <v>41070.03502314815</v>
      </c>
      <c r="D1734" s="65" t="s">
        <v>1883</v>
      </c>
      <c r="E1734" s="66">
        <v>140000</v>
      </c>
      <c r="F1734" s="67" t="s">
        <v>39</v>
      </c>
      <c r="G1734" s="68">
        <v>2493.1083362419595</v>
      </c>
      <c r="H1734" s="69">
        <v>1</v>
      </c>
      <c r="I1734" s="67" t="s">
        <v>1884</v>
      </c>
      <c r="J1734" s="70" t="s">
        <v>3946</v>
      </c>
      <c r="K1734" s="67" t="s">
        <v>7</v>
      </c>
      <c r="L1734" s="63" t="s">
        <v>7</v>
      </c>
      <c r="M1734" s="70" t="s">
        <v>1122</v>
      </c>
      <c r="N1734" s="63" t="s">
        <v>8</v>
      </c>
      <c r="O1734" s="70">
        <v>6</v>
      </c>
      <c r="P1734" s="70">
        <v>6</v>
      </c>
      <c r="Q1734" s="70">
        <v>5</v>
      </c>
      <c r="W1734" s="84">
        <v>4</v>
      </c>
      <c r="X1734" s="84">
        <v>6</v>
      </c>
    </row>
    <row r="1735" spans="2:24" ht="15" customHeight="1" x14ac:dyDescent="0.25">
      <c r="B1735" s="70" t="s">
        <v>3734</v>
      </c>
      <c r="C1735" s="64">
        <v>41070.075509259259</v>
      </c>
      <c r="D1735" s="65">
        <v>1400</v>
      </c>
      <c r="E1735" s="66">
        <v>16800</v>
      </c>
      <c r="F1735" s="67" t="s">
        <v>21</v>
      </c>
      <c r="G1735" s="68">
        <v>21342.710575059013</v>
      </c>
      <c r="H1735" s="69">
        <v>3</v>
      </c>
      <c r="I1735" s="67" t="s">
        <v>1885</v>
      </c>
      <c r="J1735" s="70" t="s">
        <v>308</v>
      </c>
      <c r="K1735" s="67" t="s">
        <v>975</v>
      </c>
      <c r="L1735" s="63" t="s">
        <v>29</v>
      </c>
      <c r="M1735" s="70" t="s">
        <v>979</v>
      </c>
      <c r="N1735" s="63" t="s">
        <v>8</v>
      </c>
      <c r="O1735" s="70">
        <v>6</v>
      </c>
      <c r="P1735" s="70">
        <v>6</v>
      </c>
      <c r="Q1735" s="70">
        <v>15</v>
      </c>
      <c r="W1735" s="84">
        <v>4</v>
      </c>
      <c r="X1735" s="84">
        <v>6</v>
      </c>
    </row>
    <row r="1736" spans="2:24" ht="15" customHeight="1" x14ac:dyDescent="0.25">
      <c r="B1736" s="70" t="s">
        <v>3735</v>
      </c>
      <c r="C1736" s="64">
        <v>41070.097280092596</v>
      </c>
      <c r="D1736" s="65">
        <v>85000</v>
      </c>
      <c r="E1736" s="66">
        <v>85000</v>
      </c>
      <c r="F1736" s="67" t="s">
        <v>5</v>
      </c>
      <c r="G1736" s="68">
        <v>85000</v>
      </c>
      <c r="H1736" s="69">
        <v>9</v>
      </c>
      <c r="I1736" s="67" t="s">
        <v>1886</v>
      </c>
      <c r="J1736" s="70" t="s">
        <v>51</v>
      </c>
      <c r="K1736" s="67" t="s">
        <v>14</v>
      </c>
      <c r="L1736" s="63" t="s">
        <v>14</v>
      </c>
      <c r="M1736" s="70" t="s">
        <v>4019</v>
      </c>
      <c r="N1736" s="63" t="s">
        <v>17</v>
      </c>
      <c r="O1736" s="70">
        <v>3</v>
      </c>
      <c r="P1736" s="70">
        <v>2</v>
      </c>
      <c r="Q1736" s="70">
        <v>15</v>
      </c>
      <c r="W1736" s="84">
        <v>2</v>
      </c>
      <c r="X1736" s="84">
        <v>3</v>
      </c>
    </row>
    <row r="1737" spans="2:24" ht="15" customHeight="1" x14ac:dyDescent="0.25">
      <c r="B1737" s="70" t="s">
        <v>3736</v>
      </c>
      <c r="C1737" s="64">
        <v>41070.104131944441</v>
      </c>
      <c r="D1737" s="65">
        <v>80000</v>
      </c>
      <c r="E1737" s="66">
        <v>80000</v>
      </c>
      <c r="F1737" s="67" t="s">
        <v>5</v>
      </c>
      <c r="G1737" s="68">
        <v>80000</v>
      </c>
      <c r="H1737" s="69">
        <v>9</v>
      </c>
      <c r="I1737" s="67" t="s">
        <v>277</v>
      </c>
      <c r="J1737" s="70" t="s">
        <v>277</v>
      </c>
      <c r="K1737" s="67" t="s">
        <v>141</v>
      </c>
      <c r="L1737" s="63" t="s">
        <v>141</v>
      </c>
      <c r="M1737" s="70" t="s">
        <v>4018</v>
      </c>
      <c r="N1737" s="63" t="s">
        <v>24</v>
      </c>
      <c r="O1737" s="70">
        <v>2</v>
      </c>
      <c r="P1737" s="70">
        <v>2</v>
      </c>
      <c r="Q1737" s="70">
        <v>9</v>
      </c>
      <c r="W1737" s="84">
        <v>1</v>
      </c>
      <c r="X1737" s="84">
        <v>2</v>
      </c>
    </row>
    <row r="1738" spans="2:24" ht="15" customHeight="1" x14ac:dyDescent="0.25">
      <c r="B1738" s="70" t="s">
        <v>3737</v>
      </c>
      <c r="C1738" s="64">
        <v>41070.177835648145</v>
      </c>
      <c r="D1738" s="65">
        <v>500000</v>
      </c>
      <c r="E1738" s="66">
        <v>500000</v>
      </c>
      <c r="F1738" s="67" t="s">
        <v>39</v>
      </c>
      <c r="G1738" s="68">
        <v>8903.9583437212841</v>
      </c>
      <c r="H1738" s="69">
        <v>1</v>
      </c>
      <c r="I1738" s="67" t="s">
        <v>1887</v>
      </c>
      <c r="J1738" s="70" t="s">
        <v>19</v>
      </c>
      <c r="K1738" s="67" t="s">
        <v>7</v>
      </c>
      <c r="L1738" s="63" t="s">
        <v>7</v>
      </c>
      <c r="M1738" s="70" t="s">
        <v>1122</v>
      </c>
      <c r="N1738" s="63" t="s">
        <v>12</v>
      </c>
      <c r="O1738" s="70">
        <v>8</v>
      </c>
      <c r="P1738" s="70">
        <v>8</v>
      </c>
      <c r="Q1738" s="70">
        <v>0</v>
      </c>
      <c r="W1738" s="84">
        <v>8</v>
      </c>
      <c r="X1738" s="84">
        <v>8</v>
      </c>
    </row>
    <row r="1739" spans="2:24" ht="15" customHeight="1" x14ac:dyDescent="0.25">
      <c r="B1739" s="70" t="s">
        <v>3738</v>
      </c>
      <c r="C1739" s="64">
        <v>41070.522083333337</v>
      </c>
      <c r="D1739" s="65">
        <v>125000</v>
      </c>
      <c r="E1739" s="66">
        <v>125000</v>
      </c>
      <c r="F1739" s="67" t="s">
        <v>5</v>
      </c>
      <c r="G1739" s="68">
        <v>125000</v>
      </c>
      <c r="H1739" s="69">
        <v>11</v>
      </c>
      <c r="I1739" s="67" t="s">
        <v>202</v>
      </c>
      <c r="J1739" s="70" t="s">
        <v>51</v>
      </c>
      <c r="K1739" s="67" t="s">
        <v>14</v>
      </c>
      <c r="L1739" s="63" t="s">
        <v>14</v>
      </c>
      <c r="M1739" s="70" t="s">
        <v>4019</v>
      </c>
      <c r="N1739" s="63" t="s">
        <v>12</v>
      </c>
      <c r="O1739" s="70">
        <v>8</v>
      </c>
      <c r="P1739" s="70">
        <v>8</v>
      </c>
      <c r="Q1739" s="70">
        <v>10</v>
      </c>
      <c r="W1739" s="84">
        <v>8</v>
      </c>
      <c r="X1739" s="84">
        <v>8</v>
      </c>
    </row>
    <row r="1740" spans="2:24" ht="15" customHeight="1" x14ac:dyDescent="0.25">
      <c r="B1740" s="70" t="s">
        <v>3739</v>
      </c>
      <c r="C1740" s="64">
        <v>41070.624062499999</v>
      </c>
      <c r="D1740" s="65">
        <v>1300000</v>
      </c>
      <c r="E1740" s="66">
        <v>1300000</v>
      </c>
      <c r="F1740" s="67" t="s">
        <v>39</v>
      </c>
      <c r="G1740" s="68">
        <v>23150.291693675339</v>
      </c>
      <c r="H1740" s="69">
        <v>3</v>
      </c>
      <c r="I1740" s="67" t="s">
        <v>51</v>
      </c>
      <c r="J1740" s="70" t="s">
        <v>51</v>
      </c>
      <c r="K1740" s="67" t="s">
        <v>7</v>
      </c>
      <c r="L1740" s="63" t="s">
        <v>7</v>
      </c>
      <c r="M1740" s="70" t="s">
        <v>1122</v>
      </c>
      <c r="N1740" s="63" t="s">
        <v>12</v>
      </c>
      <c r="O1740" s="70">
        <v>8</v>
      </c>
      <c r="P1740" s="70">
        <v>8</v>
      </c>
      <c r="Q1740" s="70">
        <v>9</v>
      </c>
      <c r="W1740" s="84">
        <v>8</v>
      </c>
      <c r="X1740" s="84">
        <v>8</v>
      </c>
    </row>
    <row r="1741" spans="2:24" ht="15" customHeight="1" x14ac:dyDescent="0.25">
      <c r="B1741" s="70" t="s">
        <v>3740</v>
      </c>
      <c r="C1741" s="64">
        <v>41070.63890046296</v>
      </c>
      <c r="D1741" s="65">
        <v>1000</v>
      </c>
      <c r="E1741" s="66">
        <v>12000</v>
      </c>
      <c r="F1741" s="67" t="s">
        <v>5</v>
      </c>
      <c r="G1741" s="68">
        <v>12000</v>
      </c>
      <c r="H1741" s="69">
        <v>2</v>
      </c>
      <c r="I1741" s="67" t="s">
        <v>1888</v>
      </c>
      <c r="J1741" s="70" t="s">
        <v>277</v>
      </c>
      <c r="K1741" s="67" t="s">
        <v>7</v>
      </c>
      <c r="L1741" s="63" t="s">
        <v>7</v>
      </c>
      <c r="M1741" s="70" t="s">
        <v>1122</v>
      </c>
      <c r="N1741" s="63" t="s">
        <v>17</v>
      </c>
      <c r="O1741" s="70">
        <v>3</v>
      </c>
      <c r="P1741" s="70">
        <v>2</v>
      </c>
      <c r="Q1741" s="70">
        <v>7</v>
      </c>
      <c r="W1741" s="84">
        <v>2</v>
      </c>
      <c r="X1741" s="84">
        <v>3</v>
      </c>
    </row>
    <row r="1742" spans="2:24" ht="15" customHeight="1" x14ac:dyDescent="0.25">
      <c r="B1742" s="70" t="s">
        <v>3741</v>
      </c>
      <c r="C1742" s="64">
        <v>41070.666168981479</v>
      </c>
      <c r="D1742" s="65">
        <v>30000</v>
      </c>
      <c r="E1742" s="66">
        <v>30000</v>
      </c>
      <c r="F1742" s="67" t="s">
        <v>5</v>
      </c>
      <c r="G1742" s="68">
        <v>30000</v>
      </c>
      <c r="H1742" s="69">
        <v>4</v>
      </c>
      <c r="I1742" s="67" t="s">
        <v>1889</v>
      </c>
      <c r="J1742" s="70" t="s">
        <v>19</v>
      </c>
      <c r="K1742" s="67" t="s">
        <v>1127</v>
      </c>
      <c r="L1742" s="63" t="s">
        <v>1127</v>
      </c>
      <c r="M1742" s="70" t="s">
        <v>1122</v>
      </c>
      <c r="N1742" s="63" t="s">
        <v>24</v>
      </c>
      <c r="O1742" s="70">
        <v>2</v>
      </c>
      <c r="P1742" s="70">
        <v>2</v>
      </c>
      <c r="Q1742" s="70">
        <v>12</v>
      </c>
      <c r="W1742" s="84">
        <v>1</v>
      </c>
      <c r="X1742" s="84">
        <v>2</v>
      </c>
    </row>
    <row r="1743" spans="2:24" ht="15" customHeight="1" x14ac:dyDescent="0.25">
      <c r="B1743" s="70" t="s">
        <v>3742</v>
      </c>
      <c r="C1743" s="64">
        <v>41070.723009259258</v>
      </c>
      <c r="D1743" s="65">
        <v>72000</v>
      </c>
      <c r="E1743" s="66">
        <v>72000</v>
      </c>
      <c r="F1743" s="67" t="s">
        <v>21</v>
      </c>
      <c r="G1743" s="68">
        <v>91468.759607395754</v>
      </c>
      <c r="H1743" s="69">
        <v>10</v>
      </c>
      <c r="I1743" s="67" t="s">
        <v>1890</v>
      </c>
      <c r="J1743" s="70" t="s">
        <v>51</v>
      </c>
      <c r="K1743" s="67" t="s">
        <v>1891</v>
      </c>
      <c r="L1743" s="63" t="s">
        <v>931</v>
      </c>
      <c r="M1743" s="70" t="s">
        <v>979</v>
      </c>
      <c r="N1743" s="63" t="s">
        <v>24</v>
      </c>
      <c r="O1743" s="70">
        <v>2</v>
      </c>
      <c r="P1743" s="70">
        <v>2</v>
      </c>
      <c r="Q1743" s="70">
        <v>3</v>
      </c>
      <c r="W1743" s="84">
        <v>1</v>
      </c>
      <c r="X1743" s="84">
        <v>2</v>
      </c>
    </row>
    <row r="1744" spans="2:24" ht="15" customHeight="1" x14ac:dyDescent="0.25">
      <c r="B1744" s="70" t="s">
        <v>3743</v>
      </c>
      <c r="C1744" s="64">
        <v>41070.854432870372</v>
      </c>
      <c r="D1744" s="65" t="s">
        <v>1892</v>
      </c>
      <c r="E1744" s="66">
        <v>22300</v>
      </c>
      <c r="F1744" s="67" t="s">
        <v>67</v>
      </c>
      <c r="G1744" s="68">
        <v>35148.775467100437</v>
      </c>
      <c r="H1744" s="69">
        <v>4</v>
      </c>
      <c r="I1744" s="67" t="s">
        <v>1893</v>
      </c>
      <c r="J1744" s="70" t="s">
        <v>19</v>
      </c>
      <c r="K1744" s="67" t="s">
        <v>69</v>
      </c>
      <c r="L1744" s="63" t="s">
        <v>69</v>
      </c>
      <c r="M1744" s="70" t="s">
        <v>979</v>
      </c>
      <c r="N1744" s="63" t="s">
        <v>12</v>
      </c>
      <c r="O1744" s="70">
        <v>8</v>
      </c>
      <c r="P1744" s="70">
        <v>8</v>
      </c>
      <c r="Q1744" s="70">
        <v>4</v>
      </c>
      <c r="W1744" s="84">
        <v>8</v>
      </c>
      <c r="X1744" s="84">
        <v>8</v>
      </c>
    </row>
    <row r="1745" spans="2:24" ht="15" customHeight="1" x14ac:dyDescent="0.25">
      <c r="B1745" s="70" t="s">
        <v>3744</v>
      </c>
      <c r="C1745" s="64">
        <v>41070.911458333336</v>
      </c>
      <c r="D1745" s="65" t="s">
        <v>1894</v>
      </c>
      <c r="E1745" s="66">
        <v>31185</v>
      </c>
      <c r="F1745" s="67" t="s">
        <v>67</v>
      </c>
      <c r="G1745" s="68">
        <v>49153.119414418252</v>
      </c>
      <c r="H1745" s="69">
        <v>5</v>
      </c>
      <c r="I1745" s="67" t="s">
        <v>1895</v>
      </c>
      <c r="J1745" s="70" t="s">
        <v>51</v>
      </c>
      <c r="K1745" s="67" t="s">
        <v>69</v>
      </c>
      <c r="L1745" s="63" t="s">
        <v>69</v>
      </c>
      <c r="M1745" s="70" t="s">
        <v>979</v>
      </c>
      <c r="N1745" s="63" t="s">
        <v>8</v>
      </c>
      <c r="O1745" s="70">
        <v>6</v>
      </c>
      <c r="P1745" s="70">
        <v>6</v>
      </c>
      <c r="Q1745" s="70">
        <v>7</v>
      </c>
      <c r="W1745" s="84">
        <v>4</v>
      </c>
      <c r="X1745" s="84">
        <v>6</v>
      </c>
    </row>
    <row r="1746" spans="2:24" ht="15" customHeight="1" x14ac:dyDescent="0.25">
      <c r="B1746" s="70" t="s">
        <v>3745</v>
      </c>
      <c r="C1746" s="64">
        <v>41071.133090277777</v>
      </c>
      <c r="D1746" s="65">
        <v>150000</v>
      </c>
      <c r="E1746" s="66">
        <v>150000</v>
      </c>
      <c r="F1746" s="67" t="s">
        <v>39</v>
      </c>
      <c r="G1746" s="68">
        <v>2671.1875031163854</v>
      </c>
      <c r="H1746" s="69">
        <v>1</v>
      </c>
      <c r="I1746" s="67" t="s">
        <v>483</v>
      </c>
      <c r="J1746" s="70" t="s">
        <v>277</v>
      </c>
      <c r="K1746" s="67" t="s">
        <v>7</v>
      </c>
      <c r="L1746" s="63" t="s">
        <v>7</v>
      </c>
      <c r="M1746" s="70" t="s">
        <v>1122</v>
      </c>
      <c r="N1746" s="63" t="s">
        <v>17</v>
      </c>
      <c r="O1746" s="70">
        <v>3</v>
      </c>
      <c r="P1746" s="70">
        <v>2</v>
      </c>
      <c r="Q1746" s="70">
        <v>1</v>
      </c>
      <c r="W1746" s="84">
        <v>2</v>
      </c>
      <c r="X1746" s="84">
        <v>3</v>
      </c>
    </row>
    <row r="1747" spans="2:24" ht="15" customHeight="1" x14ac:dyDescent="0.25">
      <c r="B1747" s="70" t="s">
        <v>3746</v>
      </c>
      <c r="C1747" s="64">
        <v>41071.249409722222</v>
      </c>
      <c r="D1747" s="65">
        <v>27000</v>
      </c>
      <c r="E1747" s="66">
        <v>27000</v>
      </c>
      <c r="F1747" s="67" t="s">
        <v>67</v>
      </c>
      <c r="G1747" s="68">
        <v>42556.81334581667</v>
      </c>
      <c r="H1747" s="69">
        <v>5</v>
      </c>
      <c r="I1747" s="67" t="s">
        <v>1896</v>
      </c>
      <c r="J1747" s="70" t="s">
        <v>51</v>
      </c>
      <c r="K1747" s="67" t="s">
        <v>69</v>
      </c>
      <c r="L1747" s="63" t="s">
        <v>69</v>
      </c>
      <c r="M1747" s="70" t="s">
        <v>979</v>
      </c>
      <c r="N1747" s="63" t="s">
        <v>8</v>
      </c>
      <c r="O1747" s="70">
        <v>6</v>
      </c>
      <c r="P1747" s="70">
        <v>6</v>
      </c>
      <c r="Q1747" s="70">
        <v>3</v>
      </c>
      <c r="W1747" s="84">
        <v>4</v>
      </c>
      <c r="X1747" s="84">
        <v>6</v>
      </c>
    </row>
    <row r="1748" spans="2:24" ht="15" customHeight="1" x14ac:dyDescent="0.25">
      <c r="B1748" s="70" t="s">
        <v>3747</v>
      </c>
      <c r="C1748" s="64">
        <v>41071.249942129631</v>
      </c>
      <c r="D1748" s="65">
        <v>27000</v>
      </c>
      <c r="E1748" s="66">
        <v>27000</v>
      </c>
      <c r="F1748" s="67" t="s">
        <v>67</v>
      </c>
      <c r="G1748" s="68">
        <v>42556.81334581667</v>
      </c>
      <c r="H1748" s="69">
        <v>5</v>
      </c>
      <c r="I1748" s="67" t="s">
        <v>1896</v>
      </c>
      <c r="J1748" s="70" t="s">
        <v>51</v>
      </c>
      <c r="K1748" s="67" t="s">
        <v>69</v>
      </c>
      <c r="L1748" s="63" t="s">
        <v>69</v>
      </c>
      <c r="M1748" s="70" t="s">
        <v>979</v>
      </c>
      <c r="N1748" s="63" t="s">
        <v>8</v>
      </c>
      <c r="O1748" s="70">
        <v>6</v>
      </c>
      <c r="P1748" s="70">
        <v>6</v>
      </c>
      <c r="Q1748" s="70">
        <v>3</v>
      </c>
      <c r="W1748" s="84">
        <v>4</v>
      </c>
      <c r="X1748" s="84">
        <v>6</v>
      </c>
    </row>
    <row r="1749" spans="2:24" ht="15" customHeight="1" x14ac:dyDescent="0.25">
      <c r="B1749" s="70" t="s">
        <v>3748</v>
      </c>
      <c r="C1749" s="64">
        <v>41071.419942129629</v>
      </c>
      <c r="D1749" s="65">
        <v>74461</v>
      </c>
      <c r="E1749" s="66">
        <v>74461</v>
      </c>
      <c r="F1749" s="67" t="s">
        <v>5</v>
      </c>
      <c r="G1749" s="68">
        <v>74461</v>
      </c>
      <c r="H1749" s="69">
        <v>8</v>
      </c>
      <c r="I1749" s="67" t="s">
        <v>1897</v>
      </c>
      <c r="J1749" s="70" t="s">
        <v>3946</v>
      </c>
      <c r="K1749" s="67" t="s">
        <v>14</v>
      </c>
      <c r="L1749" s="63" t="s">
        <v>14</v>
      </c>
      <c r="M1749" s="70" t="s">
        <v>4019</v>
      </c>
      <c r="N1749" s="63" t="s">
        <v>24</v>
      </c>
      <c r="O1749" s="70">
        <v>2</v>
      </c>
      <c r="P1749" s="70">
        <v>2</v>
      </c>
      <c r="Q1749" s="70">
        <v>9</v>
      </c>
      <c r="W1749" s="84">
        <v>1</v>
      </c>
      <c r="X1749" s="84">
        <v>2</v>
      </c>
    </row>
    <row r="1750" spans="2:24" ht="15" customHeight="1" x14ac:dyDescent="0.25">
      <c r="B1750" s="70" t="s">
        <v>3749</v>
      </c>
      <c r="C1750" s="64">
        <v>41071.705324074072</v>
      </c>
      <c r="D1750" s="65" t="s">
        <v>1898</v>
      </c>
      <c r="E1750" s="66">
        <v>26500</v>
      </c>
      <c r="F1750" s="67" t="s">
        <v>67</v>
      </c>
      <c r="G1750" s="68">
        <v>41768.724209783031</v>
      </c>
      <c r="H1750" s="69">
        <v>5</v>
      </c>
      <c r="I1750" s="67" t="s">
        <v>1899</v>
      </c>
      <c r="J1750" s="70" t="s">
        <v>51</v>
      </c>
      <c r="K1750" s="67" t="s">
        <v>69</v>
      </c>
      <c r="L1750" s="63" t="s">
        <v>69</v>
      </c>
      <c r="M1750" s="70" t="s">
        <v>979</v>
      </c>
      <c r="N1750" s="63" t="s">
        <v>8</v>
      </c>
      <c r="O1750" s="70">
        <v>6</v>
      </c>
      <c r="P1750" s="70">
        <v>6</v>
      </c>
      <c r="Q1750" s="70">
        <v>16</v>
      </c>
      <c r="W1750" s="84">
        <v>4</v>
      </c>
      <c r="X1750" s="84">
        <v>6</v>
      </c>
    </row>
    <row r="1751" spans="2:24" ht="15" customHeight="1" x14ac:dyDescent="0.25">
      <c r="B1751" s="70" t="s">
        <v>3750</v>
      </c>
      <c r="C1751" s="64">
        <v>41071.709699074076</v>
      </c>
      <c r="D1751" s="65" t="s">
        <v>764</v>
      </c>
      <c r="E1751" s="66">
        <v>480000</v>
      </c>
      <c r="F1751" s="67" t="s">
        <v>39</v>
      </c>
      <c r="G1751" s="68">
        <v>8547.8000099724322</v>
      </c>
      <c r="H1751" s="69">
        <v>1</v>
      </c>
      <c r="I1751" s="67" t="s">
        <v>1900</v>
      </c>
      <c r="J1751" s="70" t="s">
        <v>19</v>
      </c>
      <c r="K1751" s="67" t="s">
        <v>7</v>
      </c>
      <c r="L1751" s="63" t="s">
        <v>7</v>
      </c>
      <c r="M1751" s="70" t="s">
        <v>1122</v>
      </c>
      <c r="N1751" s="63" t="s">
        <v>8</v>
      </c>
      <c r="O1751" s="70">
        <v>6</v>
      </c>
      <c r="P1751" s="70">
        <v>6</v>
      </c>
      <c r="Q1751" s="70">
        <v>1</v>
      </c>
      <c r="W1751" s="84">
        <v>4</v>
      </c>
      <c r="X1751" s="84">
        <v>6</v>
      </c>
    </row>
    <row r="1752" spans="2:24" ht="15" customHeight="1" x14ac:dyDescent="0.25">
      <c r="B1752" s="70" t="s">
        <v>3751</v>
      </c>
      <c r="C1752" s="64">
        <v>41071.746087962965</v>
      </c>
      <c r="D1752" s="65">
        <v>200</v>
      </c>
      <c r="E1752" s="66">
        <v>2400</v>
      </c>
      <c r="F1752" s="67" t="s">
        <v>5</v>
      </c>
      <c r="G1752" s="68">
        <v>2400</v>
      </c>
      <c r="H1752" s="69">
        <v>1</v>
      </c>
      <c r="I1752" s="67" t="s">
        <v>1901</v>
      </c>
      <c r="J1752" s="70" t="s">
        <v>19</v>
      </c>
      <c r="K1752" s="67" t="s">
        <v>7</v>
      </c>
      <c r="L1752" s="63" t="s">
        <v>7</v>
      </c>
      <c r="M1752" s="70" t="s">
        <v>1122</v>
      </c>
      <c r="N1752" s="63" t="s">
        <v>17</v>
      </c>
      <c r="O1752" s="70">
        <v>3</v>
      </c>
      <c r="P1752" s="70">
        <v>2</v>
      </c>
      <c r="Q1752" s="70">
        <v>3</v>
      </c>
      <c r="W1752" s="84">
        <v>2</v>
      </c>
      <c r="X1752" s="84">
        <v>3</v>
      </c>
    </row>
    <row r="1753" spans="2:24" ht="15" customHeight="1" x14ac:dyDescent="0.25">
      <c r="B1753" s="70" t="s">
        <v>3752</v>
      </c>
      <c r="C1753" s="64">
        <v>41071.819988425923</v>
      </c>
      <c r="D1753" s="65" t="s">
        <v>795</v>
      </c>
      <c r="E1753" s="66">
        <v>3000</v>
      </c>
      <c r="F1753" s="67" t="s">
        <v>5</v>
      </c>
      <c r="G1753" s="68">
        <v>3000</v>
      </c>
      <c r="H1753" s="69">
        <v>1</v>
      </c>
      <c r="I1753" s="67" t="s">
        <v>723</v>
      </c>
      <c r="J1753" s="70" t="s">
        <v>19</v>
      </c>
      <c r="K1753" s="67" t="s">
        <v>423</v>
      </c>
      <c r="L1753" s="63" t="s">
        <v>423</v>
      </c>
      <c r="M1753" s="70" t="s">
        <v>1122</v>
      </c>
      <c r="N1753" s="63" t="s">
        <v>24</v>
      </c>
      <c r="O1753" s="70">
        <v>2</v>
      </c>
      <c r="P1753" s="70">
        <v>2</v>
      </c>
      <c r="Q1753" s="70">
        <v>12</v>
      </c>
      <c r="W1753" s="84">
        <v>1</v>
      </c>
      <c r="X1753" s="84">
        <v>2</v>
      </c>
    </row>
    <row r="1754" spans="2:24" ht="15" customHeight="1" x14ac:dyDescent="0.25">
      <c r="B1754" s="70" t="s">
        <v>3753</v>
      </c>
      <c r="C1754" s="64">
        <v>41071.830972222226</v>
      </c>
      <c r="D1754" s="65">
        <v>11000</v>
      </c>
      <c r="E1754" s="66">
        <v>11000</v>
      </c>
      <c r="F1754" s="67" t="s">
        <v>5</v>
      </c>
      <c r="G1754" s="68">
        <v>11000</v>
      </c>
      <c r="H1754" s="69">
        <v>2</v>
      </c>
      <c r="I1754" s="67" t="s">
        <v>1496</v>
      </c>
      <c r="J1754" s="70" t="s">
        <v>19</v>
      </c>
      <c r="K1754" s="67" t="s">
        <v>7</v>
      </c>
      <c r="L1754" s="63" t="s">
        <v>7</v>
      </c>
      <c r="M1754" s="70" t="s">
        <v>1122</v>
      </c>
      <c r="N1754" s="63" t="s">
        <v>8</v>
      </c>
      <c r="O1754" s="70">
        <v>6</v>
      </c>
      <c r="P1754" s="70">
        <v>6</v>
      </c>
      <c r="Q1754" s="70">
        <v>2</v>
      </c>
      <c r="W1754" s="84">
        <v>4</v>
      </c>
      <c r="X1754" s="84">
        <v>6</v>
      </c>
    </row>
    <row r="1755" spans="2:24" ht="15" customHeight="1" x14ac:dyDescent="0.25">
      <c r="B1755" s="70" t="s">
        <v>3754</v>
      </c>
      <c r="C1755" s="64">
        <v>41071.877500000002</v>
      </c>
      <c r="D1755" s="65">
        <v>40000</v>
      </c>
      <c r="E1755" s="66">
        <v>40000</v>
      </c>
      <c r="F1755" s="67" t="s">
        <v>5</v>
      </c>
      <c r="G1755" s="68">
        <v>40000</v>
      </c>
      <c r="H1755" s="69">
        <v>5</v>
      </c>
      <c r="I1755" s="67" t="s">
        <v>809</v>
      </c>
      <c r="J1755" s="70" t="s">
        <v>19</v>
      </c>
      <c r="K1755" s="67" t="s">
        <v>14</v>
      </c>
      <c r="L1755" s="63" t="s">
        <v>14</v>
      </c>
      <c r="M1755" s="70" t="s">
        <v>4019</v>
      </c>
      <c r="N1755" s="63" t="s">
        <v>17</v>
      </c>
      <c r="O1755" s="70">
        <v>3</v>
      </c>
      <c r="P1755" s="70">
        <v>2</v>
      </c>
      <c r="Q1755" s="70">
        <v>2</v>
      </c>
      <c r="W1755" s="84">
        <v>2</v>
      </c>
      <c r="X1755" s="84">
        <v>3</v>
      </c>
    </row>
    <row r="1756" spans="2:24" ht="15" customHeight="1" x14ac:dyDescent="0.25">
      <c r="B1756" s="70" t="s">
        <v>3755</v>
      </c>
      <c r="C1756" s="64">
        <v>41071.895474537036</v>
      </c>
      <c r="D1756" s="65">
        <v>300</v>
      </c>
      <c r="E1756" s="66">
        <v>3600</v>
      </c>
      <c r="F1756" s="67" t="s">
        <v>5</v>
      </c>
      <c r="G1756" s="68">
        <v>3600</v>
      </c>
      <c r="H1756" s="69">
        <v>1</v>
      </c>
      <c r="I1756" s="67" t="s">
        <v>19</v>
      </c>
      <c r="J1756" s="70" t="s">
        <v>19</v>
      </c>
      <c r="K1756" s="67" t="s">
        <v>7</v>
      </c>
      <c r="L1756" s="63" t="s">
        <v>7</v>
      </c>
      <c r="M1756" s="70" t="s">
        <v>1122</v>
      </c>
      <c r="N1756" s="63" t="s">
        <v>8</v>
      </c>
      <c r="O1756" s="70">
        <v>6</v>
      </c>
      <c r="P1756" s="70">
        <v>6</v>
      </c>
      <c r="Q1756" s="70">
        <v>1</v>
      </c>
      <c r="W1756" s="84">
        <v>4</v>
      </c>
      <c r="X1756" s="84">
        <v>6</v>
      </c>
    </row>
    <row r="1757" spans="2:24" ht="15" customHeight="1" x14ac:dyDescent="0.25">
      <c r="B1757" s="70" t="s">
        <v>3756</v>
      </c>
      <c r="C1757" s="64">
        <v>41071.911273148151</v>
      </c>
      <c r="D1757" s="65">
        <v>56600</v>
      </c>
      <c r="E1757" s="66">
        <v>56600</v>
      </c>
      <c r="F1757" s="67" t="s">
        <v>5</v>
      </c>
      <c r="G1757" s="68">
        <v>56600</v>
      </c>
      <c r="H1757" s="69">
        <v>6</v>
      </c>
      <c r="I1757" s="67" t="s">
        <v>1902</v>
      </c>
      <c r="J1757" s="70" t="s">
        <v>51</v>
      </c>
      <c r="K1757" s="67" t="s">
        <v>14</v>
      </c>
      <c r="L1757" s="63" t="s">
        <v>14</v>
      </c>
      <c r="M1757" s="70" t="s">
        <v>4019</v>
      </c>
      <c r="N1757" s="63" t="s">
        <v>8</v>
      </c>
      <c r="O1757" s="70">
        <v>6</v>
      </c>
      <c r="P1757" s="70">
        <v>6</v>
      </c>
      <c r="Q1757" s="70">
        <v>12</v>
      </c>
      <c r="W1757" s="84">
        <v>4</v>
      </c>
      <c r="X1757" s="84">
        <v>6</v>
      </c>
    </row>
    <row r="1758" spans="2:24" ht="15" customHeight="1" x14ac:dyDescent="0.25">
      <c r="B1758" s="70" t="s">
        <v>3757</v>
      </c>
      <c r="C1758" s="64">
        <v>41071.931539351855</v>
      </c>
      <c r="D1758" s="65">
        <v>33600</v>
      </c>
      <c r="E1758" s="66">
        <v>33600</v>
      </c>
      <c r="F1758" s="67" t="s">
        <v>5</v>
      </c>
      <c r="G1758" s="68">
        <v>33600</v>
      </c>
      <c r="H1758" s="69">
        <v>4</v>
      </c>
      <c r="I1758" s="67" t="s">
        <v>747</v>
      </c>
      <c r="J1758" s="70" t="s">
        <v>19</v>
      </c>
      <c r="K1758" s="67" t="s">
        <v>169</v>
      </c>
      <c r="L1758" s="63" t="s">
        <v>169</v>
      </c>
      <c r="M1758" s="70" t="s">
        <v>1122</v>
      </c>
      <c r="N1758" s="63" t="s">
        <v>12</v>
      </c>
      <c r="O1758" s="70">
        <v>8</v>
      </c>
      <c r="P1758" s="70">
        <v>8</v>
      </c>
      <c r="Q1758" s="70">
        <v>2</v>
      </c>
      <c r="W1758" s="84">
        <v>8</v>
      </c>
      <c r="X1758" s="84">
        <v>8</v>
      </c>
    </row>
    <row r="1759" spans="2:24" ht="15" customHeight="1" x14ac:dyDescent="0.25">
      <c r="B1759" s="70" t="s">
        <v>3758</v>
      </c>
      <c r="C1759" s="64">
        <v>41071.931944444441</v>
      </c>
      <c r="D1759" s="65">
        <v>33600</v>
      </c>
      <c r="E1759" s="66">
        <v>33600</v>
      </c>
      <c r="F1759" s="67" t="s">
        <v>5</v>
      </c>
      <c r="G1759" s="68">
        <v>33600</v>
      </c>
      <c r="H1759" s="69">
        <v>4</v>
      </c>
      <c r="I1759" s="67" t="s">
        <v>747</v>
      </c>
      <c r="J1759" s="70" t="s">
        <v>19</v>
      </c>
      <c r="K1759" s="67" t="s">
        <v>169</v>
      </c>
      <c r="L1759" s="63" t="s">
        <v>169</v>
      </c>
      <c r="M1759" s="70" t="s">
        <v>1122</v>
      </c>
      <c r="N1759" s="63" t="s">
        <v>12</v>
      </c>
      <c r="O1759" s="70">
        <v>8</v>
      </c>
      <c r="P1759" s="70">
        <v>8</v>
      </c>
      <c r="Q1759" s="70">
        <v>2</v>
      </c>
      <c r="W1759" s="84">
        <v>8</v>
      </c>
      <c r="X1759" s="84">
        <v>8</v>
      </c>
    </row>
    <row r="1760" spans="2:24" ht="15" customHeight="1" x14ac:dyDescent="0.25">
      <c r="B1760" s="70" t="s">
        <v>3759</v>
      </c>
      <c r="C1760" s="64">
        <v>41072.018136574072</v>
      </c>
      <c r="D1760" s="65">
        <v>100000</v>
      </c>
      <c r="E1760" s="66">
        <v>100000</v>
      </c>
      <c r="F1760" s="67" t="s">
        <v>5</v>
      </c>
      <c r="G1760" s="68">
        <v>100000</v>
      </c>
      <c r="H1760" s="69">
        <v>11</v>
      </c>
      <c r="I1760" s="67" t="s">
        <v>254</v>
      </c>
      <c r="J1760" s="70" t="s">
        <v>19</v>
      </c>
      <c r="K1760" s="67" t="s">
        <v>14</v>
      </c>
      <c r="L1760" s="63" t="s">
        <v>14</v>
      </c>
      <c r="M1760" s="70" t="s">
        <v>4019</v>
      </c>
      <c r="N1760" s="63" t="s">
        <v>12</v>
      </c>
      <c r="O1760" s="70">
        <v>8</v>
      </c>
      <c r="P1760" s="70">
        <v>8</v>
      </c>
      <c r="Q1760" s="70">
        <v>12</v>
      </c>
      <c r="W1760" s="84">
        <v>8</v>
      </c>
      <c r="X1760" s="84">
        <v>8</v>
      </c>
    </row>
    <row r="1761" spans="2:24" ht="15" customHeight="1" x14ac:dyDescent="0.25">
      <c r="B1761" s="70" t="s">
        <v>3760</v>
      </c>
      <c r="C1761" s="64">
        <v>41072.080000000002</v>
      </c>
      <c r="D1761" s="65">
        <v>40000</v>
      </c>
      <c r="E1761" s="66">
        <v>40000</v>
      </c>
      <c r="F1761" s="67" t="s">
        <v>84</v>
      </c>
      <c r="G1761" s="68">
        <v>39334.460921213074</v>
      </c>
      <c r="H1761" s="69">
        <v>4</v>
      </c>
      <c r="I1761" s="67" t="s">
        <v>1903</v>
      </c>
      <c r="J1761" s="70" t="s">
        <v>19</v>
      </c>
      <c r="K1761" s="67" t="s">
        <v>86</v>
      </c>
      <c r="L1761" s="63" t="s">
        <v>86</v>
      </c>
      <c r="M1761" s="70" t="s">
        <v>4019</v>
      </c>
      <c r="N1761" s="63" t="s">
        <v>24</v>
      </c>
      <c r="O1761" s="70">
        <v>2</v>
      </c>
      <c r="P1761" s="70">
        <v>2</v>
      </c>
      <c r="Q1761" s="70">
        <v>1</v>
      </c>
      <c r="W1761" s="84">
        <v>1</v>
      </c>
      <c r="X1761" s="84">
        <v>2</v>
      </c>
    </row>
    <row r="1762" spans="2:24" ht="15" customHeight="1" x14ac:dyDescent="0.25">
      <c r="B1762" s="70" t="s">
        <v>3761</v>
      </c>
      <c r="C1762" s="64">
        <v>41072.081944444442</v>
      </c>
      <c r="D1762" s="65">
        <v>400000</v>
      </c>
      <c r="E1762" s="66">
        <v>400000</v>
      </c>
      <c r="F1762" s="67" t="s">
        <v>39</v>
      </c>
      <c r="G1762" s="68">
        <v>7123.1666749770275</v>
      </c>
      <c r="H1762" s="69">
        <v>1</v>
      </c>
      <c r="I1762" s="67" t="s">
        <v>41</v>
      </c>
      <c r="J1762" s="70" t="s">
        <v>19</v>
      </c>
      <c r="K1762" s="67" t="s">
        <v>7</v>
      </c>
      <c r="L1762" s="63" t="s">
        <v>7</v>
      </c>
      <c r="M1762" s="70" t="s">
        <v>1122</v>
      </c>
      <c r="N1762" s="63" t="s">
        <v>17</v>
      </c>
      <c r="O1762" s="70">
        <v>3</v>
      </c>
      <c r="P1762" s="70">
        <v>2</v>
      </c>
      <c r="Q1762" s="70">
        <v>3</v>
      </c>
      <c r="W1762" s="84">
        <v>2</v>
      </c>
      <c r="X1762" s="84">
        <v>3</v>
      </c>
    </row>
    <row r="1763" spans="2:24" ht="15" customHeight="1" x14ac:dyDescent="0.25">
      <c r="B1763" s="70" t="s">
        <v>3762</v>
      </c>
      <c r="C1763" s="64">
        <v>41072.113391203704</v>
      </c>
      <c r="D1763" s="65" t="s">
        <v>1904</v>
      </c>
      <c r="E1763" s="66">
        <v>65000</v>
      </c>
      <c r="F1763" s="67" t="s">
        <v>5</v>
      </c>
      <c r="G1763" s="68">
        <v>65000</v>
      </c>
      <c r="H1763" s="69">
        <v>7</v>
      </c>
      <c r="I1763" s="67" t="s">
        <v>1905</v>
      </c>
      <c r="J1763" s="70" t="s">
        <v>19</v>
      </c>
      <c r="K1763" s="67" t="s">
        <v>14</v>
      </c>
      <c r="L1763" s="63" t="s">
        <v>14</v>
      </c>
      <c r="M1763" s="70" t="s">
        <v>4019</v>
      </c>
      <c r="N1763" s="63" t="s">
        <v>8</v>
      </c>
      <c r="O1763" s="70">
        <v>6</v>
      </c>
      <c r="P1763" s="70">
        <v>6</v>
      </c>
      <c r="Q1763" s="70">
        <v>14</v>
      </c>
      <c r="W1763" s="84">
        <v>4</v>
      </c>
      <c r="X1763" s="84">
        <v>6</v>
      </c>
    </row>
    <row r="1764" spans="2:24" ht="15" customHeight="1" x14ac:dyDescent="0.25">
      <c r="B1764" s="70" t="s">
        <v>3763</v>
      </c>
      <c r="C1764" s="64">
        <v>41072.124490740738</v>
      </c>
      <c r="D1764" s="65">
        <v>65000</v>
      </c>
      <c r="E1764" s="66">
        <v>65000</v>
      </c>
      <c r="F1764" s="67" t="s">
        <v>5</v>
      </c>
      <c r="G1764" s="68">
        <v>65000</v>
      </c>
      <c r="H1764" s="69">
        <v>7</v>
      </c>
      <c r="I1764" s="67" t="s">
        <v>151</v>
      </c>
      <c r="J1764" s="70" t="s">
        <v>19</v>
      </c>
      <c r="K1764" s="67" t="s">
        <v>14</v>
      </c>
      <c r="L1764" s="63" t="s">
        <v>14</v>
      </c>
      <c r="M1764" s="70" t="s">
        <v>4019</v>
      </c>
      <c r="N1764" s="63" t="s">
        <v>17</v>
      </c>
      <c r="O1764" s="70">
        <v>3</v>
      </c>
      <c r="P1764" s="70">
        <v>2</v>
      </c>
      <c r="Q1764" s="70">
        <v>10</v>
      </c>
      <c r="W1764" s="84">
        <v>2</v>
      </c>
      <c r="X1764" s="84">
        <v>3</v>
      </c>
    </row>
    <row r="1765" spans="2:24" ht="15" customHeight="1" x14ac:dyDescent="0.25">
      <c r="B1765" s="70" t="s">
        <v>3764</v>
      </c>
      <c r="C1765" s="64">
        <v>41072.147534722222</v>
      </c>
      <c r="D1765" s="65">
        <v>65000</v>
      </c>
      <c r="E1765" s="66">
        <v>65000</v>
      </c>
      <c r="F1765" s="67" t="s">
        <v>5</v>
      </c>
      <c r="G1765" s="68">
        <v>65000</v>
      </c>
      <c r="H1765" s="69">
        <v>7</v>
      </c>
      <c r="I1765" s="67" t="s">
        <v>294</v>
      </c>
      <c r="J1765" s="70" t="s">
        <v>486</v>
      </c>
      <c r="K1765" s="67" t="s">
        <v>14</v>
      </c>
      <c r="L1765" s="63" t="s">
        <v>14</v>
      </c>
      <c r="M1765" s="70" t="s">
        <v>4019</v>
      </c>
      <c r="N1765" s="63" t="s">
        <v>17</v>
      </c>
      <c r="O1765" s="70">
        <v>3</v>
      </c>
      <c r="P1765" s="70">
        <v>2</v>
      </c>
      <c r="Q1765" s="70">
        <v>13</v>
      </c>
      <c r="W1765" s="84">
        <v>2</v>
      </c>
      <c r="X1765" s="84">
        <v>3</v>
      </c>
    </row>
    <row r="1766" spans="2:24" ht="15" customHeight="1" x14ac:dyDescent="0.25">
      <c r="B1766" s="70" t="s">
        <v>3765</v>
      </c>
      <c r="C1766" s="64">
        <v>41072.156539351854</v>
      </c>
      <c r="D1766" s="65">
        <v>78000</v>
      </c>
      <c r="E1766" s="66">
        <v>78000</v>
      </c>
      <c r="F1766" s="67" t="s">
        <v>84</v>
      </c>
      <c r="G1766" s="68">
        <v>76702.198796365497</v>
      </c>
      <c r="H1766" s="69">
        <v>8</v>
      </c>
      <c r="I1766" s="67" t="s">
        <v>1906</v>
      </c>
      <c r="J1766" s="70" t="s">
        <v>19</v>
      </c>
      <c r="K1766" s="67" t="s">
        <v>86</v>
      </c>
      <c r="L1766" s="63" t="s">
        <v>86</v>
      </c>
      <c r="M1766" s="70" t="s">
        <v>4019</v>
      </c>
      <c r="N1766" s="63" t="s">
        <v>12</v>
      </c>
      <c r="O1766" s="70">
        <v>8</v>
      </c>
      <c r="P1766" s="70">
        <v>8</v>
      </c>
      <c r="Q1766" s="70">
        <v>4</v>
      </c>
      <c r="W1766" s="84">
        <v>8</v>
      </c>
      <c r="X1766" s="84">
        <v>8</v>
      </c>
    </row>
    <row r="1767" spans="2:24" ht="15" customHeight="1" x14ac:dyDescent="0.25">
      <c r="B1767" s="70" t="s">
        <v>3766</v>
      </c>
      <c r="C1767" s="64">
        <v>41072.275138888886</v>
      </c>
      <c r="D1767" s="65">
        <v>63000</v>
      </c>
      <c r="E1767" s="66">
        <v>63000</v>
      </c>
      <c r="F1767" s="67" t="s">
        <v>5</v>
      </c>
      <c r="G1767" s="68">
        <v>63000</v>
      </c>
      <c r="H1767" s="69">
        <v>7</v>
      </c>
      <c r="I1767" s="67" t="s">
        <v>106</v>
      </c>
      <c r="J1767" s="70" t="s">
        <v>19</v>
      </c>
      <c r="K1767" s="67" t="s">
        <v>14</v>
      </c>
      <c r="L1767" s="63" t="s">
        <v>14</v>
      </c>
      <c r="M1767" s="70" t="s">
        <v>4019</v>
      </c>
      <c r="N1767" s="63" t="s">
        <v>12</v>
      </c>
      <c r="O1767" s="70">
        <v>8</v>
      </c>
      <c r="P1767" s="70">
        <v>8</v>
      </c>
      <c r="Q1767" s="70">
        <v>10</v>
      </c>
      <c r="W1767" s="84">
        <v>8</v>
      </c>
      <c r="X1767" s="84">
        <v>8</v>
      </c>
    </row>
    <row r="1768" spans="2:24" ht="15" customHeight="1" x14ac:dyDescent="0.25">
      <c r="B1768" s="70" t="s">
        <v>3767</v>
      </c>
      <c r="C1768" s="64">
        <v>41072.358506944445</v>
      </c>
      <c r="D1768" s="65">
        <v>87000</v>
      </c>
      <c r="E1768" s="66">
        <v>87000</v>
      </c>
      <c r="F1768" s="67" t="s">
        <v>5</v>
      </c>
      <c r="G1768" s="68">
        <v>87000</v>
      </c>
      <c r="H1768" s="69">
        <v>9</v>
      </c>
      <c r="I1768" s="67" t="s">
        <v>1907</v>
      </c>
      <c r="J1768" s="70" t="s">
        <v>3946</v>
      </c>
      <c r="K1768" s="67" t="s">
        <v>14</v>
      </c>
      <c r="L1768" s="63" t="s">
        <v>14</v>
      </c>
      <c r="M1768" s="70" t="s">
        <v>4019</v>
      </c>
      <c r="N1768" s="63" t="s">
        <v>8</v>
      </c>
      <c r="O1768" s="70">
        <v>6</v>
      </c>
      <c r="P1768" s="70">
        <v>6</v>
      </c>
      <c r="Q1768" s="70">
        <v>3</v>
      </c>
      <c r="W1768" s="84">
        <v>4</v>
      </c>
      <c r="X1768" s="84">
        <v>6</v>
      </c>
    </row>
    <row r="1769" spans="2:24" ht="15" customHeight="1" x14ac:dyDescent="0.25">
      <c r="B1769" s="70" t="s">
        <v>3768</v>
      </c>
      <c r="C1769" s="64">
        <v>41072.365451388891</v>
      </c>
      <c r="D1769" s="65">
        <v>45000</v>
      </c>
      <c r="E1769" s="66">
        <v>45000</v>
      </c>
      <c r="F1769" s="67" t="s">
        <v>5</v>
      </c>
      <c r="G1769" s="68">
        <v>45000</v>
      </c>
      <c r="H1769" s="69">
        <v>5</v>
      </c>
      <c r="I1769" s="67" t="s">
        <v>1908</v>
      </c>
      <c r="J1769" s="70" t="s">
        <v>19</v>
      </c>
      <c r="K1769" s="67" t="s">
        <v>14</v>
      </c>
      <c r="L1769" s="63" t="s">
        <v>14</v>
      </c>
      <c r="M1769" s="70" t="s">
        <v>4019</v>
      </c>
      <c r="N1769" s="63" t="s">
        <v>8</v>
      </c>
      <c r="O1769" s="70">
        <v>6</v>
      </c>
      <c r="P1769" s="70">
        <v>6</v>
      </c>
      <c r="Q1769" s="70">
        <v>4</v>
      </c>
      <c r="W1769" s="84">
        <v>4</v>
      </c>
      <c r="X1769" s="84">
        <v>6</v>
      </c>
    </row>
    <row r="1770" spans="2:24" ht="15" customHeight="1" x14ac:dyDescent="0.25">
      <c r="B1770" s="70" t="s">
        <v>3769</v>
      </c>
      <c r="C1770" s="64">
        <v>41072.510949074072</v>
      </c>
      <c r="D1770" s="65">
        <v>85000</v>
      </c>
      <c r="E1770" s="66">
        <v>85000</v>
      </c>
      <c r="F1770" s="67" t="s">
        <v>5</v>
      </c>
      <c r="G1770" s="68">
        <v>85000</v>
      </c>
      <c r="H1770" s="69">
        <v>9</v>
      </c>
      <c r="I1770" s="67" t="s">
        <v>1909</v>
      </c>
      <c r="J1770" s="70" t="s">
        <v>19</v>
      </c>
      <c r="K1770" s="67" t="s">
        <v>14</v>
      </c>
      <c r="L1770" s="63" t="s">
        <v>14</v>
      </c>
      <c r="M1770" s="70" t="s">
        <v>4019</v>
      </c>
      <c r="N1770" s="63" t="s">
        <v>12</v>
      </c>
      <c r="O1770" s="70">
        <v>8</v>
      </c>
      <c r="P1770" s="70">
        <v>8</v>
      </c>
      <c r="Q1770" s="70">
        <v>3</v>
      </c>
      <c r="W1770" s="84">
        <v>8</v>
      </c>
      <c r="X1770" s="84">
        <v>8</v>
      </c>
    </row>
    <row r="1771" spans="2:24" ht="15" customHeight="1" x14ac:dyDescent="0.25">
      <c r="B1771" s="70" t="s">
        <v>3770</v>
      </c>
      <c r="C1771" s="64">
        <v>41072.631504629629</v>
      </c>
      <c r="D1771" s="65">
        <v>156000</v>
      </c>
      <c r="E1771" s="66">
        <v>156000</v>
      </c>
      <c r="F1771" s="67" t="s">
        <v>80</v>
      </c>
      <c r="G1771" s="68">
        <v>159105.90639881117</v>
      </c>
      <c r="H1771" s="69">
        <v>11</v>
      </c>
      <c r="I1771" s="67" t="s">
        <v>1910</v>
      </c>
      <c r="J1771" s="70" t="s">
        <v>277</v>
      </c>
      <c r="K1771" s="67" t="s">
        <v>82</v>
      </c>
      <c r="L1771" s="63" t="s">
        <v>82</v>
      </c>
      <c r="M1771" s="70" t="s">
        <v>4083</v>
      </c>
      <c r="N1771" s="63" t="s">
        <v>17</v>
      </c>
      <c r="O1771" s="70">
        <v>3</v>
      </c>
      <c r="P1771" s="70">
        <v>2</v>
      </c>
      <c r="Q1771" s="70">
        <v>12</v>
      </c>
      <c r="W1771" s="84">
        <v>2</v>
      </c>
      <c r="X1771" s="84">
        <v>3</v>
      </c>
    </row>
    <row r="1772" spans="2:24" ht="15" customHeight="1" x14ac:dyDescent="0.25">
      <c r="B1772" s="70" t="s">
        <v>3771</v>
      </c>
      <c r="C1772" s="64">
        <v>41072.665694444448</v>
      </c>
      <c r="D1772" s="65">
        <v>560000</v>
      </c>
      <c r="E1772" s="66">
        <v>560000</v>
      </c>
      <c r="F1772" s="67" t="s">
        <v>39</v>
      </c>
      <c r="G1772" s="68">
        <v>9972.4333449678379</v>
      </c>
      <c r="H1772" s="69">
        <v>1</v>
      </c>
      <c r="I1772" s="67" t="s">
        <v>1911</v>
      </c>
      <c r="J1772" s="70" t="s">
        <v>51</v>
      </c>
      <c r="K1772" s="67" t="s">
        <v>7</v>
      </c>
      <c r="L1772" s="63" t="s">
        <v>7</v>
      </c>
      <c r="M1772" s="70" t="s">
        <v>1122</v>
      </c>
      <c r="N1772" s="63" t="s">
        <v>17</v>
      </c>
      <c r="O1772" s="70">
        <v>3</v>
      </c>
      <c r="P1772" s="70">
        <v>2</v>
      </c>
      <c r="Q1772" s="70">
        <v>4</v>
      </c>
      <c r="W1772" s="84">
        <v>2</v>
      </c>
      <c r="X1772" s="84">
        <v>3</v>
      </c>
    </row>
    <row r="1773" spans="2:24" ht="15" customHeight="1" x14ac:dyDescent="0.25">
      <c r="B1773" s="70" t="s">
        <v>3772</v>
      </c>
      <c r="C1773" s="64">
        <v>41072.678067129629</v>
      </c>
      <c r="D1773" s="65">
        <v>14000</v>
      </c>
      <c r="E1773" s="66">
        <v>14000</v>
      </c>
      <c r="F1773" s="67" t="s">
        <v>5</v>
      </c>
      <c r="G1773" s="68">
        <v>14000</v>
      </c>
      <c r="H1773" s="69">
        <v>2</v>
      </c>
      <c r="I1773" s="67" t="s">
        <v>51</v>
      </c>
      <c r="J1773" s="70" t="s">
        <v>51</v>
      </c>
      <c r="K1773" s="67" t="s">
        <v>7</v>
      </c>
      <c r="L1773" s="63" t="s">
        <v>7</v>
      </c>
      <c r="M1773" s="70" t="s">
        <v>1122</v>
      </c>
      <c r="N1773" s="63" t="s">
        <v>8</v>
      </c>
      <c r="O1773" s="70">
        <v>6</v>
      </c>
      <c r="P1773" s="70">
        <v>6</v>
      </c>
      <c r="Q1773" s="70">
        <v>5</v>
      </c>
      <c r="W1773" s="84">
        <v>4</v>
      </c>
      <c r="X1773" s="84">
        <v>6</v>
      </c>
    </row>
    <row r="1774" spans="2:24" ht="15" customHeight="1" x14ac:dyDescent="0.25">
      <c r="B1774" s="70" t="s">
        <v>3773</v>
      </c>
      <c r="C1774" s="64">
        <v>41072.756921296299</v>
      </c>
      <c r="D1774" s="65" t="s">
        <v>1310</v>
      </c>
      <c r="E1774" s="66">
        <v>32000</v>
      </c>
      <c r="F1774" s="67" t="s">
        <v>67</v>
      </c>
      <c r="G1774" s="68">
        <v>50437.70470615309</v>
      </c>
      <c r="H1774" s="69">
        <v>6</v>
      </c>
      <c r="I1774" s="67" t="s">
        <v>205</v>
      </c>
      <c r="J1774" s="70" t="s">
        <v>19</v>
      </c>
      <c r="K1774" s="67" t="s">
        <v>69</v>
      </c>
      <c r="L1774" s="63" t="s">
        <v>69</v>
      </c>
      <c r="M1774" s="70" t="s">
        <v>979</v>
      </c>
      <c r="N1774" s="63" t="s">
        <v>8</v>
      </c>
      <c r="O1774" s="70">
        <v>6</v>
      </c>
      <c r="P1774" s="70">
        <v>6</v>
      </c>
      <c r="Q1774" s="70">
        <v>20</v>
      </c>
      <c r="W1774" s="84">
        <v>4</v>
      </c>
      <c r="X1774" s="84">
        <v>6</v>
      </c>
    </row>
    <row r="1775" spans="2:24" ht="15" customHeight="1" x14ac:dyDescent="0.25">
      <c r="B1775" s="70" t="s">
        <v>3774</v>
      </c>
      <c r="C1775" s="64">
        <v>41072.769895833335</v>
      </c>
      <c r="D1775" s="65">
        <v>32000</v>
      </c>
      <c r="E1775" s="66">
        <v>32000</v>
      </c>
      <c r="F1775" s="67" t="s">
        <v>67</v>
      </c>
      <c r="G1775" s="68">
        <v>50437.70470615309</v>
      </c>
      <c r="H1775" s="69">
        <v>6</v>
      </c>
      <c r="I1775" s="67" t="s">
        <v>13</v>
      </c>
      <c r="J1775" s="70" t="s">
        <v>19</v>
      </c>
      <c r="K1775" s="67" t="s">
        <v>69</v>
      </c>
      <c r="L1775" s="63" t="s">
        <v>69</v>
      </c>
      <c r="M1775" s="70" t="s">
        <v>979</v>
      </c>
      <c r="N1775" s="63" t="s">
        <v>12</v>
      </c>
      <c r="O1775" s="70">
        <v>8</v>
      </c>
      <c r="P1775" s="70">
        <v>8</v>
      </c>
      <c r="Q1775" s="70">
        <v>1</v>
      </c>
      <c r="W1775" s="84">
        <v>8</v>
      </c>
      <c r="X1775" s="84">
        <v>8</v>
      </c>
    </row>
    <row r="1776" spans="2:24" ht="15" customHeight="1" x14ac:dyDescent="0.25">
      <c r="B1776" s="70" t="s">
        <v>3775</v>
      </c>
      <c r="C1776" s="64">
        <v>41072.841249999998</v>
      </c>
      <c r="D1776" s="65">
        <v>8900</v>
      </c>
      <c r="E1776" s="66">
        <v>1281600</v>
      </c>
      <c r="F1776" s="67" t="s">
        <v>31</v>
      </c>
      <c r="G1776" s="68">
        <v>13603.016099449767</v>
      </c>
      <c r="H1776" s="69">
        <v>2</v>
      </c>
      <c r="I1776" s="67" t="s">
        <v>1912</v>
      </c>
      <c r="J1776" s="70" t="s">
        <v>51</v>
      </c>
      <c r="K1776" s="67" t="s">
        <v>1444</v>
      </c>
      <c r="L1776" s="63" t="s">
        <v>16</v>
      </c>
      <c r="M1776" s="70" t="s">
        <v>1122</v>
      </c>
      <c r="N1776" s="63" t="s">
        <v>12</v>
      </c>
      <c r="O1776" s="70">
        <v>8</v>
      </c>
      <c r="P1776" s="70">
        <v>8</v>
      </c>
      <c r="Q1776" s="70">
        <v>8</v>
      </c>
      <c r="W1776" s="84">
        <v>8</v>
      </c>
      <c r="X1776" s="84">
        <v>8</v>
      </c>
    </row>
    <row r="1777" spans="2:24" ht="15" customHeight="1" x14ac:dyDescent="0.25">
      <c r="B1777" s="70" t="s">
        <v>3776</v>
      </c>
      <c r="C1777" s="64">
        <v>41072.866354166668</v>
      </c>
      <c r="D1777" s="65" t="s">
        <v>1913</v>
      </c>
      <c r="E1777" s="66">
        <v>145000</v>
      </c>
      <c r="F1777" s="67" t="s">
        <v>80</v>
      </c>
      <c r="G1777" s="68">
        <v>147886.90017838217</v>
      </c>
      <c r="H1777" s="69">
        <v>11</v>
      </c>
      <c r="I1777" s="67" t="s">
        <v>940</v>
      </c>
      <c r="J1777" s="70" t="s">
        <v>486</v>
      </c>
      <c r="K1777" s="67" t="s">
        <v>82</v>
      </c>
      <c r="L1777" s="63" t="s">
        <v>82</v>
      </c>
      <c r="M1777" s="70" t="s">
        <v>4083</v>
      </c>
      <c r="N1777" s="63" t="s">
        <v>17</v>
      </c>
      <c r="O1777" s="70">
        <v>3</v>
      </c>
      <c r="P1777" s="70">
        <v>2</v>
      </c>
      <c r="Q1777" s="70">
        <v>15</v>
      </c>
      <c r="W1777" s="84">
        <v>2</v>
      </c>
      <c r="X1777" s="84">
        <v>3</v>
      </c>
    </row>
    <row r="1778" spans="2:24" ht="15" customHeight="1" x14ac:dyDescent="0.25">
      <c r="B1778" s="70" t="s">
        <v>3777</v>
      </c>
      <c r="C1778" s="64">
        <v>41072.908263888887</v>
      </c>
      <c r="D1778" s="65">
        <v>280000</v>
      </c>
      <c r="E1778" s="66">
        <v>280000</v>
      </c>
      <c r="F1778" s="67" t="s">
        <v>39</v>
      </c>
      <c r="G1778" s="68">
        <v>4986.216672483919</v>
      </c>
      <c r="H1778" s="69">
        <v>1</v>
      </c>
      <c r="I1778" s="67" t="s">
        <v>1914</v>
      </c>
      <c r="J1778" s="70" t="s">
        <v>19</v>
      </c>
      <c r="K1778" s="67" t="s">
        <v>7</v>
      </c>
      <c r="L1778" s="63" t="s">
        <v>7</v>
      </c>
      <c r="M1778" s="70" t="s">
        <v>1122</v>
      </c>
      <c r="N1778" s="63" t="s">
        <v>12</v>
      </c>
      <c r="O1778" s="70">
        <v>8</v>
      </c>
      <c r="P1778" s="70">
        <v>8</v>
      </c>
      <c r="Q1778" s="70">
        <v>8</v>
      </c>
      <c r="W1778" s="84">
        <v>8</v>
      </c>
      <c r="X1778" s="84">
        <v>8</v>
      </c>
    </row>
    <row r="1779" spans="2:24" ht="15" customHeight="1" x14ac:dyDescent="0.25">
      <c r="B1779" s="70" t="s">
        <v>3778</v>
      </c>
      <c r="C1779" s="64">
        <v>41072.915520833332</v>
      </c>
      <c r="D1779" s="65">
        <v>4800</v>
      </c>
      <c r="E1779" s="66">
        <v>4800</v>
      </c>
      <c r="F1779" s="67" t="s">
        <v>5</v>
      </c>
      <c r="G1779" s="68">
        <v>4800</v>
      </c>
      <c r="H1779" s="69">
        <v>1</v>
      </c>
      <c r="I1779" s="67" t="s">
        <v>1915</v>
      </c>
      <c r="J1779" s="70" t="s">
        <v>51</v>
      </c>
      <c r="K1779" s="67" t="s">
        <v>7</v>
      </c>
      <c r="L1779" s="63" t="s">
        <v>7</v>
      </c>
      <c r="M1779" s="70" t="s">
        <v>1122</v>
      </c>
      <c r="N1779" s="63" t="s">
        <v>12</v>
      </c>
      <c r="O1779" s="70">
        <v>8</v>
      </c>
      <c r="P1779" s="70">
        <v>8</v>
      </c>
      <c r="Q1779" s="70">
        <v>3</v>
      </c>
      <c r="W1779" s="84">
        <v>8</v>
      </c>
      <c r="X1779" s="84">
        <v>8</v>
      </c>
    </row>
    <row r="1780" spans="2:24" ht="15" customHeight="1" x14ac:dyDescent="0.25">
      <c r="B1780" s="70" t="s">
        <v>3779</v>
      </c>
      <c r="C1780" s="64">
        <v>41073.014050925929</v>
      </c>
      <c r="D1780" s="65" t="s">
        <v>1916</v>
      </c>
      <c r="E1780" s="66">
        <v>450000</v>
      </c>
      <c r="F1780" s="67" t="s">
        <v>39</v>
      </c>
      <c r="G1780" s="68">
        <v>8013.5625093491553</v>
      </c>
      <c r="H1780" s="69">
        <v>1</v>
      </c>
      <c r="I1780" s="67" t="s">
        <v>719</v>
      </c>
      <c r="J1780" s="70" t="s">
        <v>3945</v>
      </c>
      <c r="K1780" s="67" t="s">
        <v>7</v>
      </c>
      <c r="L1780" s="63" t="s">
        <v>7</v>
      </c>
      <c r="M1780" s="70" t="s">
        <v>1122</v>
      </c>
      <c r="N1780" s="63" t="s">
        <v>8</v>
      </c>
      <c r="O1780" s="70">
        <v>6</v>
      </c>
      <c r="P1780" s="70">
        <v>6</v>
      </c>
      <c r="Q1780" s="70">
        <v>4</v>
      </c>
      <c r="W1780" s="84">
        <v>4</v>
      </c>
      <c r="X1780" s="84">
        <v>6</v>
      </c>
    </row>
    <row r="1781" spans="2:24" ht="15" customHeight="1" x14ac:dyDescent="0.25">
      <c r="B1781" s="70" t="s">
        <v>3780</v>
      </c>
      <c r="C1781" s="64">
        <v>41073.016331018516</v>
      </c>
      <c r="D1781" s="65">
        <v>80000</v>
      </c>
      <c r="E1781" s="66">
        <v>80000</v>
      </c>
      <c r="F1781" s="67" t="s">
        <v>5</v>
      </c>
      <c r="G1781" s="68">
        <v>80000</v>
      </c>
      <c r="H1781" s="69">
        <v>9</v>
      </c>
      <c r="I1781" s="67" t="s">
        <v>1917</v>
      </c>
      <c r="J1781" s="70" t="s">
        <v>51</v>
      </c>
      <c r="K1781" s="67" t="s">
        <v>14</v>
      </c>
      <c r="L1781" s="63" t="s">
        <v>14</v>
      </c>
      <c r="M1781" s="70" t="s">
        <v>4019</v>
      </c>
      <c r="N1781" s="63" t="s">
        <v>8</v>
      </c>
      <c r="O1781" s="70">
        <v>6</v>
      </c>
      <c r="P1781" s="70">
        <v>6</v>
      </c>
      <c r="Q1781" s="70">
        <v>2</v>
      </c>
      <c r="W1781" s="84">
        <v>4</v>
      </c>
      <c r="X1781" s="84">
        <v>6</v>
      </c>
    </row>
    <row r="1782" spans="2:24" ht="15" customHeight="1" x14ac:dyDescent="0.25">
      <c r="B1782" s="70" t="s">
        <v>3781</v>
      </c>
      <c r="C1782" s="64">
        <v>41073.025972222225</v>
      </c>
      <c r="D1782" s="65" t="s">
        <v>1264</v>
      </c>
      <c r="E1782" s="66">
        <v>45000</v>
      </c>
      <c r="F1782" s="67" t="s">
        <v>21</v>
      </c>
      <c r="G1782" s="68">
        <v>57167.974754622352</v>
      </c>
      <c r="H1782" s="69">
        <v>6</v>
      </c>
      <c r="I1782" s="67" t="s">
        <v>1918</v>
      </c>
      <c r="J1782" s="70" t="s">
        <v>19</v>
      </c>
      <c r="K1782" s="67" t="s">
        <v>626</v>
      </c>
      <c r="L1782" s="63" t="s">
        <v>626</v>
      </c>
      <c r="M1782" s="70" t="s">
        <v>979</v>
      </c>
      <c r="N1782" s="63" t="s">
        <v>17</v>
      </c>
      <c r="O1782" s="70">
        <v>3</v>
      </c>
      <c r="P1782" s="70">
        <v>2</v>
      </c>
      <c r="Q1782" s="70">
        <v>14</v>
      </c>
      <c r="W1782" s="84">
        <v>2</v>
      </c>
      <c r="X1782" s="84">
        <v>3</v>
      </c>
    </row>
    <row r="1783" spans="2:24" ht="15" customHeight="1" x14ac:dyDescent="0.25">
      <c r="B1783" s="70" t="s">
        <v>3782</v>
      </c>
      <c r="C1783" s="64">
        <v>41073.034953703704</v>
      </c>
      <c r="D1783" s="65">
        <v>20000</v>
      </c>
      <c r="E1783" s="66">
        <v>20000</v>
      </c>
      <c r="F1783" s="67" t="s">
        <v>5</v>
      </c>
      <c r="G1783" s="68">
        <v>20000</v>
      </c>
      <c r="H1783" s="69">
        <v>3</v>
      </c>
      <c r="I1783" s="67" t="s">
        <v>1919</v>
      </c>
      <c r="J1783" s="70" t="s">
        <v>19</v>
      </c>
      <c r="K1783" s="67" t="s">
        <v>86</v>
      </c>
      <c r="L1783" s="63" t="s">
        <v>86</v>
      </c>
      <c r="M1783" s="70" t="s">
        <v>4019</v>
      </c>
      <c r="N1783" s="63" t="s">
        <v>17</v>
      </c>
      <c r="O1783" s="70">
        <v>3</v>
      </c>
      <c r="P1783" s="70">
        <v>2</v>
      </c>
      <c r="Q1783" s="70">
        <v>2</v>
      </c>
      <c r="W1783" s="84">
        <v>2</v>
      </c>
      <c r="X1783" s="84">
        <v>3</v>
      </c>
    </row>
    <row r="1784" spans="2:24" ht="15" customHeight="1" x14ac:dyDescent="0.25">
      <c r="B1784" s="70" t="s">
        <v>3783</v>
      </c>
      <c r="C1784" s="64">
        <v>41073.080821759257</v>
      </c>
      <c r="D1784" s="65">
        <v>70000</v>
      </c>
      <c r="E1784" s="66">
        <v>70000</v>
      </c>
      <c r="F1784" s="67" t="s">
        <v>5</v>
      </c>
      <c r="G1784" s="68">
        <v>70000</v>
      </c>
      <c r="H1784" s="69">
        <v>8</v>
      </c>
      <c r="I1784" s="67" t="s">
        <v>41</v>
      </c>
      <c r="J1784" s="70" t="s">
        <v>19</v>
      </c>
      <c r="K1784" s="67" t="s">
        <v>14</v>
      </c>
      <c r="L1784" s="63" t="s">
        <v>14</v>
      </c>
      <c r="M1784" s="70" t="s">
        <v>4019</v>
      </c>
      <c r="N1784" s="63" t="s">
        <v>17</v>
      </c>
      <c r="O1784" s="70">
        <v>3</v>
      </c>
      <c r="P1784" s="70">
        <v>2</v>
      </c>
      <c r="Q1784" s="70">
        <v>5</v>
      </c>
      <c r="W1784" s="84">
        <v>2</v>
      </c>
      <c r="X1784" s="84">
        <v>3</v>
      </c>
    </row>
    <row r="1785" spans="2:24" ht="15" customHeight="1" x14ac:dyDescent="0.25">
      <c r="B1785" s="70" t="s">
        <v>3784</v>
      </c>
      <c r="C1785" s="64">
        <v>41073.141030092593</v>
      </c>
      <c r="D1785" s="65" t="s">
        <v>1920</v>
      </c>
      <c r="E1785" s="66">
        <v>214000</v>
      </c>
      <c r="F1785" s="67" t="s">
        <v>5</v>
      </c>
      <c r="G1785" s="68">
        <v>214000</v>
      </c>
      <c r="H1785" s="69">
        <v>12</v>
      </c>
      <c r="I1785" s="67" t="s">
        <v>1921</v>
      </c>
      <c r="J1785" s="70" t="s">
        <v>486</v>
      </c>
      <c r="K1785" s="67" t="s">
        <v>14</v>
      </c>
      <c r="L1785" s="63" t="s">
        <v>14</v>
      </c>
      <c r="M1785" s="70" t="s">
        <v>4019</v>
      </c>
      <c r="N1785" s="63" t="s">
        <v>12</v>
      </c>
      <c r="O1785" s="70">
        <v>8</v>
      </c>
      <c r="P1785" s="70">
        <v>8</v>
      </c>
      <c r="Q1785" s="70">
        <v>20</v>
      </c>
      <c r="W1785" s="84">
        <v>8</v>
      </c>
      <c r="X1785" s="84">
        <v>8</v>
      </c>
    </row>
    <row r="1786" spans="2:24" ht="15" customHeight="1" x14ac:dyDescent="0.25">
      <c r="B1786" s="70" t="s">
        <v>3785</v>
      </c>
      <c r="C1786" s="64">
        <v>41073.158784722225</v>
      </c>
      <c r="D1786" s="65">
        <v>78000</v>
      </c>
      <c r="E1786" s="66">
        <v>78000</v>
      </c>
      <c r="F1786" s="67" t="s">
        <v>5</v>
      </c>
      <c r="G1786" s="68">
        <v>78000</v>
      </c>
      <c r="H1786" s="69">
        <v>8</v>
      </c>
      <c r="I1786" s="67" t="s">
        <v>1922</v>
      </c>
      <c r="J1786" s="70" t="s">
        <v>277</v>
      </c>
      <c r="K1786" s="67" t="s">
        <v>14</v>
      </c>
      <c r="L1786" s="63" t="s">
        <v>14</v>
      </c>
      <c r="M1786" s="70" t="s">
        <v>4019</v>
      </c>
      <c r="N1786" s="63" t="s">
        <v>12</v>
      </c>
      <c r="O1786" s="70">
        <v>8</v>
      </c>
      <c r="P1786" s="70">
        <v>8</v>
      </c>
      <c r="Q1786" s="70">
        <v>5</v>
      </c>
      <c r="W1786" s="84">
        <v>8</v>
      </c>
      <c r="X1786" s="84">
        <v>8</v>
      </c>
    </row>
    <row r="1787" spans="2:24" ht="15" customHeight="1" x14ac:dyDescent="0.25">
      <c r="B1787" s="70" t="s">
        <v>3786</v>
      </c>
      <c r="C1787" s="64">
        <v>41073.194178240738</v>
      </c>
      <c r="D1787" s="65">
        <v>42307.199999999997</v>
      </c>
      <c r="E1787" s="66">
        <v>42307</v>
      </c>
      <c r="F1787" s="67" t="s">
        <v>5</v>
      </c>
      <c r="G1787" s="68">
        <v>42307</v>
      </c>
      <c r="H1787" s="69">
        <v>5</v>
      </c>
      <c r="I1787" s="67" t="s">
        <v>1923</v>
      </c>
      <c r="J1787" s="70" t="s">
        <v>19</v>
      </c>
      <c r="K1787" s="67" t="s">
        <v>14</v>
      </c>
      <c r="L1787" s="63" t="s">
        <v>14</v>
      </c>
      <c r="M1787" s="70" t="s">
        <v>4019</v>
      </c>
      <c r="N1787" s="63" t="s">
        <v>17</v>
      </c>
      <c r="O1787" s="70">
        <v>3</v>
      </c>
      <c r="P1787" s="70">
        <v>2</v>
      </c>
      <c r="Q1787" s="70">
        <v>25</v>
      </c>
      <c r="W1787" s="84">
        <v>2</v>
      </c>
      <c r="X1787" s="84">
        <v>3</v>
      </c>
    </row>
    <row r="1788" spans="2:24" ht="15" customHeight="1" x14ac:dyDescent="0.25">
      <c r="B1788" s="70" t="s">
        <v>3787</v>
      </c>
      <c r="C1788" s="64">
        <v>41073.194479166668</v>
      </c>
      <c r="D1788" s="65">
        <v>33250</v>
      </c>
      <c r="E1788" s="66">
        <v>33250</v>
      </c>
      <c r="F1788" s="67" t="s">
        <v>5</v>
      </c>
      <c r="G1788" s="68">
        <v>33250</v>
      </c>
      <c r="H1788" s="69">
        <v>4</v>
      </c>
      <c r="I1788" s="67" t="s">
        <v>1924</v>
      </c>
      <c r="J1788" s="70" t="s">
        <v>51</v>
      </c>
      <c r="K1788" s="67" t="s">
        <v>14</v>
      </c>
      <c r="L1788" s="63" t="s">
        <v>14</v>
      </c>
      <c r="M1788" s="70" t="s">
        <v>4019</v>
      </c>
      <c r="N1788" s="63" t="s">
        <v>12</v>
      </c>
      <c r="O1788" s="70">
        <v>8</v>
      </c>
      <c r="P1788" s="70">
        <v>8</v>
      </c>
      <c r="Q1788" s="70">
        <v>20</v>
      </c>
      <c r="W1788" s="84">
        <v>8</v>
      </c>
      <c r="X1788" s="84">
        <v>8</v>
      </c>
    </row>
    <row r="1789" spans="2:24" ht="15" customHeight="1" x14ac:dyDescent="0.25">
      <c r="B1789" s="70" t="s">
        <v>3788</v>
      </c>
      <c r="C1789" s="64">
        <v>41073.222592592596</v>
      </c>
      <c r="D1789" s="65" t="s">
        <v>1925</v>
      </c>
      <c r="E1789" s="66">
        <v>19200</v>
      </c>
      <c r="F1789" s="67" t="s">
        <v>21</v>
      </c>
      <c r="G1789" s="68">
        <v>24391.669228638868</v>
      </c>
      <c r="H1789" s="69">
        <v>3</v>
      </c>
      <c r="I1789" s="67" t="s">
        <v>1926</v>
      </c>
      <c r="J1789" s="70" t="s">
        <v>19</v>
      </c>
      <c r="K1789" s="67" t="s">
        <v>891</v>
      </c>
      <c r="L1789" s="63" t="s">
        <v>1347</v>
      </c>
      <c r="M1789" s="70" t="s">
        <v>979</v>
      </c>
      <c r="N1789" s="63" t="s">
        <v>8</v>
      </c>
      <c r="O1789" s="70">
        <v>6</v>
      </c>
      <c r="P1789" s="70">
        <v>6</v>
      </c>
      <c r="Q1789" s="70">
        <v>10</v>
      </c>
      <c r="W1789" s="84">
        <v>4</v>
      </c>
      <c r="X1789" s="84">
        <v>6</v>
      </c>
    </row>
    <row r="1790" spans="2:24" ht="15" customHeight="1" x14ac:dyDescent="0.25">
      <c r="B1790" s="70" t="s">
        <v>3789</v>
      </c>
      <c r="C1790" s="64">
        <v>41073.263472222221</v>
      </c>
      <c r="D1790" s="65">
        <v>120000</v>
      </c>
      <c r="E1790" s="66">
        <v>120000</v>
      </c>
      <c r="F1790" s="67" t="s">
        <v>5</v>
      </c>
      <c r="G1790" s="68">
        <v>120000</v>
      </c>
      <c r="H1790" s="69">
        <v>11</v>
      </c>
      <c r="I1790" s="67" t="s">
        <v>1927</v>
      </c>
      <c r="J1790" s="70" t="s">
        <v>308</v>
      </c>
      <c r="K1790" s="67" t="s">
        <v>14</v>
      </c>
      <c r="L1790" s="63" t="s">
        <v>14</v>
      </c>
      <c r="M1790" s="70" t="s">
        <v>4019</v>
      </c>
      <c r="N1790" s="63" t="s">
        <v>8</v>
      </c>
      <c r="O1790" s="70">
        <v>6</v>
      </c>
      <c r="P1790" s="70">
        <v>6</v>
      </c>
      <c r="Q1790" s="70">
        <v>20</v>
      </c>
      <c r="W1790" s="84">
        <v>4</v>
      </c>
      <c r="X1790" s="84">
        <v>6</v>
      </c>
    </row>
    <row r="1791" spans="2:24" ht="15" customHeight="1" x14ac:dyDescent="0.25">
      <c r="B1791" s="70" t="s">
        <v>3790</v>
      </c>
      <c r="C1791" s="64">
        <v>41073.49895833333</v>
      </c>
      <c r="D1791" s="65">
        <v>20000</v>
      </c>
      <c r="E1791" s="66">
        <v>20000</v>
      </c>
      <c r="F1791" s="67" t="s">
        <v>5</v>
      </c>
      <c r="G1791" s="68">
        <v>20000</v>
      </c>
      <c r="H1791" s="69">
        <v>3</v>
      </c>
      <c r="I1791" s="67" t="s">
        <v>1928</v>
      </c>
      <c r="J1791" s="70" t="s">
        <v>19</v>
      </c>
      <c r="K1791" s="67" t="s">
        <v>1929</v>
      </c>
      <c r="L1791" s="63" t="s">
        <v>1929</v>
      </c>
      <c r="M1791" s="70" t="s">
        <v>1122</v>
      </c>
      <c r="N1791" s="63" t="s">
        <v>24</v>
      </c>
      <c r="O1791" s="70">
        <v>2</v>
      </c>
      <c r="P1791" s="70">
        <v>2</v>
      </c>
      <c r="Q1791" s="70">
        <v>1</v>
      </c>
      <c r="W1791" s="84">
        <v>1</v>
      </c>
      <c r="X1791" s="84">
        <v>2</v>
      </c>
    </row>
    <row r="1792" spans="2:24" ht="15" customHeight="1" x14ac:dyDescent="0.25">
      <c r="B1792" s="70" t="s">
        <v>3791</v>
      </c>
      <c r="C1792" s="64">
        <v>41073.72415509259</v>
      </c>
      <c r="D1792" s="65">
        <v>15000</v>
      </c>
      <c r="E1792" s="66">
        <v>15000</v>
      </c>
      <c r="F1792" s="67" t="s">
        <v>5</v>
      </c>
      <c r="G1792" s="68">
        <v>15000</v>
      </c>
      <c r="H1792" s="69">
        <v>2</v>
      </c>
      <c r="I1792" s="67" t="s">
        <v>998</v>
      </c>
      <c r="J1792" s="70" t="s">
        <v>19</v>
      </c>
      <c r="K1792" s="67" t="s">
        <v>7</v>
      </c>
      <c r="L1792" s="63" t="s">
        <v>7</v>
      </c>
      <c r="M1792" s="70" t="s">
        <v>1122</v>
      </c>
      <c r="N1792" s="63" t="s">
        <v>17</v>
      </c>
      <c r="O1792" s="70">
        <v>3</v>
      </c>
      <c r="P1792" s="70">
        <v>2</v>
      </c>
      <c r="Q1792" s="70">
        <v>0.3</v>
      </c>
      <c r="W1792" s="84">
        <v>2</v>
      </c>
      <c r="X1792" s="84">
        <v>3</v>
      </c>
    </row>
    <row r="1793" spans="2:24" ht="15" customHeight="1" x14ac:dyDescent="0.25">
      <c r="B1793" s="70" t="s">
        <v>3792</v>
      </c>
      <c r="C1793" s="64">
        <v>41073.767361111109</v>
      </c>
      <c r="D1793" s="65" t="s">
        <v>1930</v>
      </c>
      <c r="E1793" s="66">
        <v>1000000</v>
      </c>
      <c r="F1793" s="67" t="s">
        <v>39</v>
      </c>
      <c r="G1793" s="68">
        <v>17807.916687442568</v>
      </c>
      <c r="H1793" s="69">
        <v>2</v>
      </c>
      <c r="I1793" s="67" t="s">
        <v>1931</v>
      </c>
      <c r="J1793" s="70" t="s">
        <v>51</v>
      </c>
      <c r="K1793" s="67" t="s">
        <v>7</v>
      </c>
      <c r="L1793" s="63" t="s">
        <v>7</v>
      </c>
      <c r="M1793" s="70" t="s">
        <v>1122</v>
      </c>
      <c r="N1793" s="63" t="s">
        <v>17</v>
      </c>
      <c r="O1793" s="70">
        <v>3</v>
      </c>
      <c r="P1793" s="70">
        <v>2</v>
      </c>
      <c r="Q1793" s="70">
        <v>10</v>
      </c>
      <c r="W1793" s="84">
        <v>2</v>
      </c>
      <c r="X1793" s="84">
        <v>3</v>
      </c>
    </row>
    <row r="1794" spans="2:24" ht="15" customHeight="1" x14ac:dyDescent="0.25">
      <c r="B1794" s="70" t="s">
        <v>3793</v>
      </c>
      <c r="C1794" s="64">
        <v>41073.805844907409</v>
      </c>
      <c r="D1794" s="65">
        <v>900000</v>
      </c>
      <c r="E1794" s="66">
        <v>900000</v>
      </c>
      <c r="F1794" s="67" t="s">
        <v>39</v>
      </c>
      <c r="G1794" s="68">
        <v>16027.125018698311</v>
      </c>
      <c r="H1794" s="69">
        <v>2</v>
      </c>
      <c r="I1794" s="67" t="s">
        <v>1932</v>
      </c>
      <c r="J1794" s="70" t="s">
        <v>51</v>
      </c>
      <c r="K1794" s="67" t="s">
        <v>7</v>
      </c>
      <c r="L1794" s="63" t="s">
        <v>7</v>
      </c>
      <c r="M1794" s="70" t="s">
        <v>1122</v>
      </c>
      <c r="N1794" s="63" t="s">
        <v>17</v>
      </c>
      <c r="O1794" s="70">
        <v>3</v>
      </c>
      <c r="P1794" s="70">
        <v>2</v>
      </c>
      <c r="Q1794" s="70">
        <v>6</v>
      </c>
      <c r="W1794" s="84">
        <v>2</v>
      </c>
      <c r="X1794" s="84">
        <v>3</v>
      </c>
    </row>
    <row r="1795" spans="2:24" ht="15" customHeight="1" x14ac:dyDescent="0.25">
      <c r="B1795" s="70" t="s">
        <v>3794</v>
      </c>
      <c r="C1795" s="64">
        <v>41073.815254629626</v>
      </c>
      <c r="D1795" s="65" t="s">
        <v>1933</v>
      </c>
      <c r="E1795" s="66">
        <v>36000</v>
      </c>
      <c r="F1795" s="67" t="s">
        <v>67</v>
      </c>
      <c r="G1795" s="68">
        <v>56742.417794422225</v>
      </c>
      <c r="H1795" s="69">
        <v>6</v>
      </c>
      <c r="I1795" s="67" t="s">
        <v>1934</v>
      </c>
      <c r="J1795" s="70" t="s">
        <v>51</v>
      </c>
      <c r="K1795" s="67" t="s">
        <v>69</v>
      </c>
      <c r="L1795" s="63" t="s">
        <v>69</v>
      </c>
      <c r="M1795" s="70" t="s">
        <v>979</v>
      </c>
      <c r="N1795" s="63" t="s">
        <v>12</v>
      </c>
      <c r="O1795" s="70">
        <v>8</v>
      </c>
      <c r="P1795" s="70">
        <v>8</v>
      </c>
      <c r="Q1795" s="70">
        <v>7</v>
      </c>
      <c r="W1795" s="84">
        <v>8</v>
      </c>
      <c r="X1795" s="84">
        <v>8</v>
      </c>
    </row>
    <row r="1796" spans="2:24" ht="15" customHeight="1" x14ac:dyDescent="0.25">
      <c r="B1796" s="70" t="s">
        <v>3795</v>
      </c>
      <c r="C1796" s="64">
        <v>41073.81962962963</v>
      </c>
      <c r="D1796" s="65">
        <v>1200000</v>
      </c>
      <c r="E1796" s="66">
        <v>1200000</v>
      </c>
      <c r="F1796" s="67" t="s">
        <v>39</v>
      </c>
      <c r="G1796" s="68">
        <v>21369.500024931083</v>
      </c>
      <c r="H1796" s="69">
        <v>3</v>
      </c>
      <c r="I1796" s="67" t="s">
        <v>1935</v>
      </c>
      <c r="J1796" s="70" t="s">
        <v>51</v>
      </c>
      <c r="K1796" s="67" t="s">
        <v>7</v>
      </c>
      <c r="L1796" s="63" t="s">
        <v>7</v>
      </c>
      <c r="M1796" s="70" t="s">
        <v>1122</v>
      </c>
      <c r="N1796" s="63" t="s">
        <v>8</v>
      </c>
      <c r="O1796" s="70">
        <v>6</v>
      </c>
      <c r="P1796" s="70">
        <v>6</v>
      </c>
      <c r="Q1796" s="70">
        <v>7</v>
      </c>
      <c r="W1796" s="84">
        <v>4</v>
      </c>
      <c r="X1796" s="84">
        <v>6</v>
      </c>
    </row>
    <row r="1797" spans="2:24" ht="15" customHeight="1" x14ac:dyDescent="0.25">
      <c r="B1797" s="70" t="s">
        <v>3796</v>
      </c>
      <c r="C1797" s="64">
        <v>41073.860625000001</v>
      </c>
      <c r="D1797" s="65">
        <v>425000</v>
      </c>
      <c r="E1797" s="66">
        <v>425000</v>
      </c>
      <c r="F1797" s="67" t="s">
        <v>39</v>
      </c>
      <c r="G1797" s="68">
        <v>7568.3645921630914</v>
      </c>
      <c r="H1797" s="69">
        <v>1</v>
      </c>
      <c r="I1797" s="67" t="s">
        <v>928</v>
      </c>
      <c r="J1797" s="70" t="s">
        <v>308</v>
      </c>
      <c r="K1797" s="67" t="s">
        <v>7</v>
      </c>
      <c r="L1797" s="63" t="s">
        <v>7</v>
      </c>
      <c r="M1797" s="70" t="s">
        <v>1122</v>
      </c>
      <c r="N1797" s="63" t="s">
        <v>17</v>
      </c>
      <c r="O1797" s="70">
        <v>3</v>
      </c>
      <c r="P1797" s="70">
        <v>2</v>
      </c>
      <c r="Q1797" s="70">
        <v>6</v>
      </c>
      <c r="W1797" s="84">
        <v>2</v>
      </c>
      <c r="X1797" s="84">
        <v>3</v>
      </c>
    </row>
    <row r="1798" spans="2:24" ht="15" customHeight="1" x14ac:dyDescent="0.25">
      <c r="B1798" s="70" t="s">
        <v>3797</v>
      </c>
      <c r="C1798" s="64">
        <v>41073.98097222222</v>
      </c>
      <c r="D1798" s="65">
        <v>50000</v>
      </c>
      <c r="E1798" s="66">
        <v>50000</v>
      </c>
      <c r="F1798" s="67" t="s">
        <v>67</v>
      </c>
      <c r="G1798" s="68">
        <v>78808.913603364199</v>
      </c>
      <c r="H1798" s="69">
        <v>8</v>
      </c>
      <c r="I1798" s="67" t="s">
        <v>1617</v>
      </c>
      <c r="J1798" s="70" t="s">
        <v>308</v>
      </c>
      <c r="K1798" s="67" t="s">
        <v>69</v>
      </c>
      <c r="L1798" s="63" t="s">
        <v>69</v>
      </c>
      <c r="M1798" s="70" t="s">
        <v>979</v>
      </c>
      <c r="N1798" s="63" t="s">
        <v>17</v>
      </c>
      <c r="O1798" s="70">
        <v>3</v>
      </c>
      <c r="P1798" s="70">
        <v>2</v>
      </c>
      <c r="Q1798" s="70">
        <v>10</v>
      </c>
      <c r="W1798" s="84">
        <v>2</v>
      </c>
      <c r="X1798" s="84">
        <v>3</v>
      </c>
    </row>
    <row r="1799" spans="2:24" ht="15" customHeight="1" x14ac:dyDescent="0.25">
      <c r="B1799" s="70" t="s">
        <v>3798</v>
      </c>
      <c r="C1799" s="64">
        <v>41074.080011574071</v>
      </c>
      <c r="D1799" s="65">
        <v>60000</v>
      </c>
      <c r="E1799" s="66">
        <v>60000</v>
      </c>
      <c r="F1799" s="67" t="s">
        <v>5</v>
      </c>
      <c r="G1799" s="68">
        <v>60000</v>
      </c>
      <c r="H1799" s="69">
        <v>7</v>
      </c>
      <c r="I1799" s="67" t="s">
        <v>205</v>
      </c>
      <c r="J1799" s="70" t="s">
        <v>19</v>
      </c>
      <c r="K1799" s="67" t="s">
        <v>14</v>
      </c>
      <c r="L1799" s="63" t="s">
        <v>14</v>
      </c>
      <c r="M1799" s="70" t="s">
        <v>4019</v>
      </c>
      <c r="N1799" s="63" t="s">
        <v>8</v>
      </c>
      <c r="O1799" s="70">
        <v>6</v>
      </c>
      <c r="P1799" s="70">
        <v>6</v>
      </c>
      <c r="Q1799" s="70">
        <v>15</v>
      </c>
      <c r="W1799" s="84">
        <v>4</v>
      </c>
      <c r="X1799" s="84">
        <v>6</v>
      </c>
    </row>
    <row r="1800" spans="2:24" ht="15" customHeight="1" x14ac:dyDescent="0.25">
      <c r="B1800" s="70" t="s">
        <v>3799</v>
      </c>
      <c r="C1800" s="64">
        <v>41074.114386574074</v>
      </c>
      <c r="D1800" s="65">
        <v>57000</v>
      </c>
      <c r="E1800" s="66">
        <v>57000</v>
      </c>
      <c r="F1800" s="67" t="s">
        <v>5</v>
      </c>
      <c r="G1800" s="68">
        <v>57000</v>
      </c>
      <c r="H1800" s="69">
        <v>6</v>
      </c>
      <c r="I1800" s="67" t="s">
        <v>1365</v>
      </c>
      <c r="J1800" s="70" t="s">
        <v>308</v>
      </c>
      <c r="K1800" s="67" t="s">
        <v>14</v>
      </c>
      <c r="L1800" s="63" t="s">
        <v>14</v>
      </c>
      <c r="M1800" s="70" t="s">
        <v>4019</v>
      </c>
      <c r="N1800" s="63" t="s">
        <v>8</v>
      </c>
      <c r="O1800" s="70">
        <v>6</v>
      </c>
      <c r="P1800" s="70">
        <v>6</v>
      </c>
      <c r="Q1800" s="70">
        <v>9</v>
      </c>
      <c r="W1800" s="84">
        <v>4</v>
      </c>
      <c r="X1800" s="84">
        <v>6</v>
      </c>
    </row>
    <row r="1801" spans="2:24" ht="15" customHeight="1" x14ac:dyDescent="0.25">
      <c r="B1801" s="70" t="s">
        <v>3800</v>
      </c>
      <c r="C1801" s="64">
        <v>41074.18236111111</v>
      </c>
      <c r="D1801" s="65">
        <v>40000</v>
      </c>
      <c r="E1801" s="66">
        <v>40000</v>
      </c>
      <c r="F1801" s="67" t="s">
        <v>5</v>
      </c>
      <c r="G1801" s="68">
        <v>40000</v>
      </c>
      <c r="H1801" s="69">
        <v>5</v>
      </c>
      <c r="I1801" s="67" t="s">
        <v>1936</v>
      </c>
      <c r="J1801" s="70" t="s">
        <v>19</v>
      </c>
      <c r="K1801" s="67" t="s">
        <v>14</v>
      </c>
      <c r="L1801" s="63" t="s">
        <v>14</v>
      </c>
      <c r="M1801" s="70" t="s">
        <v>4019</v>
      </c>
      <c r="N1801" s="63" t="s">
        <v>17</v>
      </c>
      <c r="O1801" s="70">
        <v>3</v>
      </c>
      <c r="P1801" s="70">
        <v>2</v>
      </c>
      <c r="Q1801" s="70">
        <v>0</v>
      </c>
      <c r="W1801" s="84">
        <v>2</v>
      </c>
      <c r="X1801" s="84">
        <v>3</v>
      </c>
    </row>
    <row r="1802" spans="2:24" ht="15" customHeight="1" x14ac:dyDescent="0.25">
      <c r="B1802" s="70" t="s">
        <v>3801</v>
      </c>
      <c r="C1802" s="64">
        <v>41074.303252314814</v>
      </c>
      <c r="D1802" s="65">
        <v>80000</v>
      </c>
      <c r="E1802" s="66">
        <v>80000</v>
      </c>
      <c r="F1802" s="67" t="s">
        <v>5</v>
      </c>
      <c r="G1802" s="68">
        <v>80000</v>
      </c>
      <c r="H1802" s="69">
        <v>9</v>
      </c>
      <c r="I1802" s="67" t="s">
        <v>1937</v>
      </c>
      <c r="J1802" s="70" t="s">
        <v>486</v>
      </c>
      <c r="K1802" s="67" t="s">
        <v>14</v>
      </c>
      <c r="L1802" s="63" t="s">
        <v>14</v>
      </c>
      <c r="M1802" s="70" t="s">
        <v>4019</v>
      </c>
      <c r="N1802" s="63" t="s">
        <v>8</v>
      </c>
      <c r="O1802" s="70">
        <v>6</v>
      </c>
      <c r="P1802" s="70">
        <v>6</v>
      </c>
      <c r="Q1802" s="70">
        <v>9</v>
      </c>
      <c r="W1802" s="84">
        <v>4</v>
      </c>
      <c r="X1802" s="84">
        <v>6</v>
      </c>
    </row>
    <row r="1803" spans="2:24" ht="15" customHeight="1" x14ac:dyDescent="0.25">
      <c r="B1803" s="70" t="s">
        <v>3802</v>
      </c>
      <c r="C1803" s="64">
        <v>41074.519097222219</v>
      </c>
      <c r="D1803" s="65">
        <v>118000</v>
      </c>
      <c r="E1803" s="66">
        <v>118000</v>
      </c>
      <c r="F1803" s="67" t="s">
        <v>5</v>
      </c>
      <c r="G1803" s="68">
        <v>118000</v>
      </c>
      <c r="H1803" s="69">
        <v>11</v>
      </c>
      <c r="I1803" s="67" t="s">
        <v>1737</v>
      </c>
      <c r="J1803" s="70" t="s">
        <v>3947</v>
      </c>
      <c r="K1803" s="67" t="s">
        <v>14</v>
      </c>
      <c r="L1803" s="63" t="s">
        <v>14</v>
      </c>
      <c r="M1803" s="70" t="s">
        <v>4019</v>
      </c>
      <c r="N1803" s="63" t="s">
        <v>8</v>
      </c>
      <c r="O1803" s="70">
        <v>6</v>
      </c>
      <c r="P1803" s="70">
        <v>6</v>
      </c>
      <c r="Q1803" s="70">
        <v>6</v>
      </c>
      <c r="W1803" s="84">
        <v>4</v>
      </c>
      <c r="X1803" s="84">
        <v>6</v>
      </c>
    </row>
    <row r="1804" spans="2:24" ht="15" customHeight="1" x14ac:dyDescent="0.25">
      <c r="B1804" s="70" t="s">
        <v>3803</v>
      </c>
      <c r="C1804" s="64">
        <v>41074.589560185188</v>
      </c>
      <c r="D1804" s="65">
        <v>5000</v>
      </c>
      <c r="E1804" s="66">
        <v>60000</v>
      </c>
      <c r="F1804" s="67" t="s">
        <v>5</v>
      </c>
      <c r="G1804" s="68">
        <v>60000</v>
      </c>
      <c r="H1804" s="69">
        <v>7</v>
      </c>
      <c r="I1804" s="67" t="s">
        <v>19</v>
      </c>
      <c r="J1804" s="70" t="s">
        <v>19</v>
      </c>
      <c r="K1804" s="67" t="s">
        <v>4047</v>
      </c>
      <c r="L1804" s="63" t="s">
        <v>124</v>
      </c>
      <c r="M1804" s="70" t="s">
        <v>1122</v>
      </c>
      <c r="N1804" s="63" t="s">
        <v>8</v>
      </c>
      <c r="O1804" s="70">
        <v>6</v>
      </c>
      <c r="P1804" s="70">
        <v>6</v>
      </c>
      <c r="Q1804" s="70">
        <v>5</v>
      </c>
      <c r="W1804" s="84">
        <v>4</v>
      </c>
      <c r="X1804" s="84">
        <v>6</v>
      </c>
    </row>
    <row r="1805" spans="2:24" ht="15" customHeight="1" x14ac:dyDescent="0.25">
      <c r="B1805" s="70" t="s">
        <v>3804</v>
      </c>
      <c r="C1805" s="64">
        <v>41074.768796296295</v>
      </c>
      <c r="D1805" s="65">
        <v>560</v>
      </c>
      <c r="E1805" s="66">
        <v>6720</v>
      </c>
      <c r="F1805" s="67" t="s">
        <v>5</v>
      </c>
      <c r="G1805" s="68">
        <v>6720</v>
      </c>
      <c r="H1805" s="69">
        <v>1</v>
      </c>
      <c r="I1805" s="67" t="s">
        <v>1938</v>
      </c>
      <c r="J1805" s="70" t="s">
        <v>308</v>
      </c>
      <c r="K1805" s="67" t="s">
        <v>7</v>
      </c>
      <c r="L1805" s="63" t="s">
        <v>7</v>
      </c>
      <c r="M1805" s="70" t="s">
        <v>1122</v>
      </c>
      <c r="N1805" s="63" t="s">
        <v>8</v>
      </c>
      <c r="O1805" s="70">
        <v>6</v>
      </c>
      <c r="P1805" s="70">
        <v>6</v>
      </c>
      <c r="Q1805" s="70">
        <v>5</v>
      </c>
      <c r="W1805" s="84">
        <v>4</v>
      </c>
      <c r="X1805" s="84">
        <v>6</v>
      </c>
    </row>
    <row r="1806" spans="2:24" ht="15" customHeight="1" x14ac:dyDescent="0.25">
      <c r="B1806" s="70" t="s">
        <v>3805</v>
      </c>
      <c r="C1806" s="64">
        <v>41074.918807870374</v>
      </c>
      <c r="D1806" s="65">
        <v>1720</v>
      </c>
      <c r="E1806" s="66">
        <v>20640</v>
      </c>
      <c r="F1806" s="67" t="s">
        <v>5</v>
      </c>
      <c r="G1806" s="68">
        <v>20640</v>
      </c>
      <c r="H1806" s="69">
        <v>3</v>
      </c>
      <c r="I1806" s="67" t="s">
        <v>1939</v>
      </c>
      <c r="J1806" s="70" t="s">
        <v>51</v>
      </c>
      <c r="K1806" s="67" t="s">
        <v>169</v>
      </c>
      <c r="L1806" s="63" t="s">
        <v>169</v>
      </c>
      <c r="M1806" s="70" t="s">
        <v>1122</v>
      </c>
      <c r="N1806" s="63" t="s">
        <v>8</v>
      </c>
      <c r="O1806" s="70">
        <v>6</v>
      </c>
      <c r="P1806" s="70">
        <v>6</v>
      </c>
      <c r="Q1806" s="70">
        <v>3</v>
      </c>
      <c r="W1806" s="84">
        <v>4</v>
      </c>
      <c r="X1806" s="84">
        <v>6</v>
      </c>
    </row>
    <row r="1807" spans="2:24" ht="15" customHeight="1" x14ac:dyDescent="0.25">
      <c r="B1807" s="70" t="s">
        <v>3806</v>
      </c>
      <c r="C1807" s="64">
        <v>41075.024826388886</v>
      </c>
      <c r="D1807" s="65">
        <v>50000</v>
      </c>
      <c r="E1807" s="66">
        <v>50000</v>
      </c>
      <c r="F1807" s="67" t="s">
        <v>5</v>
      </c>
      <c r="G1807" s="68">
        <v>50000</v>
      </c>
      <c r="H1807" s="69">
        <v>6</v>
      </c>
      <c r="I1807" s="67" t="s">
        <v>1940</v>
      </c>
      <c r="J1807" s="70" t="s">
        <v>19</v>
      </c>
      <c r="K1807" s="67" t="s">
        <v>14</v>
      </c>
      <c r="L1807" s="63" t="s">
        <v>14</v>
      </c>
      <c r="M1807" s="70" t="s">
        <v>4019</v>
      </c>
      <c r="N1807" s="63" t="s">
        <v>12</v>
      </c>
      <c r="O1807" s="70">
        <v>8</v>
      </c>
      <c r="P1807" s="70">
        <v>8</v>
      </c>
      <c r="Q1807" s="70">
        <v>15</v>
      </c>
      <c r="W1807" s="84">
        <v>8</v>
      </c>
      <c r="X1807" s="84">
        <v>8</v>
      </c>
    </row>
    <row r="1808" spans="2:24" ht="15" customHeight="1" x14ac:dyDescent="0.25">
      <c r="B1808" s="70" t="s">
        <v>3807</v>
      </c>
      <c r="C1808" s="64">
        <v>41075.036550925928</v>
      </c>
      <c r="D1808" s="65">
        <v>2000</v>
      </c>
      <c r="E1808" s="66">
        <v>24000</v>
      </c>
      <c r="F1808" s="67" t="s">
        <v>5</v>
      </c>
      <c r="G1808" s="68">
        <v>24000</v>
      </c>
      <c r="H1808" s="69">
        <v>3</v>
      </c>
      <c r="I1808" s="67" t="s">
        <v>378</v>
      </c>
      <c r="J1808" s="70" t="s">
        <v>486</v>
      </c>
      <c r="K1808" s="67" t="s">
        <v>63</v>
      </c>
      <c r="L1808" s="63" t="s">
        <v>63</v>
      </c>
      <c r="M1808" s="70" t="s">
        <v>1122</v>
      </c>
      <c r="N1808" s="63" t="s">
        <v>12</v>
      </c>
      <c r="O1808" s="70">
        <v>8</v>
      </c>
      <c r="P1808" s="70">
        <v>8</v>
      </c>
      <c r="Q1808" s="70">
        <v>23</v>
      </c>
      <c r="W1808" s="84">
        <v>8</v>
      </c>
      <c r="X1808" s="84">
        <v>8</v>
      </c>
    </row>
    <row r="1809" spans="2:24" ht="15" customHeight="1" x14ac:dyDescent="0.25">
      <c r="B1809" s="70" t="s">
        <v>3808</v>
      </c>
      <c r="C1809" s="64">
        <v>41075.043611111112</v>
      </c>
      <c r="D1809" s="65">
        <v>60000</v>
      </c>
      <c r="E1809" s="66">
        <v>60000</v>
      </c>
      <c r="F1809" s="67" t="s">
        <v>5</v>
      </c>
      <c r="G1809" s="68">
        <v>60000</v>
      </c>
      <c r="H1809" s="69">
        <v>7</v>
      </c>
      <c r="I1809" s="67" t="s">
        <v>205</v>
      </c>
      <c r="J1809" s="70" t="s">
        <v>19</v>
      </c>
      <c r="K1809" s="67" t="s">
        <v>14</v>
      </c>
      <c r="L1809" s="63" t="s">
        <v>14</v>
      </c>
      <c r="M1809" s="70" t="s">
        <v>4019</v>
      </c>
      <c r="N1809" s="63" t="s">
        <v>17</v>
      </c>
      <c r="O1809" s="70">
        <v>3</v>
      </c>
      <c r="P1809" s="70">
        <v>2</v>
      </c>
      <c r="Q1809" s="70">
        <v>3</v>
      </c>
      <c r="W1809" s="84">
        <v>2</v>
      </c>
      <c r="X1809" s="84">
        <v>3</v>
      </c>
    </row>
    <row r="1810" spans="2:24" ht="15" customHeight="1" x14ac:dyDescent="0.25">
      <c r="B1810" s="70" t="s">
        <v>3809</v>
      </c>
      <c r="C1810" s="64">
        <v>41075.048715277779</v>
      </c>
      <c r="D1810" s="65">
        <v>37500</v>
      </c>
      <c r="E1810" s="66">
        <v>37500</v>
      </c>
      <c r="F1810" s="67" t="s">
        <v>5</v>
      </c>
      <c r="G1810" s="68">
        <v>37500</v>
      </c>
      <c r="H1810" s="69">
        <v>4</v>
      </c>
      <c r="I1810" s="67" t="s">
        <v>81</v>
      </c>
      <c r="J1810" s="70" t="s">
        <v>354</v>
      </c>
      <c r="K1810" s="67" t="s">
        <v>7</v>
      </c>
      <c r="L1810" s="63" t="s">
        <v>7</v>
      </c>
      <c r="M1810" s="70" t="s">
        <v>1122</v>
      </c>
      <c r="N1810" s="63" t="s">
        <v>12</v>
      </c>
      <c r="O1810" s="70">
        <v>8</v>
      </c>
      <c r="P1810" s="70">
        <v>8</v>
      </c>
      <c r="Q1810" s="70">
        <v>0</v>
      </c>
      <c r="W1810" s="84">
        <v>8</v>
      </c>
      <c r="X1810" s="84">
        <v>8</v>
      </c>
    </row>
    <row r="1811" spans="2:24" ht="15" customHeight="1" x14ac:dyDescent="0.25">
      <c r="B1811" s="70" t="s">
        <v>3810</v>
      </c>
      <c r="C1811" s="64">
        <v>41075.10050925926</v>
      </c>
      <c r="D1811" s="65">
        <v>40000</v>
      </c>
      <c r="E1811" s="66">
        <v>40000</v>
      </c>
      <c r="F1811" s="67" t="s">
        <v>5</v>
      </c>
      <c r="G1811" s="68">
        <v>40000</v>
      </c>
      <c r="H1811" s="69">
        <v>5</v>
      </c>
      <c r="I1811" s="67" t="s">
        <v>1941</v>
      </c>
      <c r="J1811" s="70" t="s">
        <v>65</v>
      </c>
      <c r="K1811" s="67" t="s">
        <v>14</v>
      </c>
      <c r="L1811" s="63" t="s">
        <v>14</v>
      </c>
      <c r="M1811" s="70" t="s">
        <v>4019</v>
      </c>
      <c r="N1811" s="63" t="s">
        <v>8</v>
      </c>
      <c r="O1811" s="70">
        <v>6</v>
      </c>
      <c r="P1811" s="70">
        <v>6</v>
      </c>
      <c r="Q1811" s="70">
        <v>1</v>
      </c>
      <c r="W1811" s="84">
        <v>4</v>
      </c>
      <c r="X1811" s="84">
        <v>6</v>
      </c>
    </row>
    <row r="1812" spans="2:24" ht="15" customHeight="1" x14ac:dyDescent="0.25">
      <c r="B1812" s="70" t="s">
        <v>3811</v>
      </c>
      <c r="C1812" s="64">
        <v>41075.10429398148</v>
      </c>
      <c r="D1812" s="65" t="s">
        <v>1942</v>
      </c>
      <c r="E1812" s="66">
        <v>85000</v>
      </c>
      <c r="F1812" s="67" t="s">
        <v>5</v>
      </c>
      <c r="G1812" s="68">
        <v>85000</v>
      </c>
      <c r="H1812" s="69">
        <v>9</v>
      </c>
      <c r="I1812" s="67" t="s">
        <v>1943</v>
      </c>
      <c r="J1812" s="70" t="s">
        <v>3947</v>
      </c>
      <c r="K1812" s="67" t="s">
        <v>14</v>
      </c>
      <c r="L1812" s="63" t="s">
        <v>14</v>
      </c>
      <c r="M1812" s="70" t="s">
        <v>4019</v>
      </c>
      <c r="N1812" s="63" t="s">
        <v>17</v>
      </c>
      <c r="O1812" s="70">
        <v>3</v>
      </c>
      <c r="P1812" s="70">
        <v>2</v>
      </c>
      <c r="Q1812" s="70">
        <v>15</v>
      </c>
      <c r="W1812" s="84">
        <v>2</v>
      </c>
      <c r="X1812" s="84">
        <v>3</v>
      </c>
    </row>
    <row r="1813" spans="2:24" ht="15" customHeight="1" x14ac:dyDescent="0.25">
      <c r="B1813" s="70" t="s">
        <v>3812</v>
      </c>
      <c r="C1813" s="64">
        <v>41075.1250462963</v>
      </c>
      <c r="D1813" s="65">
        <v>30000</v>
      </c>
      <c r="E1813" s="66">
        <v>30000</v>
      </c>
      <c r="F1813" s="67" t="s">
        <v>5</v>
      </c>
      <c r="G1813" s="68">
        <v>30000</v>
      </c>
      <c r="H1813" s="69">
        <v>4</v>
      </c>
      <c r="I1813" s="67" t="s">
        <v>1660</v>
      </c>
      <c r="J1813" s="70" t="s">
        <v>19</v>
      </c>
      <c r="K1813" s="67" t="s">
        <v>141</v>
      </c>
      <c r="L1813" s="63" t="s">
        <v>141</v>
      </c>
      <c r="M1813" s="70" t="s">
        <v>4018</v>
      </c>
      <c r="N1813" s="63" t="s">
        <v>17</v>
      </c>
      <c r="O1813" s="70">
        <v>3</v>
      </c>
      <c r="P1813" s="70">
        <v>2</v>
      </c>
      <c r="Q1813" s="70">
        <v>1</v>
      </c>
      <c r="W1813" s="84">
        <v>2</v>
      </c>
      <c r="X1813" s="84">
        <v>3</v>
      </c>
    </row>
    <row r="1814" spans="2:24" ht="15" customHeight="1" x14ac:dyDescent="0.25">
      <c r="B1814" s="70" t="s">
        <v>3813</v>
      </c>
      <c r="C1814" s="64">
        <v>41075.160995370374</v>
      </c>
      <c r="D1814" s="65" t="s">
        <v>1944</v>
      </c>
      <c r="E1814" s="66">
        <v>33500</v>
      </c>
      <c r="F1814" s="67" t="s">
        <v>67</v>
      </c>
      <c r="G1814" s="68">
        <v>52801.972114254015</v>
      </c>
      <c r="H1814" s="69">
        <v>6</v>
      </c>
      <c r="I1814" s="67" t="s">
        <v>1945</v>
      </c>
      <c r="J1814" s="70" t="s">
        <v>277</v>
      </c>
      <c r="K1814" s="67" t="s">
        <v>69</v>
      </c>
      <c r="L1814" s="63" t="s">
        <v>69</v>
      </c>
      <c r="M1814" s="70" t="s">
        <v>979</v>
      </c>
      <c r="N1814" s="63" t="s">
        <v>17</v>
      </c>
      <c r="O1814" s="70">
        <v>3</v>
      </c>
      <c r="P1814" s="70">
        <v>2</v>
      </c>
      <c r="Q1814" s="70">
        <v>7</v>
      </c>
      <c r="W1814" s="84">
        <v>2</v>
      </c>
      <c r="X1814" s="84">
        <v>3</v>
      </c>
    </row>
    <row r="1815" spans="2:24" ht="15" customHeight="1" x14ac:dyDescent="0.25">
      <c r="B1815" s="70" t="s">
        <v>3814</v>
      </c>
      <c r="C1815" s="64">
        <v>41075.239236111112</v>
      </c>
      <c r="D1815" s="65">
        <v>29000</v>
      </c>
      <c r="E1815" s="66">
        <v>29000</v>
      </c>
      <c r="F1815" s="67" t="s">
        <v>5</v>
      </c>
      <c r="G1815" s="68">
        <v>29000</v>
      </c>
      <c r="H1815" s="69">
        <v>3</v>
      </c>
      <c r="I1815" s="67" t="s">
        <v>1946</v>
      </c>
      <c r="J1815" s="70" t="s">
        <v>277</v>
      </c>
      <c r="K1815" s="67" t="s">
        <v>14</v>
      </c>
      <c r="L1815" s="63" t="s">
        <v>14</v>
      </c>
      <c r="M1815" s="70" t="s">
        <v>4019</v>
      </c>
      <c r="N1815" s="63" t="s">
        <v>12</v>
      </c>
      <c r="O1815" s="70">
        <v>8</v>
      </c>
      <c r="P1815" s="70">
        <v>8</v>
      </c>
      <c r="Q1815" s="70">
        <v>1</v>
      </c>
      <c r="W1815" s="84">
        <v>8</v>
      </c>
      <c r="X1815" s="84">
        <v>8</v>
      </c>
    </row>
    <row r="1816" spans="2:24" ht="15" customHeight="1" x14ac:dyDescent="0.25">
      <c r="B1816" s="70" t="s">
        <v>3815</v>
      </c>
      <c r="C1816" s="64">
        <v>41075.375092592592</v>
      </c>
      <c r="D1816" s="65">
        <v>48000</v>
      </c>
      <c r="E1816" s="66">
        <v>48000</v>
      </c>
      <c r="F1816" s="67" t="s">
        <v>5</v>
      </c>
      <c r="G1816" s="68">
        <v>48000</v>
      </c>
      <c r="H1816" s="69">
        <v>5</v>
      </c>
      <c r="I1816" s="67" t="s">
        <v>308</v>
      </c>
      <c r="J1816" s="70" t="s">
        <v>308</v>
      </c>
      <c r="K1816" s="67" t="s">
        <v>14</v>
      </c>
      <c r="L1816" s="63" t="s">
        <v>14</v>
      </c>
      <c r="M1816" s="70" t="s">
        <v>4019</v>
      </c>
      <c r="N1816" s="63" t="s">
        <v>8</v>
      </c>
      <c r="O1816" s="70">
        <v>6</v>
      </c>
      <c r="P1816" s="70">
        <v>6</v>
      </c>
      <c r="Q1816" s="70">
        <v>1</v>
      </c>
      <c r="W1816" s="84">
        <v>4</v>
      </c>
      <c r="X1816" s="84">
        <v>6</v>
      </c>
    </row>
    <row r="1817" spans="2:24" ht="15" customHeight="1" x14ac:dyDescent="0.25">
      <c r="B1817" s="70" t="s">
        <v>3816</v>
      </c>
      <c r="C1817" s="64">
        <v>41075.375960648147</v>
      </c>
      <c r="D1817" s="65">
        <v>48000</v>
      </c>
      <c r="E1817" s="66">
        <v>48000</v>
      </c>
      <c r="F1817" s="67" t="s">
        <v>5</v>
      </c>
      <c r="G1817" s="68">
        <v>48000</v>
      </c>
      <c r="H1817" s="69">
        <v>5</v>
      </c>
      <c r="I1817" s="67" t="s">
        <v>308</v>
      </c>
      <c r="J1817" s="70" t="s">
        <v>308</v>
      </c>
      <c r="K1817" s="67" t="s">
        <v>14</v>
      </c>
      <c r="L1817" s="63" t="s">
        <v>14</v>
      </c>
      <c r="M1817" s="70" t="s">
        <v>4019</v>
      </c>
      <c r="N1817" s="63" t="s">
        <v>8</v>
      </c>
      <c r="O1817" s="70">
        <v>6</v>
      </c>
      <c r="P1817" s="70">
        <v>6</v>
      </c>
      <c r="Q1817" s="70">
        <v>1</v>
      </c>
      <c r="W1817" s="84">
        <v>4</v>
      </c>
      <c r="X1817" s="84">
        <v>6</v>
      </c>
    </row>
    <row r="1818" spans="2:24" ht="15" customHeight="1" x14ac:dyDescent="0.25">
      <c r="B1818" s="70" t="s">
        <v>3817</v>
      </c>
      <c r="C1818" s="64">
        <v>41075.629988425928</v>
      </c>
      <c r="D1818" s="65">
        <v>700</v>
      </c>
      <c r="E1818" s="66">
        <v>8400</v>
      </c>
      <c r="F1818" s="67" t="s">
        <v>5</v>
      </c>
      <c r="G1818" s="68">
        <v>8400</v>
      </c>
      <c r="H1818" s="69">
        <v>1</v>
      </c>
      <c r="I1818" s="67" t="s">
        <v>19</v>
      </c>
      <c r="J1818" s="70" t="s">
        <v>19</v>
      </c>
      <c r="K1818" s="67" t="s">
        <v>1947</v>
      </c>
      <c r="L1818" s="63" t="s">
        <v>1947</v>
      </c>
      <c r="M1818" s="70" t="s">
        <v>4017</v>
      </c>
      <c r="N1818" s="63" t="s">
        <v>12</v>
      </c>
      <c r="O1818" s="70">
        <v>8</v>
      </c>
      <c r="P1818" s="70">
        <v>8</v>
      </c>
      <c r="Q1818" s="70">
        <v>0.3</v>
      </c>
      <c r="W1818" s="84">
        <v>8</v>
      </c>
      <c r="X1818" s="84">
        <v>8</v>
      </c>
    </row>
    <row r="1819" spans="2:24" ht="15" customHeight="1" x14ac:dyDescent="0.25">
      <c r="B1819" s="70" t="s">
        <v>3818</v>
      </c>
      <c r="C1819" s="64">
        <v>41075.655347222222</v>
      </c>
      <c r="D1819" s="65">
        <v>270000</v>
      </c>
      <c r="E1819" s="66">
        <v>270000</v>
      </c>
      <c r="F1819" s="67" t="s">
        <v>39</v>
      </c>
      <c r="G1819" s="68">
        <v>4808.137505609493</v>
      </c>
      <c r="H1819" s="69">
        <v>1</v>
      </c>
      <c r="I1819" s="67" t="s">
        <v>89</v>
      </c>
      <c r="J1819" s="70" t="s">
        <v>51</v>
      </c>
      <c r="K1819" s="67" t="s">
        <v>7</v>
      </c>
      <c r="L1819" s="63" t="s">
        <v>7</v>
      </c>
      <c r="M1819" s="70" t="s">
        <v>1122</v>
      </c>
      <c r="N1819" s="63" t="s">
        <v>17</v>
      </c>
      <c r="O1819" s="70">
        <v>3</v>
      </c>
      <c r="P1819" s="70">
        <v>2</v>
      </c>
      <c r="Q1819" s="70">
        <v>5</v>
      </c>
      <c r="W1819" s="84">
        <v>2</v>
      </c>
      <c r="X1819" s="84">
        <v>3</v>
      </c>
    </row>
    <row r="1820" spans="2:24" ht="15" customHeight="1" x14ac:dyDescent="0.25">
      <c r="B1820" s="70" t="s">
        <v>3819</v>
      </c>
      <c r="C1820" s="64">
        <v>41075.692210648151</v>
      </c>
      <c r="D1820" s="65">
        <v>1400000</v>
      </c>
      <c r="E1820" s="66">
        <v>1400000</v>
      </c>
      <c r="F1820" s="67" t="s">
        <v>39</v>
      </c>
      <c r="G1820" s="68">
        <v>24931.083362419595</v>
      </c>
      <c r="H1820" s="69">
        <v>3</v>
      </c>
      <c r="I1820" s="67" t="s">
        <v>1948</v>
      </c>
      <c r="J1820" s="70" t="s">
        <v>51</v>
      </c>
      <c r="K1820" s="67" t="s">
        <v>7</v>
      </c>
      <c r="L1820" s="63" t="s">
        <v>7</v>
      </c>
      <c r="M1820" s="70" t="s">
        <v>1122</v>
      </c>
      <c r="N1820" s="63" t="s">
        <v>8</v>
      </c>
      <c r="O1820" s="70">
        <v>6</v>
      </c>
      <c r="P1820" s="70">
        <v>6</v>
      </c>
      <c r="Q1820" s="70">
        <v>10</v>
      </c>
      <c r="W1820" s="84">
        <v>4</v>
      </c>
      <c r="X1820" s="84">
        <v>6</v>
      </c>
    </row>
    <row r="1821" spans="2:24" ht="15" customHeight="1" x14ac:dyDescent="0.25">
      <c r="B1821" s="70" t="s">
        <v>3820</v>
      </c>
      <c r="C1821" s="64">
        <v>41075.719664351855</v>
      </c>
      <c r="D1821" s="65" t="s">
        <v>870</v>
      </c>
      <c r="E1821" s="66">
        <v>700000</v>
      </c>
      <c r="F1821" s="67" t="s">
        <v>39</v>
      </c>
      <c r="G1821" s="68">
        <v>12465.541681209797</v>
      </c>
      <c r="H1821" s="69">
        <v>2</v>
      </c>
      <c r="I1821" s="67" t="s">
        <v>1949</v>
      </c>
      <c r="J1821" s="70" t="s">
        <v>19</v>
      </c>
      <c r="K1821" s="67" t="s">
        <v>7</v>
      </c>
      <c r="L1821" s="63" t="s">
        <v>7</v>
      </c>
      <c r="M1821" s="70" t="s">
        <v>1122</v>
      </c>
      <c r="N1821" s="63" t="s">
        <v>17</v>
      </c>
      <c r="O1821" s="70">
        <v>3</v>
      </c>
      <c r="P1821" s="70">
        <v>2</v>
      </c>
      <c r="Q1821" s="70">
        <v>4</v>
      </c>
      <c r="W1821" s="84">
        <v>2</v>
      </c>
      <c r="X1821" s="84">
        <v>3</v>
      </c>
    </row>
    <row r="1822" spans="2:24" ht="15" customHeight="1" x14ac:dyDescent="0.25">
      <c r="B1822" s="70" t="s">
        <v>3821</v>
      </c>
      <c r="C1822" s="64">
        <v>41075.73300925926</v>
      </c>
      <c r="D1822" s="65">
        <v>20000</v>
      </c>
      <c r="E1822" s="66">
        <v>20000</v>
      </c>
      <c r="F1822" s="67" t="s">
        <v>67</v>
      </c>
      <c r="G1822" s="68">
        <v>31523.565441345683</v>
      </c>
      <c r="H1822" s="69">
        <v>4</v>
      </c>
      <c r="I1822" s="67" t="s">
        <v>308</v>
      </c>
      <c r="J1822" s="70" t="s">
        <v>308</v>
      </c>
      <c r="K1822" s="67" t="s">
        <v>69</v>
      </c>
      <c r="L1822" s="63" t="s">
        <v>69</v>
      </c>
      <c r="M1822" s="70" t="s">
        <v>979</v>
      </c>
      <c r="N1822" s="63" t="s">
        <v>17</v>
      </c>
      <c r="O1822" s="70">
        <v>3</v>
      </c>
      <c r="P1822" s="70">
        <v>2</v>
      </c>
      <c r="Q1822" s="70">
        <v>10</v>
      </c>
      <c r="W1822" s="84">
        <v>2</v>
      </c>
      <c r="X1822" s="84">
        <v>3</v>
      </c>
    </row>
    <row r="1823" spans="2:24" ht="15" customHeight="1" x14ac:dyDescent="0.25">
      <c r="B1823" s="70" t="s">
        <v>3822</v>
      </c>
      <c r="C1823" s="64">
        <v>41075.733449074076</v>
      </c>
      <c r="D1823" s="65" t="s">
        <v>393</v>
      </c>
      <c r="E1823" s="66">
        <v>1000000</v>
      </c>
      <c r="F1823" s="67" t="s">
        <v>39</v>
      </c>
      <c r="G1823" s="68">
        <v>17807.916687442568</v>
      </c>
      <c r="H1823" s="69">
        <v>2</v>
      </c>
      <c r="I1823" s="67" t="s">
        <v>1950</v>
      </c>
      <c r="J1823" s="70" t="s">
        <v>51</v>
      </c>
      <c r="K1823" s="67" t="s">
        <v>7</v>
      </c>
      <c r="L1823" s="63" t="s">
        <v>7</v>
      </c>
      <c r="M1823" s="70" t="s">
        <v>1122</v>
      </c>
      <c r="N1823" s="63" t="s">
        <v>12</v>
      </c>
      <c r="O1823" s="70">
        <v>8</v>
      </c>
      <c r="P1823" s="70">
        <v>8</v>
      </c>
      <c r="Q1823" s="70">
        <v>10</v>
      </c>
      <c r="W1823" s="84">
        <v>8</v>
      </c>
      <c r="X1823" s="84">
        <v>8</v>
      </c>
    </row>
    <row r="1824" spans="2:24" ht="15" customHeight="1" x14ac:dyDescent="0.25">
      <c r="B1824" s="70" t="s">
        <v>3823</v>
      </c>
      <c r="C1824" s="64">
        <v>41075.759166666663</v>
      </c>
      <c r="D1824" s="65">
        <v>112000</v>
      </c>
      <c r="E1824" s="66">
        <v>112000</v>
      </c>
      <c r="F1824" s="67" t="s">
        <v>5</v>
      </c>
      <c r="G1824" s="68">
        <v>112000</v>
      </c>
      <c r="H1824" s="69">
        <v>11</v>
      </c>
      <c r="I1824" s="67" t="s">
        <v>633</v>
      </c>
      <c r="J1824" s="70" t="s">
        <v>51</v>
      </c>
      <c r="K1824" s="67" t="s">
        <v>14</v>
      </c>
      <c r="L1824" s="63" t="s">
        <v>14</v>
      </c>
      <c r="M1824" s="70" t="s">
        <v>4019</v>
      </c>
      <c r="N1824" s="63" t="s">
        <v>17</v>
      </c>
      <c r="O1824" s="70">
        <v>3</v>
      </c>
      <c r="P1824" s="70">
        <v>2</v>
      </c>
      <c r="Q1824" s="70">
        <v>8</v>
      </c>
      <c r="W1824" s="84">
        <v>2</v>
      </c>
      <c r="X1824" s="84">
        <v>3</v>
      </c>
    </row>
    <row r="1825" spans="2:24" ht="15" customHeight="1" x14ac:dyDescent="0.25">
      <c r="B1825" s="70" t="s">
        <v>3824</v>
      </c>
      <c r="C1825" s="64">
        <v>41075.833634259259</v>
      </c>
      <c r="D1825" s="65">
        <v>11000</v>
      </c>
      <c r="E1825" s="66">
        <v>11000</v>
      </c>
      <c r="F1825" s="67" t="s">
        <v>5</v>
      </c>
      <c r="G1825" s="68">
        <v>11000</v>
      </c>
      <c r="H1825" s="69">
        <v>2</v>
      </c>
      <c r="I1825" s="67" t="s">
        <v>1935</v>
      </c>
      <c r="J1825" s="70" t="s">
        <v>51</v>
      </c>
      <c r="K1825" s="67" t="s">
        <v>7</v>
      </c>
      <c r="L1825" s="63" t="s">
        <v>7</v>
      </c>
      <c r="M1825" s="70" t="s">
        <v>1122</v>
      </c>
      <c r="N1825" s="63" t="s">
        <v>12</v>
      </c>
      <c r="O1825" s="70">
        <v>8</v>
      </c>
      <c r="P1825" s="70">
        <v>8</v>
      </c>
      <c r="Q1825" s="70">
        <v>8</v>
      </c>
      <c r="W1825" s="84">
        <v>8</v>
      </c>
      <c r="X1825" s="84">
        <v>8</v>
      </c>
    </row>
    <row r="1826" spans="2:24" ht="15" customHeight="1" x14ac:dyDescent="0.25">
      <c r="B1826" s="70" t="s">
        <v>3825</v>
      </c>
      <c r="C1826" s="64">
        <v>41075.868622685186</v>
      </c>
      <c r="D1826" s="65" t="s">
        <v>1951</v>
      </c>
      <c r="E1826" s="66">
        <v>90000</v>
      </c>
      <c r="F1826" s="67" t="s">
        <v>21</v>
      </c>
      <c r="G1826" s="68">
        <v>114335.9495092447</v>
      </c>
      <c r="H1826" s="69">
        <v>11</v>
      </c>
      <c r="I1826" s="67" t="s">
        <v>486</v>
      </c>
      <c r="J1826" s="70" t="s">
        <v>486</v>
      </c>
      <c r="K1826" s="67" t="s">
        <v>1952</v>
      </c>
      <c r="L1826" s="63" t="s">
        <v>979</v>
      </c>
      <c r="M1826" s="70" t="s">
        <v>979</v>
      </c>
      <c r="N1826" s="63" t="s">
        <v>17</v>
      </c>
      <c r="O1826" s="70">
        <v>3</v>
      </c>
      <c r="P1826" s="70">
        <v>2</v>
      </c>
      <c r="Q1826" s="70">
        <v>20</v>
      </c>
      <c r="W1826" s="84">
        <v>2</v>
      </c>
      <c r="X1826" s="84">
        <v>3</v>
      </c>
    </row>
    <row r="1827" spans="2:24" ht="15" customHeight="1" x14ac:dyDescent="0.25">
      <c r="B1827" s="70" t="s">
        <v>3826</v>
      </c>
      <c r="C1827" s="64">
        <v>41075.897407407407</v>
      </c>
      <c r="D1827" s="65" t="s">
        <v>1953</v>
      </c>
      <c r="E1827" s="66">
        <v>16110</v>
      </c>
      <c r="F1827" s="67" t="s">
        <v>5</v>
      </c>
      <c r="G1827" s="68">
        <v>16110</v>
      </c>
      <c r="H1827" s="69">
        <v>2</v>
      </c>
      <c r="I1827" s="67" t="s">
        <v>1954</v>
      </c>
      <c r="J1827" s="70" t="s">
        <v>19</v>
      </c>
      <c r="K1827" s="67" t="s">
        <v>1955</v>
      </c>
      <c r="L1827" s="63" t="s">
        <v>182</v>
      </c>
      <c r="M1827" s="70" t="s">
        <v>4018</v>
      </c>
      <c r="N1827" s="63" t="s">
        <v>12</v>
      </c>
      <c r="O1827" s="70">
        <v>8</v>
      </c>
      <c r="P1827" s="70">
        <v>8</v>
      </c>
      <c r="Q1827" s="70">
        <v>10</v>
      </c>
      <c r="W1827" s="84">
        <v>8</v>
      </c>
      <c r="X1827" s="84">
        <v>8</v>
      </c>
    </row>
    <row r="1828" spans="2:24" ht="15" customHeight="1" x14ac:dyDescent="0.25">
      <c r="B1828" s="70" t="s">
        <v>3827</v>
      </c>
      <c r="C1828" s="64">
        <v>41075.942187499997</v>
      </c>
      <c r="D1828" s="65">
        <v>72000</v>
      </c>
      <c r="E1828" s="66">
        <v>72000</v>
      </c>
      <c r="F1828" s="67" t="s">
        <v>5</v>
      </c>
      <c r="G1828" s="68">
        <v>72000</v>
      </c>
      <c r="H1828" s="69">
        <v>8</v>
      </c>
      <c r="I1828" s="67" t="s">
        <v>1956</v>
      </c>
      <c r="J1828" s="70" t="s">
        <v>51</v>
      </c>
      <c r="K1828" s="67" t="s">
        <v>14</v>
      </c>
      <c r="L1828" s="63" t="s">
        <v>14</v>
      </c>
      <c r="M1828" s="70" t="s">
        <v>4019</v>
      </c>
      <c r="N1828" s="63" t="s">
        <v>8</v>
      </c>
      <c r="O1828" s="70">
        <v>6</v>
      </c>
      <c r="P1828" s="70">
        <v>6</v>
      </c>
      <c r="Q1828" s="70">
        <v>10</v>
      </c>
      <c r="W1828" s="84">
        <v>4</v>
      </c>
      <c r="X1828" s="84">
        <v>6</v>
      </c>
    </row>
    <row r="1829" spans="2:24" ht="15" customHeight="1" x14ac:dyDescent="0.25">
      <c r="B1829" s="70" t="s">
        <v>3828</v>
      </c>
      <c r="C1829" s="64">
        <v>41075.972916666666</v>
      </c>
      <c r="D1829" s="65">
        <v>60000</v>
      </c>
      <c r="E1829" s="66">
        <v>60000</v>
      </c>
      <c r="F1829" s="67" t="s">
        <v>5</v>
      </c>
      <c r="G1829" s="68">
        <v>60000</v>
      </c>
      <c r="H1829" s="69">
        <v>7</v>
      </c>
      <c r="I1829" s="67" t="s">
        <v>1957</v>
      </c>
      <c r="J1829" s="70" t="s">
        <v>19</v>
      </c>
      <c r="K1829" s="67" t="s">
        <v>14</v>
      </c>
      <c r="L1829" s="63" t="s">
        <v>14</v>
      </c>
      <c r="M1829" s="70" t="s">
        <v>4019</v>
      </c>
      <c r="N1829" s="63" t="s">
        <v>12</v>
      </c>
      <c r="O1829" s="70">
        <v>8</v>
      </c>
      <c r="P1829" s="70">
        <v>8</v>
      </c>
      <c r="Q1829" s="70">
        <v>10</v>
      </c>
      <c r="W1829" s="84">
        <v>8</v>
      </c>
      <c r="X1829" s="84">
        <v>8</v>
      </c>
    </row>
    <row r="1830" spans="2:24" ht="15" customHeight="1" x14ac:dyDescent="0.25">
      <c r="B1830" s="70" t="s">
        <v>3829</v>
      </c>
      <c r="C1830" s="64">
        <v>41075.99318287037</v>
      </c>
      <c r="D1830" s="65">
        <v>67000</v>
      </c>
      <c r="E1830" s="66">
        <v>67000</v>
      </c>
      <c r="F1830" s="67" t="s">
        <v>5</v>
      </c>
      <c r="G1830" s="68">
        <v>67000</v>
      </c>
      <c r="H1830" s="69">
        <v>7</v>
      </c>
      <c r="I1830" s="67" t="s">
        <v>1958</v>
      </c>
      <c r="J1830" s="70" t="s">
        <v>19</v>
      </c>
      <c r="K1830" s="67" t="s">
        <v>14</v>
      </c>
      <c r="L1830" s="63" t="s">
        <v>14</v>
      </c>
      <c r="M1830" s="70" t="s">
        <v>4019</v>
      </c>
      <c r="N1830" s="63" t="s">
        <v>8</v>
      </c>
      <c r="O1830" s="70">
        <v>6</v>
      </c>
      <c r="P1830" s="70">
        <v>6</v>
      </c>
      <c r="Q1830" s="70">
        <v>6</v>
      </c>
      <c r="W1830" s="84">
        <v>4</v>
      </c>
      <c r="X1830" s="84">
        <v>6</v>
      </c>
    </row>
    <row r="1831" spans="2:24" ht="15" customHeight="1" x14ac:dyDescent="0.25">
      <c r="B1831" s="70" t="s">
        <v>3830</v>
      </c>
      <c r="C1831" s="64">
        <v>41076.118622685186</v>
      </c>
      <c r="D1831" s="65">
        <v>54000</v>
      </c>
      <c r="E1831" s="66">
        <v>54000</v>
      </c>
      <c r="F1831" s="67" t="s">
        <v>5</v>
      </c>
      <c r="G1831" s="68">
        <v>54000</v>
      </c>
      <c r="H1831" s="69">
        <v>6</v>
      </c>
      <c r="I1831" s="67" t="s">
        <v>1959</v>
      </c>
      <c r="J1831" s="70" t="s">
        <v>19</v>
      </c>
      <c r="K1831" s="67" t="s">
        <v>14</v>
      </c>
      <c r="L1831" s="63" t="s">
        <v>14</v>
      </c>
      <c r="M1831" s="70" t="s">
        <v>4019</v>
      </c>
      <c r="N1831" s="63" t="s">
        <v>8</v>
      </c>
      <c r="O1831" s="70">
        <v>6</v>
      </c>
      <c r="P1831" s="70">
        <v>6</v>
      </c>
      <c r="Q1831" s="70">
        <v>18</v>
      </c>
      <c r="W1831" s="84">
        <v>4</v>
      </c>
      <c r="X1831" s="84">
        <v>6</v>
      </c>
    </row>
    <row r="1832" spans="2:24" ht="15" customHeight="1" x14ac:dyDescent="0.25">
      <c r="B1832" s="70" t="s">
        <v>3831</v>
      </c>
      <c r="C1832" s="64">
        <v>41076.224340277775</v>
      </c>
      <c r="D1832" s="65">
        <v>38666</v>
      </c>
      <c r="E1832" s="66">
        <v>38666</v>
      </c>
      <c r="F1832" s="67" t="s">
        <v>5</v>
      </c>
      <c r="G1832" s="68">
        <v>38666</v>
      </c>
      <c r="H1832" s="69">
        <v>4</v>
      </c>
      <c r="I1832" s="67" t="s">
        <v>1960</v>
      </c>
      <c r="J1832" s="70" t="s">
        <v>65</v>
      </c>
      <c r="K1832" s="67" t="s">
        <v>47</v>
      </c>
      <c r="L1832" s="63" t="s">
        <v>47</v>
      </c>
      <c r="M1832" s="70" t="s">
        <v>4016</v>
      </c>
      <c r="N1832" s="63" t="s">
        <v>12</v>
      </c>
      <c r="O1832" s="70">
        <v>8</v>
      </c>
      <c r="P1832" s="70">
        <v>8</v>
      </c>
      <c r="Q1832" s="70">
        <v>10</v>
      </c>
      <c r="W1832" s="84">
        <v>8</v>
      </c>
      <c r="X1832" s="84">
        <v>8</v>
      </c>
    </row>
    <row r="1833" spans="2:24" ht="15" customHeight="1" x14ac:dyDescent="0.25">
      <c r="B1833" s="70" t="s">
        <v>3832</v>
      </c>
      <c r="C1833" s="64">
        <v>41076.262418981481</v>
      </c>
      <c r="D1833" s="65">
        <v>63000</v>
      </c>
      <c r="E1833" s="66">
        <v>63000</v>
      </c>
      <c r="F1833" s="67" t="s">
        <v>5</v>
      </c>
      <c r="G1833" s="68">
        <v>63000</v>
      </c>
      <c r="H1833" s="69">
        <v>7</v>
      </c>
      <c r="I1833" s="67" t="s">
        <v>1961</v>
      </c>
      <c r="J1833" s="70" t="s">
        <v>19</v>
      </c>
      <c r="K1833" s="67" t="s">
        <v>14</v>
      </c>
      <c r="L1833" s="63" t="s">
        <v>14</v>
      </c>
      <c r="M1833" s="70" t="s">
        <v>4019</v>
      </c>
      <c r="N1833" s="63" t="s">
        <v>8</v>
      </c>
      <c r="O1833" s="70">
        <v>6</v>
      </c>
      <c r="P1833" s="70">
        <v>6</v>
      </c>
      <c r="Q1833" s="70">
        <v>6</v>
      </c>
      <c r="W1833" s="84">
        <v>4</v>
      </c>
      <c r="X1833" s="84">
        <v>6</v>
      </c>
    </row>
    <row r="1834" spans="2:24" ht="15" customHeight="1" x14ac:dyDescent="0.25">
      <c r="B1834" s="70" t="s">
        <v>3833</v>
      </c>
      <c r="C1834" s="64">
        <v>41076.340960648151</v>
      </c>
      <c r="D1834" s="65" t="s">
        <v>421</v>
      </c>
      <c r="E1834" s="66">
        <v>63000</v>
      </c>
      <c r="F1834" s="67" t="s">
        <v>5</v>
      </c>
      <c r="G1834" s="68">
        <v>63000</v>
      </c>
      <c r="H1834" s="69">
        <v>7</v>
      </c>
      <c r="I1834" s="67" t="s">
        <v>13</v>
      </c>
      <c r="J1834" s="70" t="s">
        <v>19</v>
      </c>
      <c r="K1834" s="67" t="s">
        <v>14</v>
      </c>
      <c r="L1834" s="63" t="s">
        <v>14</v>
      </c>
      <c r="M1834" s="70" t="s">
        <v>4019</v>
      </c>
      <c r="N1834" s="63" t="s">
        <v>12</v>
      </c>
      <c r="O1834" s="70">
        <v>8</v>
      </c>
      <c r="P1834" s="70">
        <v>8</v>
      </c>
      <c r="Q1834" s="70">
        <v>1</v>
      </c>
      <c r="W1834" s="84">
        <v>8</v>
      </c>
      <c r="X1834" s="84">
        <v>8</v>
      </c>
    </row>
    <row r="1835" spans="2:24" ht="15" customHeight="1" x14ac:dyDescent="0.25">
      <c r="B1835" s="70" t="s">
        <v>3834</v>
      </c>
      <c r="C1835" s="64">
        <v>41076.590868055559</v>
      </c>
      <c r="D1835" s="65" t="s">
        <v>1962</v>
      </c>
      <c r="E1835" s="66">
        <v>360000</v>
      </c>
      <c r="F1835" s="67" t="s">
        <v>39</v>
      </c>
      <c r="G1835" s="68">
        <v>6410.8500074793246</v>
      </c>
      <c r="H1835" s="69">
        <v>1</v>
      </c>
      <c r="I1835" s="67" t="s">
        <v>19</v>
      </c>
      <c r="J1835" s="70" t="s">
        <v>19</v>
      </c>
      <c r="K1835" s="67" t="s">
        <v>7</v>
      </c>
      <c r="L1835" s="63" t="s">
        <v>7</v>
      </c>
      <c r="M1835" s="70" t="s">
        <v>1122</v>
      </c>
      <c r="N1835" s="63" t="s">
        <v>12</v>
      </c>
      <c r="O1835" s="70">
        <v>8</v>
      </c>
      <c r="P1835" s="70">
        <v>8</v>
      </c>
      <c r="Q1835" s="70">
        <v>2</v>
      </c>
      <c r="W1835" s="84">
        <v>8</v>
      </c>
      <c r="X1835" s="84">
        <v>8</v>
      </c>
    </row>
    <row r="1836" spans="2:24" ht="15" customHeight="1" x14ac:dyDescent="0.25">
      <c r="B1836" s="70" t="s">
        <v>3835</v>
      </c>
      <c r="C1836" s="64">
        <v>41076.71371527778</v>
      </c>
      <c r="D1836" s="65" t="s">
        <v>1963</v>
      </c>
      <c r="E1836" s="66">
        <v>600000</v>
      </c>
      <c r="F1836" s="67" t="s">
        <v>39</v>
      </c>
      <c r="G1836" s="68">
        <v>10684.750012465542</v>
      </c>
      <c r="H1836" s="69">
        <v>2</v>
      </c>
      <c r="I1836" s="67" t="s">
        <v>1964</v>
      </c>
      <c r="J1836" s="70" t="s">
        <v>51</v>
      </c>
      <c r="K1836" s="67" t="s">
        <v>7</v>
      </c>
      <c r="L1836" s="63" t="s">
        <v>7</v>
      </c>
      <c r="M1836" s="70" t="s">
        <v>1122</v>
      </c>
      <c r="N1836" s="63" t="s">
        <v>8</v>
      </c>
      <c r="O1836" s="70">
        <v>6</v>
      </c>
      <c r="P1836" s="70">
        <v>6</v>
      </c>
      <c r="Q1836" s="70">
        <v>12</v>
      </c>
      <c r="W1836" s="84">
        <v>4</v>
      </c>
      <c r="X1836" s="84">
        <v>6</v>
      </c>
    </row>
    <row r="1837" spans="2:24" ht="15" customHeight="1" x14ac:dyDescent="0.25">
      <c r="B1837" s="70" t="s">
        <v>3836</v>
      </c>
      <c r="C1837" s="64">
        <v>41076.718090277776</v>
      </c>
      <c r="D1837" s="65">
        <v>40000</v>
      </c>
      <c r="E1837" s="66">
        <v>40000</v>
      </c>
      <c r="F1837" s="67" t="s">
        <v>5</v>
      </c>
      <c r="G1837" s="68">
        <v>40000</v>
      </c>
      <c r="H1837" s="69">
        <v>5</v>
      </c>
      <c r="I1837" s="67" t="s">
        <v>1018</v>
      </c>
      <c r="J1837" s="70" t="s">
        <v>51</v>
      </c>
      <c r="K1837" s="67" t="s">
        <v>7</v>
      </c>
      <c r="L1837" s="63" t="s">
        <v>7</v>
      </c>
      <c r="M1837" s="70" t="s">
        <v>1122</v>
      </c>
      <c r="N1837" s="63" t="s">
        <v>8</v>
      </c>
      <c r="O1837" s="70">
        <v>6</v>
      </c>
      <c r="P1837" s="70">
        <v>6</v>
      </c>
      <c r="Q1837" s="70">
        <v>5</v>
      </c>
      <c r="W1837" s="84">
        <v>4</v>
      </c>
      <c r="X1837" s="84">
        <v>6</v>
      </c>
    </row>
    <row r="1838" spans="2:24" ht="15" customHeight="1" x14ac:dyDescent="0.25">
      <c r="B1838" s="70" t="s">
        <v>3837</v>
      </c>
      <c r="C1838" s="64">
        <v>41076.742673611108</v>
      </c>
      <c r="D1838" s="65" t="s">
        <v>1965</v>
      </c>
      <c r="E1838" s="66">
        <v>350000</v>
      </c>
      <c r="F1838" s="67" t="s">
        <v>39</v>
      </c>
      <c r="G1838" s="68">
        <v>6232.7708406048987</v>
      </c>
      <c r="H1838" s="69">
        <v>1</v>
      </c>
      <c r="I1838" s="67" t="s">
        <v>19</v>
      </c>
      <c r="J1838" s="70" t="s">
        <v>19</v>
      </c>
      <c r="K1838" s="67" t="s">
        <v>7</v>
      </c>
      <c r="L1838" s="63" t="s">
        <v>7</v>
      </c>
      <c r="M1838" s="70" t="s">
        <v>1122</v>
      </c>
      <c r="N1838" s="63" t="s">
        <v>8</v>
      </c>
      <c r="O1838" s="70">
        <v>6</v>
      </c>
      <c r="P1838" s="70">
        <v>6</v>
      </c>
      <c r="Q1838" s="70">
        <v>6</v>
      </c>
      <c r="W1838" s="84">
        <v>4</v>
      </c>
      <c r="X1838" s="84">
        <v>6</v>
      </c>
    </row>
    <row r="1839" spans="2:24" ht="15" customHeight="1" x14ac:dyDescent="0.25">
      <c r="B1839" s="70" t="s">
        <v>3838</v>
      </c>
      <c r="C1839" s="64">
        <v>41076.772210648145</v>
      </c>
      <c r="D1839" s="65">
        <v>2342342</v>
      </c>
      <c r="E1839" s="66">
        <v>2342342</v>
      </c>
      <c r="F1839" s="67" t="s">
        <v>39</v>
      </c>
      <c r="G1839" s="68">
        <v>41712.231189497601</v>
      </c>
      <c r="H1839" s="69">
        <v>5</v>
      </c>
      <c r="I1839" s="67" t="s">
        <v>1966</v>
      </c>
      <c r="J1839" s="70" t="s">
        <v>3946</v>
      </c>
      <c r="K1839" s="67" t="s">
        <v>7</v>
      </c>
      <c r="L1839" s="63" t="s">
        <v>7</v>
      </c>
      <c r="M1839" s="70" t="s">
        <v>1122</v>
      </c>
      <c r="N1839" s="63" t="s">
        <v>17</v>
      </c>
      <c r="O1839" s="70">
        <v>3</v>
      </c>
      <c r="P1839" s="70">
        <v>2</v>
      </c>
      <c r="Q1839" s="70">
        <v>12</v>
      </c>
      <c r="W1839" s="84">
        <v>2</v>
      </c>
      <c r="X1839" s="84">
        <v>3</v>
      </c>
    </row>
    <row r="1840" spans="2:24" ht="15" customHeight="1" x14ac:dyDescent="0.25">
      <c r="B1840" s="70" t="s">
        <v>3839</v>
      </c>
      <c r="C1840" s="64">
        <v>41076.773206018515</v>
      </c>
      <c r="D1840" s="65" t="s">
        <v>1182</v>
      </c>
      <c r="E1840" s="66">
        <v>700000</v>
      </c>
      <c r="F1840" s="67" t="s">
        <v>39</v>
      </c>
      <c r="G1840" s="68">
        <v>12465.541681209797</v>
      </c>
      <c r="H1840" s="69">
        <v>2</v>
      </c>
      <c r="I1840" s="67" t="s">
        <v>1967</v>
      </c>
      <c r="J1840" s="70" t="s">
        <v>51</v>
      </c>
      <c r="K1840" s="67" t="s">
        <v>7</v>
      </c>
      <c r="L1840" s="63" t="s">
        <v>7</v>
      </c>
      <c r="M1840" s="70" t="s">
        <v>1122</v>
      </c>
      <c r="N1840" s="63" t="s">
        <v>17</v>
      </c>
      <c r="O1840" s="70">
        <v>3</v>
      </c>
      <c r="P1840" s="70">
        <v>2</v>
      </c>
      <c r="Q1840" s="70">
        <v>9</v>
      </c>
      <c r="W1840" s="84">
        <v>2</v>
      </c>
      <c r="X1840" s="84">
        <v>3</v>
      </c>
    </row>
    <row r="1841" spans="2:24" ht="15" customHeight="1" x14ac:dyDescent="0.25">
      <c r="B1841" s="70" t="s">
        <v>3840</v>
      </c>
      <c r="C1841" s="64">
        <v>41076.933680555558</v>
      </c>
      <c r="D1841" s="65">
        <v>20500</v>
      </c>
      <c r="E1841" s="66">
        <v>20500</v>
      </c>
      <c r="F1841" s="67" t="s">
        <v>67</v>
      </c>
      <c r="G1841" s="68">
        <v>32311.654577379326</v>
      </c>
      <c r="H1841" s="69">
        <v>4</v>
      </c>
      <c r="I1841" s="67" t="s">
        <v>254</v>
      </c>
      <c r="J1841" s="70" t="s">
        <v>19</v>
      </c>
      <c r="K1841" s="67" t="s">
        <v>69</v>
      </c>
      <c r="L1841" s="63" t="s">
        <v>69</v>
      </c>
      <c r="M1841" s="70" t="s">
        <v>979</v>
      </c>
      <c r="N1841" s="63" t="s">
        <v>8</v>
      </c>
      <c r="O1841" s="70">
        <v>6</v>
      </c>
      <c r="P1841" s="70">
        <v>6</v>
      </c>
      <c r="Q1841" s="70">
        <v>20</v>
      </c>
      <c r="W1841" s="84">
        <v>4</v>
      </c>
      <c r="X1841" s="84">
        <v>6</v>
      </c>
    </row>
    <row r="1842" spans="2:24" ht="15" customHeight="1" x14ac:dyDescent="0.25">
      <c r="B1842" s="70" t="s">
        <v>3841</v>
      </c>
      <c r="C1842" s="64">
        <v>41077.065810185188</v>
      </c>
      <c r="D1842" s="65" t="s">
        <v>692</v>
      </c>
      <c r="E1842" s="66">
        <v>400000</v>
      </c>
      <c r="F1842" s="67" t="s">
        <v>39</v>
      </c>
      <c r="G1842" s="68">
        <v>7123.1666749770275</v>
      </c>
      <c r="H1842" s="69">
        <v>1</v>
      </c>
      <c r="I1842" s="67" t="s">
        <v>1968</v>
      </c>
      <c r="J1842" s="70" t="s">
        <v>19</v>
      </c>
      <c r="K1842" s="67" t="s">
        <v>7</v>
      </c>
      <c r="L1842" s="63" t="s">
        <v>7</v>
      </c>
      <c r="M1842" s="70" t="s">
        <v>1122</v>
      </c>
      <c r="N1842" s="63" t="s">
        <v>24</v>
      </c>
      <c r="O1842" s="70">
        <v>2</v>
      </c>
      <c r="P1842" s="70">
        <v>2</v>
      </c>
      <c r="Q1842" s="70">
        <v>2</v>
      </c>
      <c r="W1842" s="84">
        <v>1</v>
      </c>
      <c r="X1842" s="84">
        <v>2</v>
      </c>
    </row>
    <row r="1843" spans="2:24" ht="15" customHeight="1" x14ac:dyDescent="0.25">
      <c r="B1843" s="70" t="s">
        <v>3842</v>
      </c>
      <c r="C1843" s="64">
        <v>41077.168055555558</v>
      </c>
      <c r="D1843" s="65" t="s">
        <v>1969</v>
      </c>
      <c r="E1843" s="66">
        <v>100000</v>
      </c>
      <c r="F1843" s="67" t="s">
        <v>5</v>
      </c>
      <c r="G1843" s="68">
        <v>100000</v>
      </c>
      <c r="H1843" s="69">
        <v>11</v>
      </c>
      <c r="I1843" s="67" t="s">
        <v>1970</v>
      </c>
      <c r="J1843" s="70" t="s">
        <v>51</v>
      </c>
      <c r="K1843" s="67" t="s">
        <v>4047</v>
      </c>
      <c r="L1843" s="63" t="s">
        <v>124</v>
      </c>
      <c r="M1843" s="70" t="s">
        <v>1122</v>
      </c>
      <c r="N1843" s="63" t="s">
        <v>12</v>
      </c>
      <c r="O1843" s="70">
        <v>8</v>
      </c>
      <c r="P1843" s="70">
        <v>8</v>
      </c>
      <c r="Q1843" s="70">
        <v>15</v>
      </c>
      <c r="W1843" s="84">
        <v>8</v>
      </c>
      <c r="X1843" s="84">
        <v>8</v>
      </c>
    </row>
    <row r="1844" spans="2:24" ht="15" customHeight="1" x14ac:dyDescent="0.25">
      <c r="B1844" s="70" t="s">
        <v>3843</v>
      </c>
      <c r="C1844" s="64">
        <v>41077.485335648147</v>
      </c>
      <c r="D1844" s="65">
        <v>75000</v>
      </c>
      <c r="E1844" s="66">
        <v>75000</v>
      </c>
      <c r="F1844" s="67" t="s">
        <v>668</v>
      </c>
      <c r="G1844" s="68">
        <v>59819.107020370408</v>
      </c>
      <c r="H1844" s="69">
        <v>6</v>
      </c>
      <c r="I1844" s="67" t="s">
        <v>555</v>
      </c>
      <c r="J1844" s="70" t="s">
        <v>308</v>
      </c>
      <c r="K1844" s="67" t="s">
        <v>670</v>
      </c>
      <c r="L1844" s="63" t="s">
        <v>670</v>
      </c>
      <c r="M1844" s="70" t="s">
        <v>4083</v>
      </c>
      <c r="N1844" s="63" t="s">
        <v>8</v>
      </c>
      <c r="O1844" s="70">
        <v>6</v>
      </c>
      <c r="P1844" s="70">
        <v>6</v>
      </c>
      <c r="Q1844" s="70">
        <v>4</v>
      </c>
      <c r="W1844" s="84">
        <v>4</v>
      </c>
      <c r="X1844" s="84">
        <v>6</v>
      </c>
    </row>
    <row r="1845" spans="2:24" ht="15" customHeight="1" x14ac:dyDescent="0.25">
      <c r="B1845" s="70" t="s">
        <v>3844</v>
      </c>
      <c r="C1845" s="64">
        <v>41077.500659722224</v>
      </c>
      <c r="D1845" s="65">
        <v>25000</v>
      </c>
      <c r="E1845" s="66">
        <v>25000</v>
      </c>
      <c r="F1845" s="67" t="s">
        <v>5</v>
      </c>
      <c r="G1845" s="68">
        <v>25000</v>
      </c>
      <c r="H1845" s="69">
        <v>3</v>
      </c>
      <c r="I1845" s="67" t="s">
        <v>151</v>
      </c>
      <c r="J1845" s="70" t="s">
        <v>19</v>
      </c>
      <c r="K1845" s="67" t="s">
        <v>7</v>
      </c>
      <c r="L1845" s="63" t="s">
        <v>7</v>
      </c>
      <c r="M1845" s="70" t="s">
        <v>1122</v>
      </c>
      <c r="N1845" s="63" t="s">
        <v>12</v>
      </c>
      <c r="O1845" s="70">
        <v>8</v>
      </c>
      <c r="P1845" s="70">
        <v>8</v>
      </c>
      <c r="Q1845" s="70">
        <v>1.5</v>
      </c>
      <c r="W1845" s="84">
        <v>8</v>
      </c>
      <c r="X1845" s="84">
        <v>8</v>
      </c>
    </row>
    <row r="1846" spans="2:24" ht="15" customHeight="1" x14ac:dyDescent="0.25">
      <c r="B1846" s="70" t="s">
        <v>3845</v>
      </c>
      <c r="C1846" s="64">
        <v>41077.533935185187</v>
      </c>
      <c r="D1846" s="65">
        <v>5000</v>
      </c>
      <c r="E1846" s="66">
        <v>5000</v>
      </c>
      <c r="F1846" s="67" t="s">
        <v>5</v>
      </c>
      <c r="G1846" s="68">
        <v>5000</v>
      </c>
      <c r="H1846" s="69">
        <v>1</v>
      </c>
      <c r="I1846" s="67" t="s">
        <v>1108</v>
      </c>
      <c r="J1846" s="70" t="s">
        <v>19</v>
      </c>
      <c r="K1846" s="67" t="s">
        <v>7</v>
      </c>
      <c r="L1846" s="63" t="s">
        <v>7</v>
      </c>
      <c r="M1846" s="70" t="s">
        <v>1122</v>
      </c>
      <c r="N1846" s="63" t="s">
        <v>17</v>
      </c>
      <c r="O1846" s="70">
        <v>3</v>
      </c>
      <c r="P1846" s="70">
        <v>2</v>
      </c>
      <c r="Q1846" s="70">
        <v>10</v>
      </c>
      <c r="W1846" s="84">
        <v>2</v>
      </c>
      <c r="X1846" s="84">
        <v>3</v>
      </c>
    </row>
    <row r="1847" spans="2:24" ht="15" customHeight="1" x14ac:dyDescent="0.25">
      <c r="B1847" s="70" t="s">
        <v>3846</v>
      </c>
      <c r="C1847" s="64">
        <v>41077.560162037036</v>
      </c>
      <c r="D1847" s="65" t="s">
        <v>1971</v>
      </c>
      <c r="E1847" s="66">
        <v>63000</v>
      </c>
      <c r="F1847" s="67" t="s">
        <v>80</v>
      </c>
      <c r="G1847" s="68">
        <v>64254.308353366054</v>
      </c>
      <c r="H1847" s="69">
        <v>7</v>
      </c>
      <c r="I1847" s="67" t="s">
        <v>1972</v>
      </c>
      <c r="J1847" s="70" t="s">
        <v>308</v>
      </c>
      <c r="K1847" s="67" t="s">
        <v>82</v>
      </c>
      <c r="L1847" s="63" t="s">
        <v>82</v>
      </c>
      <c r="M1847" s="70" t="s">
        <v>4083</v>
      </c>
      <c r="N1847" s="63" t="s">
        <v>12</v>
      </c>
      <c r="O1847" s="70">
        <v>8</v>
      </c>
      <c r="P1847" s="70">
        <v>8</v>
      </c>
      <c r="Q1847" s="70">
        <v>3</v>
      </c>
      <c r="W1847" s="84">
        <v>8</v>
      </c>
      <c r="X1847" s="84">
        <v>8</v>
      </c>
    </row>
    <row r="1848" spans="2:24" ht="15" customHeight="1" x14ac:dyDescent="0.25">
      <c r="B1848" s="70" t="s">
        <v>3847</v>
      </c>
      <c r="C1848" s="64">
        <v>41077.667939814812</v>
      </c>
      <c r="D1848" s="65">
        <v>60000</v>
      </c>
      <c r="E1848" s="66">
        <v>60000</v>
      </c>
      <c r="F1848" s="67" t="s">
        <v>21</v>
      </c>
      <c r="G1848" s="68">
        <v>76223.966339496474</v>
      </c>
      <c r="H1848" s="69">
        <v>8</v>
      </c>
      <c r="I1848" s="67" t="s">
        <v>1973</v>
      </c>
      <c r="J1848" s="70" t="s">
        <v>51</v>
      </c>
      <c r="K1848" s="67" t="s">
        <v>23</v>
      </c>
      <c r="L1848" s="63" t="s">
        <v>23</v>
      </c>
      <c r="M1848" s="70" t="s">
        <v>979</v>
      </c>
      <c r="N1848" s="63" t="s">
        <v>8</v>
      </c>
      <c r="O1848" s="70">
        <v>6</v>
      </c>
      <c r="P1848" s="70">
        <v>6</v>
      </c>
      <c r="Q1848" s="70">
        <v>6</v>
      </c>
      <c r="W1848" s="84">
        <v>4</v>
      </c>
      <c r="X1848" s="84">
        <v>6</v>
      </c>
    </row>
    <row r="1849" spans="2:24" ht="15" customHeight="1" x14ac:dyDescent="0.25">
      <c r="B1849" s="70" t="s">
        <v>3848</v>
      </c>
      <c r="C1849" s="64">
        <v>41078.237708333334</v>
      </c>
      <c r="D1849" s="65">
        <v>600000</v>
      </c>
      <c r="E1849" s="66">
        <v>600000</v>
      </c>
      <c r="F1849" s="67" t="s">
        <v>1358</v>
      </c>
      <c r="G1849" s="68">
        <v>102542.54233725216</v>
      </c>
      <c r="H1849" s="69">
        <v>11</v>
      </c>
      <c r="I1849" s="67" t="s">
        <v>277</v>
      </c>
      <c r="J1849" s="70" t="s">
        <v>277</v>
      </c>
      <c r="K1849" s="67" t="s">
        <v>1974</v>
      </c>
      <c r="L1849" s="63" t="s">
        <v>874</v>
      </c>
      <c r="M1849" s="70" t="s">
        <v>979</v>
      </c>
      <c r="N1849" s="63" t="s">
        <v>17</v>
      </c>
      <c r="O1849" s="70">
        <v>3</v>
      </c>
      <c r="P1849" s="70">
        <v>2</v>
      </c>
      <c r="Q1849" s="70">
        <v>20</v>
      </c>
      <c r="W1849" s="84">
        <v>2</v>
      </c>
      <c r="X1849" s="84">
        <v>3</v>
      </c>
    </row>
    <row r="1850" spans="2:24" ht="15" customHeight="1" x14ac:dyDescent="0.25">
      <c r="B1850" s="70" t="s">
        <v>3849</v>
      </c>
      <c r="C1850" s="64">
        <v>41078.260127314818</v>
      </c>
      <c r="D1850" s="65">
        <v>46000</v>
      </c>
      <c r="E1850" s="66">
        <v>46000</v>
      </c>
      <c r="F1850" s="67" t="s">
        <v>5</v>
      </c>
      <c r="G1850" s="68">
        <v>46000</v>
      </c>
      <c r="H1850" s="69">
        <v>5</v>
      </c>
      <c r="I1850" s="67" t="s">
        <v>1975</v>
      </c>
      <c r="J1850" s="70" t="s">
        <v>19</v>
      </c>
      <c r="K1850" s="67" t="s">
        <v>14</v>
      </c>
      <c r="L1850" s="63" t="s">
        <v>14</v>
      </c>
      <c r="M1850" s="70" t="s">
        <v>4019</v>
      </c>
      <c r="N1850" s="63" t="s">
        <v>12</v>
      </c>
      <c r="O1850" s="70">
        <v>8</v>
      </c>
      <c r="P1850" s="70">
        <v>8</v>
      </c>
      <c r="Q1850" s="70">
        <v>1</v>
      </c>
      <c r="W1850" s="84">
        <v>8</v>
      </c>
      <c r="X1850" s="84">
        <v>8</v>
      </c>
    </row>
    <row r="1851" spans="2:24" ht="15" customHeight="1" x14ac:dyDescent="0.25">
      <c r="B1851" s="70" t="s">
        <v>3850</v>
      </c>
      <c r="C1851" s="64">
        <v>41078.346539351849</v>
      </c>
      <c r="D1851" s="65">
        <v>5000</v>
      </c>
      <c r="E1851" s="66">
        <v>5000</v>
      </c>
      <c r="F1851" s="67" t="s">
        <v>5</v>
      </c>
      <c r="G1851" s="68">
        <v>5000</v>
      </c>
      <c r="H1851" s="69">
        <v>1</v>
      </c>
      <c r="I1851" s="67" t="s">
        <v>1976</v>
      </c>
      <c r="J1851" s="70" t="s">
        <v>19</v>
      </c>
      <c r="K1851" s="67" t="s">
        <v>7</v>
      </c>
      <c r="L1851" s="63" t="s">
        <v>7</v>
      </c>
      <c r="M1851" s="70" t="s">
        <v>1122</v>
      </c>
      <c r="N1851" s="63" t="s">
        <v>12</v>
      </c>
      <c r="O1851" s="70">
        <v>8</v>
      </c>
      <c r="P1851" s="70">
        <v>8</v>
      </c>
      <c r="Q1851" s="70">
        <v>2</v>
      </c>
      <c r="W1851" s="84">
        <v>8</v>
      </c>
      <c r="X1851" s="84">
        <v>8</v>
      </c>
    </row>
    <row r="1852" spans="2:24" ht="15" customHeight="1" x14ac:dyDescent="0.25">
      <c r="B1852" s="70" t="s">
        <v>3851</v>
      </c>
      <c r="C1852" s="64">
        <v>41078.602766203701</v>
      </c>
      <c r="D1852" s="65" t="s">
        <v>1977</v>
      </c>
      <c r="E1852" s="66">
        <v>76300</v>
      </c>
      <c r="F1852" s="67" t="s">
        <v>80</v>
      </c>
      <c r="G1852" s="68">
        <v>77819.106783521114</v>
      </c>
      <c r="H1852" s="69">
        <v>8</v>
      </c>
      <c r="I1852" s="67" t="s">
        <v>384</v>
      </c>
      <c r="J1852" s="70" t="s">
        <v>19</v>
      </c>
      <c r="K1852" s="67" t="s">
        <v>82</v>
      </c>
      <c r="L1852" s="63" t="s">
        <v>82</v>
      </c>
      <c r="M1852" s="70" t="s">
        <v>4083</v>
      </c>
      <c r="N1852" s="63" t="s">
        <v>12</v>
      </c>
      <c r="O1852" s="70">
        <v>8</v>
      </c>
      <c r="P1852" s="70">
        <v>8</v>
      </c>
      <c r="Q1852" s="70">
        <v>3</v>
      </c>
      <c r="W1852" s="84">
        <v>8</v>
      </c>
      <c r="X1852" s="84">
        <v>8</v>
      </c>
    </row>
    <row r="1853" spans="2:24" ht="15" customHeight="1" x14ac:dyDescent="0.25">
      <c r="B1853" s="70" t="s">
        <v>3852</v>
      </c>
      <c r="C1853" s="64">
        <v>41078.744351851848</v>
      </c>
      <c r="D1853" s="65" t="s">
        <v>1322</v>
      </c>
      <c r="E1853" s="66">
        <v>350000</v>
      </c>
      <c r="F1853" s="67" t="s">
        <v>39</v>
      </c>
      <c r="G1853" s="68">
        <v>6232.7708406048987</v>
      </c>
      <c r="H1853" s="69">
        <v>1</v>
      </c>
      <c r="I1853" s="67" t="s">
        <v>1978</v>
      </c>
      <c r="J1853" s="70" t="s">
        <v>51</v>
      </c>
      <c r="K1853" s="67" t="s">
        <v>7</v>
      </c>
      <c r="L1853" s="63" t="s">
        <v>7</v>
      </c>
      <c r="M1853" s="70" t="s">
        <v>1122</v>
      </c>
      <c r="N1853" s="63" t="s">
        <v>17</v>
      </c>
      <c r="O1853" s="70">
        <v>3</v>
      </c>
      <c r="P1853" s="70">
        <v>2</v>
      </c>
      <c r="Q1853" s="70">
        <v>27</v>
      </c>
      <c r="W1853" s="84">
        <v>2</v>
      </c>
      <c r="X1853" s="84">
        <v>3</v>
      </c>
    </row>
    <row r="1854" spans="2:24" ht="15" customHeight="1" x14ac:dyDescent="0.25">
      <c r="B1854" s="70" t="s">
        <v>3853</v>
      </c>
      <c r="C1854" s="64">
        <v>41078.768599537034</v>
      </c>
      <c r="D1854" s="65" t="s">
        <v>66</v>
      </c>
      <c r="E1854" s="66">
        <v>35000</v>
      </c>
      <c r="F1854" s="67" t="s">
        <v>67</v>
      </c>
      <c r="G1854" s="68">
        <v>55166.239522354947</v>
      </c>
      <c r="H1854" s="69">
        <v>6</v>
      </c>
      <c r="I1854" s="67" t="s">
        <v>1979</v>
      </c>
      <c r="J1854" s="70" t="s">
        <v>19</v>
      </c>
      <c r="K1854" s="67" t="s">
        <v>69</v>
      </c>
      <c r="L1854" s="63" t="s">
        <v>69</v>
      </c>
      <c r="M1854" s="70" t="s">
        <v>979</v>
      </c>
      <c r="N1854" s="63" t="s">
        <v>12</v>
      </c>
      <c r="O1854" s="70">
        <v>8</v>
      </c>
      <c r="P1854" s="70">
        <v>8</v>
      </c>
      <c r="Q1854" s="70">
        <v>34</v>
      </c>
      <c r="W1854" s="84">
        <v>8</v>
      </c>
      <c r="X1854" s="84">
        <v>8</v>
      </c>
    </row>
    <row r="1855" spans="2:24" ht="15" customHeight="1" x14ac:dyDescent="0.25">
      <c r="B1855" s="70" t="s">
        <v>3854</v>
      </c>
      <c r="C1855" s="64">
        <v>41079.016250000001</v>
      </c>
      <c r="D1855" s="65">
        <v>45000</v>
      </c>
      <c r="E1855" s="66">
        <v>45000</v>
      </c>
      <c r="F1855" s="67" t="s">
        <v>5</v>
      </c>
      <c r="G1855" s="68">
        <v>45000</v>
      </c>
      <c r="H1855" s="69">
        <v>5</v>
      </c>
      <c r="I1855" s="67" t="s">
        <v>87</v>
      </c>
      <c r="J1855" s="70" t="s">
        <v>308</v>
      </c>
      <c r="K1855" s="67" t="s">
        <v>14</v>
      </c>
      <c r="L1855" s="63" t="s">
        <v>14</v>
      </c>
      <c r="M1855" s="70" t="s">
        <v>4019</v>
      </c>
      <c r="N1855" s="63" t="s">
        <v>17</v>
      </c>
      <c r="O1855" s="70">
        <v>3</v>
      </c>
      <c r="P1855" s="70">
        <v>2</v>
      </c>
      <c r="Q1855" s="70">
        <v>5</v>
      </c>
      <c r="W1855" s="84">
        <v>2</v>
      </c>
      <c r="X1855" s="84">
        <v>3</v>
      </c>
    </row>
    <row r="1856" spans="2:24" ht="15" customHeight="1" x14ac:dyDescent="0.25">
      <c r="B1856" s="70" t="s">
        <v>3855</v>
      </c>
      <c r="C1856" s="64">
        <v>41079.076261574075</v>
      </c>
      <c r="D1856" s="65" t="s">
        <v>1980</v>
      </c>
      <c r="E1856" s="66">
        <v>60000</v>
      </c>
      <c r="F1856" s="67" t="s">
        <v>5</v>
      </c>
      <c r="G1856" s="68">
        <v>60000</v>
      </c>
      <c r="H1856" s="69">
        <v>7</v>
      </c>
      <c r="I1856" s="67" t="s">
        <v>1981</v>
      </c>
      <c r="J1856" s="70" t="s">
        <v>51</v>
      </c>
      <c r="K1856" s="67" t="s">
        <v>86</v>
      </c>
      <c r="L1856" s="63" t="s">
        <v>86</v>
      </c>
      <c r="M1856" s="70" t="s">
        <v>4019</v>
      </c>
      <c r="N1856" s="63" t="s">
        <v>17</v>
      </c>
      <c r="O1856" s="70">
        <v>3</v>
      </c>
      <c r="P1856" s="70">
        <v>2</v>
      </c>
      <c r="Q1856" s="70">
        <v>10</v>
      </c>
      <c r="W1856" s="84">
        <v>2</v>
      </c>
      <c r="X1856" s="84">
        <v>3</v>
      </c>
    </row>
    <row r="1857" spans="2:24" ht="15" customHeight="1" x14ac:dyDescent="0.25">
      <c r="B1857" s="70" t="s">
        <v>3856</v>
      </c>
      <c r="C1857" s="64">
        <v>41079.142754629633</v>
      </c>
      <c r="D1857" s="65">
        <v>43000</v>
      </c>
      <c r="E1857" s="66">
        <v>43000</v>
      </c>
      <c r="F1857" s="67" t="s">
        <v>5</v>
      </c>
      <c r="G1857" s="68">
        <v>43000</v>
      </c>
      <c r="H1857" s="69">
        <v>5</v>
      </c>
      <c r="I1857" s="67" t="s">
        <v>685</v>
      </c>
      <c r="J1857" s="70" t="s">
        <v>19</v>
      </c>
      <c r="K1857" s="67" t="s">
        <v>14</v>
      </c>
      <c r="L1857" s="63" t="s">
        <v>14</v>
      </c>
      <c r="M1857" s="70" t="s">
        <v>4019</v>
      </c>
      <c r="N1857" s="63" t="s">
        <v>8</v>
      </c>
      <c r="O1857" s="70">
        <v>6</v>
      </c>
      <c r="P1857" s="70">
        <v>6</v>
      </c>
      <c r="Q1857" s="70">
        <v>5</v>
      </c>
      <c r="W1857" s="84">
        <v>4</v>
      </c>
      <c r="X1857" s="84">
        <v>6</v>
      </c>
    </row>
    <row r="1858" spans="2:24" ht="15" customHeight="1" x14ac:dyDescent="0.25">
      <c r="B1858" s="70" t="s">
        <v>3857</v>
      </c>
      <c r="C1858" s="64">
        <v>41079.204930555556</v>
      </c>
      <c r="D1858" s="65">
        <v>28000</v>
      </c>
      <c r="E1858" s="66">
        <v>28000</v>
      </c>
      <c r="F1858" s="67" t="s">
        <v>21</v>
      </c>
      <c r="G1858" s="68">
        <v>35571.184291765021</v>
      </c>
      <c r="H1858" s="69">
        <v>4</v>
      </c>
      <c r="I1858" s="67" t="s">
        <v>268</v>
      </c>
      <c r="J1858" s="70" t="s">
        <v>486</v>
      </c>
      <c r="K1858" s="67" t="s">
        <v>606</v>
      </c>
      <c r="L1858" s="63" t="s">
        <v>606</v>
      </c>
      <c r="M1858" s="70" t="s">
        <v>979</v>
      </c>
      <c r="N1858" s="63" t="s">
        <v>8</v>
      </c>
      <c r="O1858" s="70">
        <v>6</v>
      </c>
      <c r="P1858" s="70">
        <v>6</v>
      </c>
      <c r="Q1858" s="70">
        <v>8</v>
      </c>
      <c r="W1858" s="84">
        <v>4</v>
      </c>
      <c r="X1858" s="84">
        <v>6</v>
      </c>
    </row>
    <row r="1859" spans="2:24" ht="15" customHeight="1" x14ac:dyDescent="0.25">
      <c r="B1859" s="70" t="s">
        <v>3858</v>
      </c>
      <c r="C1859" s="64">
        <v>41079.285266203704</v>
      </c>
      <c r="D1859" s="65">
        <v>48000</v>
      </c>
      <c r="E1859" s="66">
        <v>48000</v>
      </c>
      <c r="F1859" s="67" t="s">
        <v>5</v>
      </c>
      <c r="G1859" s="68">
        <v>48000</v>
      </c>
      <c r="H1859" s="69">
        <v>5</v>
      </c>
      <c r="I1859" s="67" t="s">
        <v>1982</v>
      </c>
      <c r="J1859" s="70" t="s">
        <v>19</v>
      </c>
      <c r="K1859" s="67" t="s">
        <v>14</v>
      </c>
      <c r="L1859" s="63" t="s">
        <v>14</v>
      </c>
      <c r="M1859" s="70" t="s">
        <v>4019</v>
      </c>
      <c r="N1859" s="63" t="s">
        <v>8</v>
      </c>
      <c r="O1859" s="70">
        <v>6</v>
      </c>
      <c r="P1859" s="70">
        <v>6</v>
      </c>
      <c r="Q1859" s="70">
        <v>12</v>
      </c>
      <c r="W1859" s="84">
        <v>4</v>
      </c>
      <c r="X1859" s="84">
        <v>6</v>
      </c>
    </row>
    <row r="1860" spans="2:24" ht="15" customHeight="1" x14ac:dyDescent="0.25">
      <c r="B1860" s="70" t="s">
        <v>3859</v>
      </c>
      <c r="C1860" s="64">
        <v>41079.332638888889</v>
      </c>
      <c r="D1860" s="65">
        <v>120000</v>
      </c>
      <c r="E1860" s="66">
        <v>120000</v>
      </c>
      <c r="F1860" s="67" t="s">
        <v>80</v>
      </c>
      <c r="G1860" s="68">
        <v>122389.15876831629</v>
      </c>
      <c r="H1860" s="69">
        <v>11</v>
      </c>
      <c r="I1860" s="67" t="s">
        <v>51</v>
      </c>
      <c r="J1860" s="70" t="s">
        <v>51</v>
      </c>
      <c r="K1860" s="67" t="s">
        <v>82</v>
      </c>
      <c r="L1860" s="63" t="s">
        <v>82</v>
      </c>
      <c r="M1860" s="70" t="s">
        <v>4083</v>
      </c>
      <c r="N1860" s="63" t="s">
        <v>24</v>
      </c>
      <c r="O1860" s="70">
        <v>2</v>
      </c>
      <c r="P1860" s="70">
        <v>2</v>
      </c>
      <c r="Q1860" s="70">
        <v>8</v>
      </c>
      <c r="W1860" s="84">
        <v>1</v>
      </c>
      <c r="X1860" s="84">
        <v>2</v>
      </c>
    </row>
    <row r="1861" spans="2:24" ht="15" customHeight="1" x14ac:dyDescent="0.25">
      <c r="B1861" s="70" t="s">
        <v>3860</v>
      </c>
      <c r="C1861" s="64">
        <v>41079.527268518519</v>
      </c>
      <c r="D1861" s="65">
        <v>4000</v>
      </c>
      <c r="E1861" s="66">
        <v>4000</v>
      </c>
      <c r="F1861" s="67" t="s">
        <v>5</v>
      </c>
      <c r="G1861" s="68">
        <v>4000</v>
      </c>
      <c r="H1861" s="69">
        <v>1</v>
      </c>
      <c r="I1861" s="67" t="s">
        <v>1983</v>
      </c>
      <c r="J1861" s="70" t="s">
        <v>19</v>
      </c>
      <c r="K1861" s="67" t="s">
        <v>7</v>
      </c>
      <c r="L1861" s="63" t="s">
        <v>7</v>
      </c>
      <c r="M1861" s="70" t="s">
        <v>1122</v>
      </c>
      <c r="N1861" s="63" t="s">
        <v>17</v>
      </c>
      <c r="O1861" s="70">
        <v>3</v>
      </c>
      <c r="P1861" s="70">
        <v>2</v>
      </c>
      <c r="Q1861" s="70">
        <v>4</v>
      </c>
      <c r="W1861" s="84">
        <v>2</v>
      </c>
      <c r="X1861" s="84">
        <v>3</v>
      </c>
    </row>
    <row r="1862" spans="2:24" ht="15" customHeight="1" x14ac:dyDescent="0.25">
      <c r="B1862" s="70" t="s">
        <v>3861</v>
      </c>
      <c r="C1862" s="64">
        <v>41079.63585648148</v>
      </c>
      <c r="D1862" s="65">
        <v>250000</v>
      </c>
      <c r="E1862" s="66">
        <v>250000</v>
      </c>
      <c r="F1862" s="67" t="s">
        <v>39</v>
      </c>
      <c r="G1862" s="68">
        <v>4451.9791718606421</v>
      </c>
      <c r="H1862" s="69">
        <v>1</v>
      </c>
      <c r="I1862" s="67" t="s">
        <v>763</v>
      </c>
      <c r="J1862" s="70" t="s">
        <v>3945</v>
      </c>
      <c r="K1862" s="67" t="s">
        <v>7</v>
      </c>
      <c r="L1862" s="63" t="s">
        <v>7</v>
      </c>
      <c r="M1862" s="70" t="s">
        <v>1122</v>
      </c>
      <c r="N1862" s="63" t="s">
        <v>8</v>
      </c>
      <c r="O1862" s="70">
        <v>6</v>
      </c>
      <c r="P1862" s="70">
        <v>6</v>
      </c>
      <c r="Q1862" s="70">
        <v>3</v>
      </c>
      <c r="W1862" s="84">
        <v>4</v>
      </c>
      <c r="X1862" s="84">
        <v>6</v>
      </c>
    </row>
    <row r="1863" spans="2:24" ht="15" customHeight="1" x14ac:dyDescent="0.25">
      <c r="B1863" s="70" t="s">
        <v>3862</v>
      </c>
      <c r="C1863" s="64">
        <v>41079.709467592591</v>
      </c>
      <c r="D1863" s="65" t="s">
        <v>1984</v>
      </c>
      <c r="E1863" s="66">
        <v>52224</v>
      </c>
      <c r="F1863" s="67" t="s">
        <v>1985</v>
      </c>
      <c r="G1863" s="68">
        <v>2953.8461538461538</v>
      </c>
      <c r="H1863" s="69">
        <v>1</v>
      </c>
      <c r="I1863" s="67" t="s">
        <v>1986</v>
      </c>
      <c r="J1863" s="70" t="s">
        <v>3945</v>
      </c>
      <c r="K1863" s="67" t="s">
        <v>1987</v>
      </c>
      <c r="L1863" s="63" t="s">
        <v>1987</v>
      </c>
      <c r="M1863" s="70" t="s">
        <v>4016</v>
      </c>
      <c r="N1863" s="63" t="s">
        <v>8</v>
      </c>
      <c r="O1863" s="70">
        <v>6</v>
      </c>
      <c r="P1863" s="70">
        <v>6</v>
      </c>
      <c r="Q1863" s="70">
        <v>3</v>
      </c>
      <c r="W1863" s="84">
        <v>4</v>
      </c>
      <c r="X1863" s="84">
        <v>6</v>
      </c>
    </row>
    <row r="1864" spans="2:24" ht="15" customHeight="1" x14ac:dyDescent="0.25">
      <c r="B1864" s="70" t="s">
        <v>3863</v>
      </c>
      <c r="C1864" s="64">
        <v>41079.762291666666</v>
      </c>
      <c r="D1864" s="65">
        <v>25000</v>
      </c>
      <c r="E1864" s="66">
        <v>25000</v>
      </c>
      <c r="F1864" s="67" t="s">
        <v>67</v>
      </c>
      <c r="G1864" s="68">
        <v>39404.456801682099</v>
      </c>
      <c r="H1864" s="69">
        <v>4</v>
      </c>
      <c r="I1864" s="67" t="s">
        <v>151</v>
      </c>
      <c r="J1864" s="70" t="s">
        <v>19</v>
      </c>
      <c r="K1864" s="67" t="s">
        <v>69</v>
      </c>
      <c r="L1864" s="63" t="s">
        <v>69</v>
      </c>
      <c r="M1864" s="70" t="s">
        <v>979</v>
      </c>
      <c r="N1864" s="63" t="s">
        <v>8</v>
      </c>
      <c r="O1864" s="70">
        <v>6</v>
      </c>
      <c r="P1864" s="70">
        <v>6</v>
      </c>
      <c r="Q1864" s="70">
        <v>3</v>
      </c>
      <c r="W1864" s="84">
        <v>4</v>
      </c>
      <c r="X1864" s="84">
        <v>6</v>
      </c>
    </row>
    <row r="1865" spans="2:24" ht="15" customHeight="1" x14ac:dyDescent="0.25">
      <c r="B1865" s="70" t="s">
        <v>3864</v>
      </c>
      <c r="C1865" s="64">
        <v>41079.814872685187</v>
      </c>
      <c r="D1865" s="65">
        <v>74000</v>
      </c>
      <c r="E1865" s="66">
        <v>74000</v>
      </c>
      <c r="F1865" s="67" t="s">
        <v>80</v>
      </c>
      <c r="G1865" s="68">
        <v>75473.31457379504</v>
      </c>
      <c r="H1865" s="69">
        <v>8</v>
      </c>
      <c r="I1865" s="67" t="s">
        <v>1237</v>
      </c>
      <c r="J1865" s="70" t="s">
        <v>19</v>
      </c>
      <c r="K1865" s="67" t="s">
        <v>82</v>
      </c>
      <c r="L1865" s="63" t="s">
        <v>82</v>
      </c>
      <c r="M1865" s="70" t="s">
        <v>4083</v>
      </c>
      <c r="N1865" s="63" t="s">
        <v>8</v>
      </c>
      <c r="O1865" s="70">
        <v>6</v>
      </c>
      <c r="P1865" s="70">
        <v>6</v>
      </c>
      <c r="Q1865" s="70">
        <v>8</v>
      </c>
      <c r="W1865" s="84">
        <v>4</v>
      </c>
      <c r="X1865" s="84">
        <v>6</v>
      </c>
    </row>
    <row r="1866" spans="2:24" ht="15" customHeight="1" x14ac:dyDescent="0.25">
      <c r="B1866" s="70" t="s">
        <v>3865</v>
      </c>
      <c r="C1866" s="64">
        <v>41079.84479166667</v>
      </c>
      <c r="D1866" s="65">
        <v>750000</v>
      </c>
      <c r="E1866" s="66">
        <v>750000</v>
      </c>
      <c r="F1866" s="67" t="s">
        <v>39</v>
      </c>
      <c r="G1866" s="68">
        <v>13355.937515581925</v>
      </c>
      <c r="H1866" s="69">
        <v>2</v>
      </c>
      <c r="I1866" s="67" t="s">
        <v>19</v>
      </c>
      <c r="J1866" s="70" t="s">
        <v>19</v>
      </c>
      <c r="K1866" s="67" t="s">
        <v>7</v>
      </c>
      <c r="L1866" s="63" t="s">
        <v>7</v>
      </c>
      <c r="M1866" s="70" t="s">
        <v>1122</v>
      </c>
      <c r="N1866" s="63" t="s">
        <v>8</v>
      </c>
      <c r="O1866" s="70">
        <v>6</v>
      </c>
      <c r="P1866" s="70">
        <v>6</v>
      </c>
      <c r="Q1866" s="70">
        <v>5</v>
      </c>
      <c r="W1866" s="84">
        <v>4</v>
      </c>
      <c r="X1866" s="84">
        <v>6</v>
      </c>
    </row>
    <row r="1867" spans="2:24" ht="15" customHeight="1" x14ac:dyDescent="0.25">
      <c r="B1867" s="70" t="s">
        <v>3866</v>
      </c>
      <c r="C1867" s="64">
        <v>41079.858043981483</v>
      </c>
      <c r="D1867" s="65">
        <v>25000</v>
      </c>
      <c r="E1867" s="66">
        <v>25000</v>
      </c>
      <c r="F1867" s="67" t="s">
        <v>5</v>
      </c>
      <c r="G1867" s="68">
        <v>25000</v>
      </c>
      <c r="H1867" s="69">
        <v>3</v>
      </c>
      <c r="I1867" s="67" t="s">
        <v>89</v>
      </c>
      <c r="J1867" s="70" t="s">
        <v>51</v>
      </c>
      <c r="K1867" s="67" t="s">
        <v>7</v>
      </c>
      <c r="L1867" s="63" t="s">
        <v>7</v>
      </c>
      <c r="M1867" s="70" t="s">
        <v>1122</v>
      </c>
      <c r="N1867" s="63" t="s">
        <v>8</v>
      </c>
      <c r="O1867" s="70">
        <v>6</v>
      </c>
      <c r="P1867" s="70">
        <v>6</v>
      </c>
      <c r="Q1867" s="70">
        <v>10</v>
      </c>
      <c r="W1867" s="84">
        <v>4</v>
      </c>
      <c r="X1867" s="84">
        <v>6</v>
      </c>
    </row>
    <row r="1868" spans="2:24" ht="15" customHeight="1" x14ac:dyDescent="0.25">
      <c r="B1868" s="70" t="s">
        <v>3867</v>
      </c>
      <c r="C1868" s="64">
        <v>41079.875937500001</v>
      </c>
      <c r="D1868" s="65">
        <v>420000</v>
      </c>
      <c r="E1868" s="66">
        <v>420000</v>
      </c>
      <c r="F1868" s="67" t="s">
        <v>39</v>
      </c>
      <c r="G1868" s="68">
        <v>7479.3250087258784</v>
      </c>
      <c r="H1868" s="69">
        <v>1</v>
      </c>
      <c r="I1868" s="67" t="s">
        <v>19</v>
      </c>
      <c r="J1868" s="70" t="s">
        <v>19</v>
      </c>
      <c r="K1868" s="67" t="s">
        <v>7</v>
      </c>
      <c r="L1868" s="63" t="s">
        <v>7</v>
      </c>
      <c r="M1868" s="70" t="s">
        <v>1122</v>
      </c>
      <c r="N1868" s="63" t="s">
        <v>8</v>
      </c>
      <c r="O1868" s="70">
        <v>6</v>
      </c>
      <c r="P1868" s="70">
        <v>6</v>
      </c>
      <c r="Q1868" s="70">
        <v>2</v>
      </c>
      <c r="W1868" s="84">
        <v>4</v>
      </c>
      <c r="X1868" s="84">
        <v>6</v>
      </c>
    </row>
    <row r="1869" spans="2:24" ht="15" customHeight="1" x14ac:dyDescent="0.25">
      <c r="B1869" s="70" t="s">
        <v>3868</v>
      </c>
      <c r="C1869" s="64">
        <v>41079.879351851851</v>
      </c>
      <c r="D1869" s="65">
        <v>62000</v>
      </c>
      <c r="E1869" s="66">
        <v>62000</v>
      </c>
      <c r="F1869" s="67" t="s">
        <v>5</v>
      </c>
      <c r="G1869" s="68">
        <v>62000</v>
      </c>
      <c r="H1869" s="69">
        <v>7</v>
      </c>
      <c r="I1869" s="67" t="s">
        <v>19</v>
      </c>
      <c r="J1869" s="70" t="s">
        <v>19</v>
      </c>
      <c r="K1869" s="67" t="s">
        <v>14</v>
      </c>
      <c r="L1869" s="63" t="s">
        <v>14</v>
      </c>
      <c r="M1869" s="70" t="s">
        <v>4019</v>
      </c>
      <c r="N1869" s="63" t="s">
        <v>8</v>
      </c>
      <c r="O1869" s="70">
        <v>6</v>
      </c>
      <c r="P1869" s="70">
        <v>6</v>
      </c>
      <c r="Q1869" s="70">
        <v>4</v>
      </c>
      <c r="W1869" s="84">
        <v>4</v>
      </c>
      <c r="X1869" s="84">
        <v>6</v>
      </c>
    </row>
    <row r="1870" spans="2:24" ht="15" customHeight="1" x14ac:dyDescent="0.25">
      <c r="B1870" s="70" t="s">
        <v>3869</v>
      </c>
      <c r="C1870" s="64">
        <v>41079.897638888891</v>
      </c>
      <c r="D1870" s="65">
        <v>48000</v>
      </c>
      <c r="E1870" s="66">
        <v>48000</v>
      </c>
      <c r="F1870" s="67" t="s">
        <v>5</v>
      </c>
      <c r="G1870" s="68">
        <v>48000</v>
      </c>
      <c r="H1870" s="69">
        <v>5</v>
      </c>
      <c r="I1870" s="67" t="s">
        <v>1988</v>
      </c>
      <c r="J1870" s="70" t="s">
        <v>19</v>
      </c>
      <c r="K1870" s="67" t="s">
        <v>14</v>
      </c>
      <c r="L1870" s="63" t="s">
        <v>14</v>
      </c>
      <c r="M1870" s="70" t="s">
        <v>4019</v>
      </c>
      <c r="N1870" s="63" t="s">
        <v>8</v>
      </c>
      <c r="O1870" s="70">
        <v>6</v>
      </c>
      <c r="P1870" s="70">
        <v>6</v>
      </c>
      <c r="Q1870" s="70">
        <v>1</v>
      </c>
      <c r="W1870" s="84">
        <v>4</v>
      </c>
      <c r="X1870" s="84">
        <v>6</v>
      </c>
    </row>
    <row r="1871" spans="2:24" ht="15" customHeight="1" x14ac:dyDescent="0.25">
      <c r="B1871" s="70" t="s">
        <v>3870</v>
      </c>
      <c r="C1871" s="64">
        <v>41079.946469907409</v>
      </c>
      <c r="D1871" s="65">
        <v>5000</v>
      </c>
      <c r="E1871" s="66">
        <v>5000</v>
      </c>
      <c r="F1871" s="67" t="s">
        <v>5</v>
      </c>
      <c r="G1871" s="68">
        <v>5000</v>
      </c>
      <c r="H1871" s="69">
        <v>1</v>
      </c>
      <c r="I1871" s="67" t="s">
        <v>1989</v>
      </c>
      <c r="J1871" s="70" t="s">
        <v>3946</v>
      </c>
      <c r="K1871" s="67" t="s">
        <v>7</v>
      </c>
      <c r="L1871" s="63" t="s">
        <v>7</v>
      </c>
      <c r="M1871" s="70" t="s">
        <v>1122</v>
      </c>
      <c r="N1871" s="63" t="s">
        <v>8</v>
      </c>
      <c r="O1871" s="70">
        <v>6</v>
      </c>
      <c r="P1871" s="70">
        <v>6</v>
      </c>
      <c r="Q1871" s="70">
        <v>3</v>
      </c>
      <c r="W1871" s="84">
        <v>4</v>
      </c>
      <c r="X1871" s="84">
        <v>6</v>
      </c>
    </row>
    <row r="1872" spans="2:24" ht="15" customHeight="1" x14ac:dyDescent="0.25">
      <c r="B1872" s="70" t="s">
        <v>3871</v>
      </c>
      <c r="C1872" s="64">
        <v>41080.019375000003</v>
      </c>
      <c r="D1872" s="65" t="s">
        <v>1990</v>
      </c>
      <c r="E1872" s="66">
        <v>276000</v>
      </c>
      <c r="F1872" s="67" t="s">
        <v>39</v>
      </c>
      <c r="G1872" s="68">
        <v>4914.9850057341491</v>
      </c>
      <c r="H1872" s="69">
        <v>1</v>
      </c>
      <c r="I1872" s="67" t="s">
        <v>1991</v>
      </c>
      <c r="J1872" s="70" t="s">
        <v>3945</v>
      </c>
      <c r="K1872" s="67" t="s">
        <v>7</v>
      </c>
      <c r="L1872" s="63" t="s">
        <v>7</v>
      </c>
      <c r="M1872" s="70" t="s">
        <v>1122</v>
      </c>
      <c r="N1872" s="63" t="s">
        <v>12</v>
      </c>
      <c r="O1872" s="70">
        <v>8</v>
      </c>
      <c r="P1872" s="70">
        <v>8</v>
      </c>
      <c r="Q1872" s="70">
        <v>6</v>
      </c>
      <c r="W1872" s="84">
        <v>8</v>
      </c>
      <c r="X1872" s="84">
        <v>8</v>
      </c>
    </row>
    <row r="1873" spans="2:24" ht="15" customHeight="1" x14ac:dyDescent="0.25">
      <c r="B1873" s="70" t="s">
        <v>3872</v>
      </c>
      <c r="C1873" s="64">
        <v>41080.038518518515</v>
      </c>
      <c r="D1873" s="65">
        <v>75000</v>
      </c>
      <c r="E1873" s="66">
        <v>75000</v>
      </c>
      <c r="F1873" s="67" t="s">
        <v>5</v>
      </c>
      <c r="G1873" s="68">
        <v>75000</v>
      </c>
      <c r="H1873" s="69">
        <v>8</v>
      </c>
      <c r="I1873" s="67" t="s">
        <v>151</v>
      </c>
      <c r="J1873" s="70" t="s">
        <v>19</v>
      </c>
      <c r="K1873" s="67" t="s">
        <v>14</v>
      </c>
      <c r="L1873" s="63" t="s">
        <v>14</v>
      </c>
      <c r="M1873" s="70" t="s">
        <v>4019</v>
      </c>
      <c r="N1873" s="63" t="s">
        <v>24</v>
      </c>
      <c r="O1873" s="70">
        <v>2</v>
      </c>
      <c r="P1873" s="70">
        <v>2</v>
      </c>
      <c r="Q1873" s="70">
        <v>3</v>
      </c>
      <c r="W1873" s="84">
        <v>1</v>
      </c>
      <c r="X1873" s="84">
        <v>2</v>
      </c>
    </row>
    <row r="1874" spans="2:24" ht="15" customHeight="1" x14ac:dyDescent="0.25">
      <c r="B1874" s="70" t="s">
        <v>3873</v>
      </c>
      <c r="C1874" s="64">
        <v>41080.056122685186</v>
      </c>
      <c r="D1874" s="65">
        <v>250000</v>
      </c>
      <c r="E1874" s="66">
        <v>250000</v>
      </c>
      <c r="F1874" s="67" t="s">
        <v>39</v>
      </c>
      <c r="G1874" s="68">
        <v>4451.9791718606421</v>
      </c>
      <c r="H1874" s="69">
        <v>1</v>
      </c>
      <c r="I1874" s="67" t="s">
        <v>1992</v>
      </c>
      <c r="J1874" s="70" t="s">
        <v>19</v>
      </c>
      <c r="K1874" s="67" t="s">
        <v>7</v>
      </c>
      <c r="L1874" s="63" t="s">
        <v>7</v>
      </c>
      <c r="M1874" s="70" t="s">
        <v>1122</v>
      </c>
      <c r="N1874" s="63" t="s">
        <v>184</v>
      </c>
      <c r="O1874" s="70">
        <v>0</v>
      </c>
      <c r="P1874" s="70">
        <v>1</v>
      </c>
      <c r="Q1874" s="70">
        <v>1.6</v>
      </c>
      <c r="W1874" s="84">
        <v>0</v>
      </c>
      <c r="X1874" s="84">
        <v>0</v>
      </c>
    </row>
    <row r="1875" spans="2:24" ht="15" customHeight="1" x14ac:dyDescent="0.25">
      <c r="B1875" s="70" t="s">
        <v>3874</v>
      </c>
      <c r="C1875" s="64">
        <v>41080.071666666663</v>
      </c>
      <c r="D1875" s="65">
        <v>700</v>
      </c>
      <c r="E1875" s="66">
        <v>8400</v>
      </c>
      <c r="F1875" s="67" t="s">
        <v>5</v>
      </c>
      <c r="G1875" s="68">
        <v>8400</v>
      </c>
      <c r="H1875" s="69">
        <v>1</v>
      </c>
      <c r="I1875" s="67" t="s">
        <v>927</v>
      </c>
      <c r="J1875" s="70" t="s">
        <v>3945</v>
      </c>
      <c r="K1875" s="67" t="s">
        <v>7</v>
      </c>
      <c r="L1875" s="63" t="s">
        <v>7</v>
      </c>
      <c r="M1875" s="70" t="s">
        <v>1122</v>
      </c>
      <c r="N1875" s="63" t="s">
        <v>12</v>
      </c>
      <c r="O1875" s="70">
        <v>8</v>
      </c>
      <c r="P1875" s="70">
        <v>8</v>
      </c>
      <c r="Q1875" s="70">
        <v>6</v>
      </c>
      <c r="W1875" s="84">
        <v>8</v>
      </c>
      <c r="X1875" s="84">
        <v>8</v>
      </c>
    </row>
    <row r="1876" spans="2:24" ht="15" customHeight="1" x14ac:dyDescent="0.25">
      <c r="B1876" s="70" t="s">
        <v>3875</v>
      </c>
      <c r="C1876" s="64">
        <v>41080.079282407409</v>
      </c>
      <c r="D1876" s="65">
        <v>20000</v>
      </c>
      <c r="E1876" s="66">
        <v>20000</v>
      </c>
      <c r="F1876" s="67" t="s">
        <v>5</v>
      </c>
      <c r="G1876" s="68">
        <v>20000</v>
      </c>
      <c r="H1876" s="69">
        <v>3</v>
      </c>
      <c r="I1876" s="67" t="s">
        <v>1993</v>
      </c>
      <c r="J1876" s="70" t="s">
        <v>51</v>
      </c>
      <c r="K1876" s="67" t="s">
        <v>7</v>
      </c>
      <c r="L1876" s="63" t="s">
        <v>7</v>
      </c>
      <c r="M1876" s="70" t="s">
        <v>1122</v>
      </c>
      <c r="N1876" s="63" t="s">
        <v>17</v>
      </c>
      <c r="O1876" s="70">
        <v>3</v>
      </c>
      <c r="P1876" s="70">
        <v>2</v>
      </c>
      <c r="Q1876" s="70">
        <v>5</v>
      </c>
      <c r="W1876" s="84">
        <v>2</v>
      </c>
      <c r="X1876" s="84">
        <v>3</v>
      </c>
    </row>
    <row r="1877" spans="2:24" ht="15" customHeight="1" x14ac:dyDescent="0.25">
      <c r="B1877" s="70" t="s">
        <v>3876</v>
      </c>
      <c r="C1877" s="64">
        <v>41080.105462962965</v>
      </c>
      <c r="D1877" s="65">
        <v>110000</v>
      </c>
      <c r="E1877" s="66">
        <v>110000</v>
      </c>
      <c r="F1877" s="67" t="s">
        <v>5</v>
      </c>
      <c r="G1877" s="68">
        <v>110000</v>
      </c>
      <c r="H1877" s="69">
        <v>11</v>
      </c>
      <c r="I1877" s="67" t="s">
        <v>1994</v>
      </c>
      <c r="J1877" s="70" t="s">
        <v>3947</v>
      </c>
      <c r="K1877" s="67" t="s">
        <v>14</v>
      </c>
      <c r="L1877" s="63" t="s">
        <v>14</v>
      </c>
      <c r="M1877" s="70" t="s">
        <v>4019</v>
      </c>
      <c r="N1877" s="63" t="s">
        <v>8</v>
      </c>
      <c r="O1877" s="70">
        <v>6</v>
      </c>
      <c r="P1877" s="70">
        <v>6</v>
      </c>
      <c r="Q1877" s="70">
        <v>10</v>
      </c>
      <c r="W1877" s="84">
        <v>4</v>
      </c>
      <c r="X1877" s="84">
        <v>6</v>
      </c>
    </row>
    <row r="1878" spans="2:24" ht="15" customHeight="1" x14ac:dyDescent="0.25">
      <c r="B1878" s="70" t="s">
        <v>3877</v>
      </c>
      <c r="C1878" s="64">
        <v>41080.161574074074</v>
      </c>
      <c r="D1878" s="65">
        <v>50000</v>
      </c>
      <c r="E1878" s="66">
        <v>50000</v>
      </c>
      <c r="F1878" s="67" t="s">
        <v>5</v>
      </c>
      <c r="G1878" s="68">
        <v>50000</v>
      </c>
      <c r="H1878" s="69">
        <v>6</v>
      </c>
      <c r="I1878" s="67" t="s">
        <v>1995</v>
      </c>
      <c r="J1878" s="70" t="s">
        <v>19</v>
      </c>
      <c r="K1878" s="67" t="s">
        <v>14</v>
      </c>
      <c r="L1878" s="63" t="s">
        <v>14</v>
      </c>
      <c r="M1878" s="70" t="s">
        <v>4019</v>
      </c>
      <c r="N1878" s="63" t="s">
        <v>12</v>
      </c>
      <c r="O1878" s="70">
        <v>8</v>
      </c>
      <c r="P1878" s="70">
        <v>8</v>
      </c>
      <c r="Q1878" s="70">
        <v>3.5</v>
      </c>
      <c r="W1878" s="84">
        <v>8</v>
      </c>
      <c r="X1878" s="84">
        <v>8</v>
      </c>
    </row>
    <row r="1879" spans="2:24" ht="15" customHeight="1" x14ac:dyDescent="0.25">
      <c r="B1879" s="70" t="s">
        <v>3878</v>
      </c>
      <c r="C1879" s="64">
        <v>41080.163831018515</v>
      </c>
      <c r="D1879" s="65">
        <v>46000</v>
      </c>
      <c r="E1879" s="66">
        <v>46000</v>
      </c>
      <c r="F1879" s="67" t="s">
        <v>5</v>
      </c>
      <c r="G1879" s="68">
        <v>46000</v>
      </c>
      <c r="H1879" s="69">
        <v>5</v>
      </c>
      <c r="I1879" s="67" t="s">
        <v>1996</v>
      </c>
      <c r="J1879" s="70" t="s">
        <v>19</v>
      </c>
      <c r="K1879" s="67" t="s">
        <v>14</v>
      </c>
      <c r="L1879" s="63" t="s">
        <v>14</v>
      </c>
      <c r="M1879" s="70" t="s">
        <v>4019</v>
      </c>
      <c r="N1879" s="63" t="s">
        <v>8</v>
      </c>
      <c r="O1879" s="70">
        <v>6</v>
      </c>
      <c r="P1879" s="70">
        <v>6</v>
      </c>
      <c r="Q1879" s="70">
        <v>8</v>
      </c>
      <c r="W1879" s="84">
        <v>4</v>
      </c>
      <c r="X1879" s="84">
        <v>6</v>
      </c>
    </row>
    <row r="1880" spans="2:24" ht="15" customHeight="1" x14ac:dyDescent="0.25">
      <c r="B1880" s="70" t="s">
        <v>3879</v>
      </c>
      <c r="C1880" s="64">
        <v>41080.210925925923</v>
      </c>
      <c r="D1880" s="65">
        <v>115000</v>
      </c>
      <c r="E1880" s="66">
        <v>115000</v>
      </c>
      <c r="F1880" s="67" t="s">
        <v>5</v>
      </c>
      <c r="G1880" s="68">
        <v>115000</v>
      </c>
      <c r="H1880" s="69">
        <v>11</v>
      </c>
      <c r="I1880" s="67" t="s">
        <v>205</v>
      </c>
      <c r="J1880" s="70" t="s">
        <v>19</v>
      </c>
      <c r="K1880" s="67" t="s">
        <v>14</v>
      </c>
      <c r="L1880" s="63" t="s">
        <v>14</v>
      </c>
      <c r="M1880" s="70" t="s">
        <v>4019</v>
      </c>
      <c r="N1880" s="63" t="s">
        <v>12</v>
      </c>
      <c r="O1880" s="70">
        <v>8</v>
      </c>
      <c r="P1880" s="70">
        <v>8</v>
      </c>
      <c r="Q1880" s="70">
        <v>15</v>
      </c>
      <c r="W1880" s="84">
        <v>8</v>
      </c>
      <c r="X1880" s="84">
        <v>8</v>
      </c>
    </row>
    <row r="1881" spans="2:24" ht="15" customHeight="1" x14ac:dyDescent="0.25">
      <c r="B1881" s="70" t="s">
        <v>3880</v>
      </c>
      <c r="C1881" s="64">
        <v>41080.537453703706</v>
      </c>
      <c r="D1881" s="65">
        <v>180000</v>
      </c>
      <c r="E1881" s="66">
        <v>180000</v>
      </c>
      <c r="F1881" s="67" t="s">
        <v>39</v>
      </c>
      <c r="G1881" s="68">
        <v>3205.4250037396623</v>
      </c>
      <c r="H1881" s="69">
        <v>1</v>
      </c>
      <c r="I1881" s="67" t="s">
        <v>1997</v>
      </c>
      <c r="J1881" s="70" t="s">
        <v>19</v>
      </c>
      <c r="K1881" s="67" t="s">
        <v>7</v>
      </c>
      <c r="L1881" s="63" t="s">
        <v>7</v>
      </c>
      <c r="M1881" s="70" t="s">
        <v>1122</v>
      </c>
      <c r="N1881" s="63" t="s">
        <v>8</v>
      </c>
      <c r="O1881" s="70">
        <v>6</v>
      </c>
      <c r="P1881" s="70">
        <v>6</v>
      </c>
      <c r="Q1881" s="70">
        <v>3</v>
      </c>
      <c r="W1881" s="84">
        <v>4</v>
      </c>
      <c r="X1881" s="84">
        <v>6</v>
      </c>
    </row>
    <row r="1882" spans="2:24" ht="15" customHeight="1" x14ac:dyDescent="0.25">
      <c r="B1882" s="70" t="s">
        <v>3881</v>
      </c>
      <c r="C1882" s="64">
        <v>41080.545335648145</v>
      </c>
      <c r="D1882" s="65" t="s">
        <v>1700</v>
      </c>
      <c r="E1882" s="66">
        <v>60000</v>
      </c>
      <c r="F1882" s="67" t="s">
        <v>21</v>
      </c>
      <c r="G1882" s="68">
        <v>76223.966339496474</v>
      </c>
      <c r="H1882" s="69">
        <v>8</v>
      </c>
      <c r="I1882" s="67" t="s">
        <v>199</v>
      </c>
      <c r="J1882" s="70" t="s">
        <v>51</v>
      </c>
      <c r="K1882" s="67" t="s">
        <v>979</v>
      </c>
      <c r="L1882" s="63" t="s">
        <v>979</v>
      </c>
      <c r="M1882" s="70" t="s">
        <v>979</v>
      </c>
      <c r="N1882" s="63" t="s">
        <v>17</v>
      </c>
      <c r="O1882" s="70">
        <v>3</v>
      </c>
      <c r="P1882" s="70">
        <v>2</v>
      </c>
      <c r="Q1882" s="70">
        <v>20</v>
      </c>
      <c r="W1882" s="84">
        <v>2</v>
      </c>
      <c r="X1882" s="84">
        <v>3</v>
      </c>
    </row>
    <row r="1883" spans="2:24" ht="15" customHeight="1" x14ac:dyDescent="0.25">
      <c r="B1883" s="70" t="s">
        <v>3882</v>
      </c>
      <c r="C1883" s="64">
        <v>41080.589479166665</v>
      </c>
      <c r="D1883" s="65">
        <v>52500</v>
      </c>
      <c r="E1883" s="66">
        <v>52500</v>
      </c>
      <c r="F1883" s="67" t="s">
        <v>5</v>
      </c>
      <c r="G1883" s="68">
        <v>52500</v>
      </c>
      <c r="H1883" s="69">
        <v>6</v>
      </c>
      <c r="I1883" s="67" t="s">
        <v>1998</v>
      </c>
      <c r="J1883" s="70" t="s">
        <v>19</v>
      </c>
      <c r="K1883" s="67" t="s">
        <v>1999</v>
      </c>
      <c r="L1883" s="63" t="s">
        <v>47</v>
      </c>
      <c r="M1883" s="70" t="s">
        <v>4016</v>
      </c>
      <c r="N1883" s="63" t="s">
        <v>8</v>
      </c>
      <c r="O1883" s="70">
        <v>6</v>
      </c>
      <c r="P1883" s="70">
        <v>6</v>
      </c>
      <c r="Q1883" s="70">
        <v>21</v>
      </c>
      <c r="W1883" s="84">
        <v>4</v>
      </c>
      <c r="X1883" s="84">
        <v>6</v>
      </c>
    </row>
    <row r="1884" spans="2:24" ht="15" customHeight="1" x14ac:dyDescent="0.25">
      <c r="B1884" s="70" t="s">
        <v>3883</v>
      </c>
      <c r="C1884" s="64">
        <v>41080.873877314814</v>
      </c>
      <c r="D1884" s="65">
        <v>8400</v>
      </c>
      <c r="E1884" s="66">
        <v>100800</v>
      </c>
      <c r="F1884" s="67" t="s">
        <v>5</v>
      </c>
      <c r="G1884" s="68">
        <v>100800</v>
      </c>
      <c r="H1884" s="69">
        <v>11</v>
      </c>
      <c r="I1884" s="67" t="s">
        <v>1737</v>
      </c>
      <c r="J1884" s="70" t="s">
        <v>3947</v>
      </c>
      <c r="K1884" s="67" t="s">
        <v>2000</v>
      </c>
      <c r="L1884" s="63" t="s">
        <v>2000</v>
      </c>
      <c r="M1884" s="70" t="s">
        <v>1122</v>
      </c>
      <c r="N1884" s="63" t="s">
        <v>8</v>
      </c>
      <c r="O1884" s="70">
        <v>6</v>
      </c>
      <c r="P1884" s="70">
        <v>6</v>
      </c>
      <c r="Q1884" s="70">
        <v>4</v>
      </c>
      <c r="W1884" s="84">
        <v>4</v>
      </c>
      <c r="X1884" s="84">
        <v>6</v>
      </c>
    </row>
    <row r="1885" spans="2:24" ht="15" customHeight="1" x14ac:dyDescent="0.25">
      <c r="B1885" s="70" t="s">
        <v>3884</v>
      </c>
      <c r="C1885" s="64">
        <v>41081.157210648147</v>
      </c>
      <c r="D1885" s="65">
        <v>21000</v>
      </c>
      <c r="E1885" s="66">
        <v>21000</v>
      </c>
      <c r="F1885" s="67" t="s">
        <v>5</v>
      </c>
      <c r="G1885" s="68">
        <v>21000</v>
      </c>
      <c r="H1885" s="69">
        <v>3</v>
      </c>
      <c r="I1885" s="67" t="s">
        <v>2001</v>
      </c>
      <c r="J1885" s="70" t="s">
        <v>3946</v>
      </c>
      <c r="K1885" s="67" t="s">
        <v>7</v>
      </c>
      <c r="L1885" s="63" t="s">
        <v>7</v>
      </c>
      <c r="M1885" s="70" t="s">
        <v>1122</v>
      </c>
      <c r="N1885" s="63" t="s">
        <v>12</v>
      </c>
      <c r="O1885" s="70">
        <v>8</v>
      </c>
      <c r="P1885" s="70">
        <v>8</v>
      </c>
      <c r="Q1885" s="70">
        <v>5</v>
      </c>
      <c r="W1885" s="84">
        <v>8</v>
      </c>
      <c r="X1885" s="84">
        <v>8</v>
      </c>
    </row>
    <row r="1886" spans="2:24" ht="15" customHeight="1" x14ac:dyDescent="0.25">
      <c r="B1886" s="70" t="s">
        <v>3885</v>
      </c>
      <c r="C1886" s="64">
        <v>41081.171006944445</v>
      </c>
      <c r="D1886" s="65">
        <v>40000</v>
      </c>
      <c r="E1886" s="66">
        <v>40000</v>
      </c>
      <c r="F1886" s="67" t="s">
        <v>5</v>
      </c>
      <c r="G1886" s="68">
        <v>40000</v>
      </c>
      <c r="H1886" s="69">
        <v>5</v>
      </c>
      <c r="I1886" s="67" t="s">
        <v>2002</v>
      </c>
      <c r="J1886" s="70" t="s">
        <v>19</v>
      </c>
      <c r="K1886" s="67" t="s">
        <v>14</v>
      </c>
      <c r="L1886" s="63" t="s">
        <v>14</v>
      </c>
      <c r="M1886" s="70" t="s">
        <v>4019</v>
      </c>
      <c r="N1886" s="63" t="s">
        <v>24</v>
      </c>
      <c r="O1886" s="70">
        <v>2</v>
      </c>
      <c r="P1886" s="70">
        <v>2</v>
      </c>
      <c r="Q1886" s="70">
        <v>3</v>
      </c>
      <c r="W1886" s="84">
        <v>1</v>
      </c>
      <c r="X1886" s="84">
        <v>2</v>
      </c>
    </row>
    <row r="1887" spans="2:24" ht="15" customHeight="1" x14ac:dyDescent="0.25">
      <c r="B1887" s="70" t="s">
        <v>3886</v>
      </c>
      <c r="C1887" s="64">
        <v>41081.197453703702</v>
      </c>
      <c r="D1887" s="65">
        <v>46359</v>
      </c>
      <c r="E1887" s="66">
        <v>46359</v>
      </c>
      <c r="F1887" s="67" t="s">
        <v>5</v>
      </c>
      <c r="G1887" s="68">
        <v>46359</v>
      </c>
      <c r="H1887" s="69">
        <v>5</v>
      </c>
      <c r="I1887" s="67" t="s">
        <v>151</v>
      </c>
      <c r="J1887" s="70" t="s">
        <v>19</v>
      </c>
      <c r="K1887" s="67" t="s">
        <v>14</v>
      </c>
      <c r="L1887" s="63" t="s">
        <v>14</v>
      </c>
      <c r="M1887" s="70" t="s">
        <v>4019</v>
      </c>
      <c r="N1887" s="63" t="s">
        <v>12</v>
      </c>
      <c r="O1887" s="70">
        <v>8</v>
      </c>
      <c r="P1887" s="70">
        <v>8</v>
      </c>
      <c r="Q1887" s="70">
        <v>5</v>
      </c>
      <c r="W1887" s="84">
        <v>8</v>
      </c>
      <c r="X1887" s="84">
        <v>8</v>
      </c>
    </row>
    <row r="1888" spans="2:24" ht="15" customHeight="1" x14ac:dyDescent="0.25">
      <c r="B1888" s="70" t="s">
        <v>3887</v>
      </c>
      <c r="C1888" s="64">
        <v>41081.198888888888</v>
      </c>
      <c r="D1888" s="65">
        <v>70000</v>
      </c>
      <c r="E1888" s="66">
        <v>70000</v>
      </c>
      <c r="F1888" s="67" t="s">
        <v>5</v>
      </c>
      <c r="G1888" s="68">
        <v>70000</v>
      </c>
      <c r="H1888" s="69">
        <v>8</v>
      </c>
      <c r="I1888" s="67" t="s">
        <v>2003</v>
      </c>
      <c r="J1888" s="70" t="s">
        <v>19</v>
      </c>
      <c r="K1888" s="67" t="s">
        <v>14</v>
      </c>
      <c r="L1888" s="63" t="s">
        <v>14</v>
      </c>
      <c r="M1888" s="70" t="s">
        <v>4019</v>
      </c>
      <c r="N1888" s="63" t="s">
        <v>8</v>
      </c>
      <c r="O1888" s="70">
        <v>6</v>
      </c>
      <c r="P1888" s="70">
        <v>6</v>
      </c>
      <c r="Q1888" s="70">
        <v>10</v>
      </c>
      <c r="W1888" s="84">
        <v>4</v>
      </c>
      <c r="X1888" s="84">
        <v>6</v>
      </c>
    </row>
    <row r="1889" spans="6:24" x14ac:dyDescent="0.25">
      <c r="F1889" s="10" t="s">
        <v>4020</v>
      </c>
      <c r="G1889" s="7">
        <v>93800888.515270218</v>
      </c>
      <c r="O1889" s="20"/>
      <c r="P1889" s="20"/>
      <c r="Q1889" s="20"/>
      <c r="U1889" s="85"/>
      <c r="V1889" s="85" t="s">
        <v>4021</v>
      </c>
      <c r="W1889" s="86">
        <f>AVERAGE(W6:W1888)</f>
        <v>4.2400424853956453</v>
      </c>
      <c r="X1889" s="86">
        <f>AVERAGE(X6:X1888)</f>
        <v>5.3951141795007969</v>
      </c>
    </row>
    <row r="1890" spans="6:24" x14ac:dyDescent="0.25">
      <c r="F1890" s="10" t="s">
        <v>4021</v>
      </c>
      <c r="G1890" s="7">
        <v>49814.598255586949</v>
      </c>
      <c r="O1890" s="20"/>
      <c r="P1890" s="20"/>
      <c r="Q1890" s="20"/>
      <c r="U1890" s="85"/>
      <c r="V1890" s="85" t="s">
        <v>4024</v>
      </c>
      <c r="W1890" s="85">
        <f>MIN(W6:W1888)</f>
        <v>0</v>
      </c>
      <c r="X1890" s="85">
        <f>MAX(X6:X1888)</f>
        <v>8</v>
      </c>
    </row>
    <row r="1891" spans="6:24" x14ac:dyDescent="0.25">
      <c r="F1891" s="10" t="s">
        <v>4022</v>
      </c>
      <c r="G1891" s="7">
        <v>1783.166904422254</v>
      </c>
    </row>
    <row r="1892" spans="6:24" x14ac:dyDescent="0.25">
      <c r="F1892" s="10" t="s">
        <v>4023</v>
      </c>
      <c r="G1892" s="7">
        <f>MAX(G6:G1888)</f>
        <v>1229201.9037879086</v>
      </c>
    </row>
    <row r="1893" spans="6:24" x14ac:dyDescent="0.25">
      <c r="F1893" s="10" t="s">
        <v>4025</v>
      </c>
      <c r="G1893" s="7">
        <f>SUM(G554:G1888)</f>
        <v>59983995.821766861</v>
      </c>
    </row>
  </sheetData>
  <sortState ref="S8:T110">
    <sortCondition ref="T8:T110"/>
  </sortState>
  <mergeCells count="1">
    <mergeCell ref="B1:E1"/>
  </mergeCells>
  <conditionalFormatting sqref="B1776:D1776 B1714:D1714 B1706:D1706 B1647:D1647 B1302:D1302 B1090:D1090 B1078:D1078 B1049:D1049 B873:D873 B807:D807 B803:D803 B786:D786 B750:D750 B713:D713 B709:D709 B698:D698 B691:D691 B659:D659 B635:D635 B596:D596 B424:D424 B7:D38 B45:D46 B48:D48 B53:D54 B60:D60 B62:D62 B80:D80 B92:D92 B102:D102 B104:D104 B140:D140 B155:D155 B159:D159 B216:D216 B242:D242 B278:D278 B310:D310 B1777:G1888 F1776:G1776 B1715:G1775 F1714:G1714 B1707:G1713 F1706:G1706 B1648:G1705 F1647:G1647 B1303:G1646 F1302:G1302 B1091:G1301 F1090:G1090 B1079:G1089 F1078:G1078 B1050:G1077 F1049:G1049 B874:G1048 F873:G873 B808:G872 F807:G807 B804:G806 F803:G803 B787:G802 F786:G786 F750:G750 B714:G749 F713:G713 B710:G712 F709:G709 B699:G708 F698:G698 B692:G697 F691:G691 B660:G690 F659:G659 B636:G658 F635:G635 B597:G634 F596:G596 B425:G595 F424:G424 B39:G44 B47:G47 F45:G46 B49:G52 F48:G48 B55:G59 F53:G54 B61:G61 F60:G60 B63:G79 F62:G62 B81:G91 F80:G80 B93:G101 F92:G92 B103:G103 F102:G102 B105:G139 F104:G104 B141:G154 F140:G140 B156:G158 F155:G155 B160:G215 F159:G159 B217:G241 F216:G216 B243:G277 F242:G242 B279:G309 F278:G278 B311:G423 F310:G310 B751:G785 B6:G6 F7:G38 I6:L1888 W6:AA15 V16:AA1888 N6:N1888 R114:T1888 P6:Q1888 R6:R113">
    <cfRule type="expression" dxfId="23" priority="11">
      <formula>$F6="ERR"</formula>
    </cfRule>
  </conditionalFormatting>
  <conditionalFormatting sqref="M6:M43 M45:M69 M71:M75 M77:M528 M531:M536 M538:M549 M551:M561 M565:M570 M572:M573 M575:M577 M579:M580 M582:M600 M602:M613 M615:M616 M618:M623 M625 M627:M670 M672:M710 M712:M714 M716:M758 M760:M773 M775:M787 M789:M907 M909:M942 M945 M949 M952 M963 M969 M972:M973 M977:M982 M984:M988 M991:M992 M994:M1019 M1021:M1035 M1037:M1213 M1215:M1225 M1227:M1231 M1233:M1239 M1242:M1244 M1247:M1248 M1250:M1278 M1281:M1306 M1308:M1325 M1327 M1329:M1411 M1414:M1426 M1428:M1431 M1433:M1445 M1447:M1462 M1464:M1468 M1470:M1505 M1507:M1550 M1552 M1555:M1603 M1605:M1623 M1625:M1647 M1650:M1675 M1677:M1698 M1700:M1770 M1772:M1776 M1778:M1843 M1845:M1846 M1848:M1851 M1853:M1859 M1861:M1864 M1866:M1888">
    <cfRule type="expression" dxfId="22" priority="9">
      <formula>$F6="ERR"</formula>
    </cfRule>
  </conditionalFormatting>
  <conditionalFormatting sqref="U24:U1888">
    <cfRule type="expression" dxfId="21" priority="4">
      <formula>$F24="ERR"</formula>
    </cfRule>
  </conditionalFormatting>
  <conditionalFormatting sqref="O6:O1888">
    <cfRule type="expression" dxfId="20" priority="2">
      <formula>$F6="ERR"</formula>
    </cfRule>
  </conditionalFormatting>
  <conditionalFormatting sqref="H6:H1888">
    <cfRule type="expression" dxfId="19" priority="1">
      <formula>$F6="ERR"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P117"/>
  <sheetViews>
    <sheetView showGridLines="0" tabSelected="1" workbookViewId="0">
      <selection activeCell="O11" sqref="O11"/>
    </sheetView>
  </sheetViews>
  <sheetFormatPr baseColWidth="10" defaultRowHeight="15" x14ac:dyDescent="0.25"/>
  <cols>
    <col min="5" max="5" width="15.85546875" customWidth="1"/>
  </cols>
  <sheetData>
    <row r="1" spans="2:16" x14ac:dyDescent="0.25">
      <c r="G1" s="45">
        <v>6</v>
      </c>
    </row>
    <row r="3" spans="2:16" ht="34.5" x14ac:dyDescent="0.55000000000000004">
      <c r="B3" s="28" t="s">
        <v>4084</v>
      </c>
      <c r="P3" s="29"/>
    </row>
    <row r="9" spans="2:16" x14ac:dyDescent="0.25">
      <c r="D9" s="20"/>
      <c r="E9" s="20"/>
      <c r="F9" s="20"/>
      <c r="G9" s="20"/>
      <c r="H9" s="20"/>
    </row>
    <row r="10" spans="2:16" x14ac:dyDescent="0.25">
      <c r="D10" s="20"/>
      <c r="E10" s="20"/>
      <c r="F10" s="20"/>
      <c r="G10" s="20"/>
      <c r="H10" s="20"/>
    </row>
    <row r="11" spans="2:16" x14ac:dyDescent="0.25">
      <c r="D11" s="20"/>
      <c r="E11" s="20"/>
      <c r="F11" s="20"/>
      <c r="G11" s="20"/>
      <c r="H11" s="20"/>
    </row>
    <row r="12" spans="2:16" x14ac:dyDescent="0.25">
      <c r="D12" s="20"/>
      <c r="E12" s="20"/>
      <c r="F12" s="20"/>
      <c r="G12" s="20"/>
      <c r="H12" s="20"/>
    </row>
    <row r="13" spans="2:16" x14ac:dyDescent="0.25">
      <c r="D13" s="20"/>
      <c r="E13" s="20"/>
      <c r="F13" s="20"/>
      <c r="G13" s="20"/>
      <c r="H13" s="20"/>
    </row>
    <row r="14" spans="2:16" x14ac:dyDescent="0.25">
      <c r="D14" s="20"/>
      <c r="E14" s="20"/>
      <c r="F14" s="20"/>
      <c r="G14" s="20"/>
      <c r="H14" s="20"/>
    </row>
    <row r="15" spans="2:16" x14ac:dyDescent="0.25">
      <c r="D15" s="20"/>
      <c r="E15" s="20"/>
      <c r="F15" s="20"/>
      <c r="G15" s="20"/>
      <c r="H15" s="20"/>
    </row>
    <row r="16" spans="2:16" x14ac:dyDescent="0.25">
      <c r="D16" s="20"/>
      <c r="E16" s="20"/>
      <c r="F16" s="20"/>
      <c r="G16" s="20"/>
      <c r="H16" s="20"/>
    </row>
    <row r="17" spans="4:8" x14ac:dyDescent="0.25">
      <c r="D17" s="20"/>
      <c r="E17" s="20"/>
      <c r="F17" s="20"/>
      <c r="G17" s="20"/>
      <c r="H17" s="20"/>
    </row>
    <row r="18" spans="4:8" x14ac:dyDescent="0.25">
      <c r="D18" s="20"/>
      <c r="E18" s="20"/>
      <c r="F18" s="20"/>
      <c r="G18" s="20"/>
      <c r="H18" s="20"/>
    </row>
    <row r="19" spans="4:8" x14ac:dyDescent="0.25">
      <c r="D19" s="20"/>
      <c r="E19" s="20"/>
      <c r="F19" s="20"/>
      <c r="G19" s="20"/>
      <c r="H19" s="20"/>
    </row>
    <row r="20" spans="4:8" x14ac:dyDescent="0.25">
      <c r="D20" s="20"/>
      <c r="E20" s="20"/>
      <c r="F20" s="20"/>
      <c r="G20" s="20"/>
      <c r="H20" s="20"/>
    </row>
    <row r="21" spans="4:8" x14ac:dyDescent="0.25">
      <c r="D21" s="20"/>
      <c r="E21" s="20"/>
      <c r="F21" s="20"/>
      <c r="G21" s="20"/>
      <c r="H21" s="20"/>
    </row>
    <row r="22" spans="4:8" x14ac:dyDescent="0.25">
      <c r="D22" s="20"/>
      <c r="E22" s="20"/>
      <c r="F22" s="20"/>
      <c r="G22" s="20"/>
      <c r="H22" s="20"/>
    </row>
    <row r="23" spans="4:8" x14ac:dyDescent="0.25">
      <c r="D23" s="20"/>
      <c r="E23" s="20"/>
      <c r="F23" s="20"/>
      <c r="G23" s="20"/>
      <c r="H23" s="20"/>
    </row>
    <row r="24" spans="4:8" s="20" customFormat="1" x14ac:dyDescent="0.25"/>
    <row r="25" spans="4:8" s="20" customFormat="1" x14ac:dyDescent="0.25"/>
    <row r="26" spans="4:8" s="20" customFormat="1" x14ac:dyDescent="0.25"/>
    <row r="27" spans="4:8" s="20" customFormat="1" x14ac:dyDescent="0.25"/>
    <row r="28" spans="4:8" s="20" customFormat="1" x14ac:dyDescent="0.25"/>
    <row r="29" spans="4:8" s="20" customFormat="1" x14ac:dyDescent="0.25"/>
    <row r="30" spans="4:8" s="20" customFormat="1" x14ac:dyDescent="0.25"/>
    <row r="31" spans="4:8" s="20" customFormat="1" x14ac:dyDescent="0.25"/>
    <row r="32" spans="4:8" s="20" customFormat="1" x14ac:dyDescent="0.25"/>
    <row r="33" spans="1:16" s="20" customFormat="1" x14ac:dyDescent="0.25"/>
    <row r="34" spans="1:16" s="20" customFormat="1" x14ac:dyDescent="0.25"/>
    <row r="35" spans="1:16" ht="18.75" x14ac:dyDescent="0.3">
      <c r="A35" s="50" t="s">
        <v>4070</v>
      </c>
      <c r="B35" s="50"/>
      <c r="C35" s="50"/>
      <c r="D35" s="50"/>
      <c r="E35" s="50"/>
      <c r="F35" s="50"/>
      <c r="G35" s="50"/>
      <c r="H35" s="20"/>
      <c r="I35" s="50" t="s">
        <v>4086</v>
      </c>
      <c r="J35" s="50"/>
      <c r="K35" s="50"/>
      <c r="L35" s="50"/>
      <c r="M35" s="50"/>
      <c r="N35" s="50"/>
      <c r="O35" s="50"/>
      <c r="P35" s="50"/>
    </row>
    <row r="36" spans="1:16" x14ac:dyDescent="0.25">
      <c r="A36" s="20"/>
      <c r="B36" s="20"/>
      <c r="C36" s="20"/>
      <c r="D36" s="20"/>
      <c r="E36" s="20"/>
      <c r="F36" s="20"/>
      <c r="G36" s="20"/>
      <c r="H36" s="20"/>
    </row>
    <row r="37" spans="1:16" x14ac:dyDescent="0.25">
      <c r="A37" s="20"/>
      <c r="B37" s="20"/>
      <c r="C37" s="20"/>
      <c r="D37" s="20"/>
      <c r="E37" s="20"/>
      <c r="F37" s="20"/>
      <c r="G37" s="20"/>
      <c r="H37" s="20"/>
    </row>
    <row r="38" spans="1:16" x14ac:dyDescent="0.25">
      <c r="A38" s="20"/>
      <c r="B38" s="20"/>
      <c r="C38" s="20"/>
      <c r="D38" s="20"/>
      <c r="E38" s="20"/>
      <c r="F38" s="20"/>
      <c r="G38" s="20"/>
      <c r="H38" s="20"/>
    </row>
    <row r="39" spans="1:16" x14ac:dyDescent="0.25">
      <c r="A39" s="20"/>
      <c r="B39" s="20"/>
      <c r="C39" s="20"/>
      <c r="D39" s="20"/>
      <c r="E39" s="20"/>
      <c r="F39" s="20"/>
      <c r="G39" s="20"/>
      <c r="H39" s="20"/>
    </row>
    <row r="40" spans="1:16" x14ac:dyDescent="0.25">
      <c r="A40" s="20"/>
      <c r="B40" s="20"/>
      <c r="C40" s="20"/>
      <c r="D40" s="20"/>
      <c r="E40" s="20"/>
      <c r="F40" s="20"/>
      <c r="G40" s="20"/>
      <c r="H40" s="20"/>
    </row>
    <row r="41" spans="1:16" x14ac:dyDescent="0.25">
      <c r="A41" s="20"/>
      <c r="B41" s="20"/>
      <c r="C41" s="20"/>
      <c r="D41" s="20"/>
      <c r="E41" s="20"/>
      <c r="F41" s="20"/>
      <c r="G41" s="20"/>
      <c r="H41" s="20"/>
    </row>
    <row r="42" spans="1:16" x14ac:dyDescent="0.25">
      <c r="A42" s="20"/>
      <c r="B42" s="20"/>
      <c r="C42" s="20"/>
      <c r="D42" s="20"/>
      <c r="E42" s="20"/>
    </row>
    <row r="43" spans="1:16" x14ac:dyDescent="0.25">
      <c r="A43" s="20"/>
      <c r="B43" s="20"/>
      <c r="C43" s="20"/>
      <c r="D43" s="20"/>
      <c r="E43" s="20"/>
    </row>
    <row r="44" spans="1:16" x14ac:dyDescent="0.25">
      <c r="A44" s="20"/>
      <c r="B44" s="20"/>
      <c r="C44" s="20"/>
      <c r="D44" s="20"/>
      <c r="E44" s="20"/>
    </row>
    <row r="45" spans="1:16" x14ac:dyDescent="0.25">
      <c r="A45" s="20"/>
      <c r="B45" s="20"/>
      <c r="C45" s="20"/>
      <c r="D45" s="20"/>
      <c r="E45" s="20"/>
    </row>
    <row r="46" spans="1:16" x14ac:dyDescent="0.25">
      <c r="A46" s="20"/>
      <c r="B46" s="20"/>
      <c r="C46" s="20"/>
      <c r="D46" s="20"/>
      <c r="E46" s="20"/>
    </row>
    <row r="47" spans="1:16" x14ac:dyDescent="0.25">
      <c r="A47" s="20"/>
      <c r="B47" s="20"/>
      <c r="C47" s="20"/>
      <c r="D47" s="20"/>
      <c r="E47" s="20"/>
    </row>
    <row r="48" spans="1:16" x14ac:dyDescent="0.25">
      <c r="A48" s="20"/>
      <c r="B48" s="20"/>
      <c r="C48" s="20"/>
      <c r="D48" s="20"/>
      <c r="E48" s="20"/>
    </row>
    <row r="49" spans="1:7" x14ac:dyDescent="0.25">
      <c r="A49" s="20"/>
      <c r="B49" s="20"/>
      <c r="C49" s="20"/>
      <c r="D49" s="20"/>
      <c r="E49" s="20"/>
    </row>
    <row r="50" spans="1:7" x14ac:dyDescent="0.25">
      <c r="A50" s="20"/>
      <c r="B50" s="20"/>
      <c r="C50" s="20"/>
      <c r="D50" s="20"/>
      <c r="E50" s="20"/>
    </row>
    <row r="51" spans="1:7" x14ac:dyDescent="0.25">
      <c r="A51" s="20"/>
      <c r="B51" s="20"/>
      <c r="C51" s="20"/>
      <c r="D51" s="20"/>
      <c r="E51" s="20"/>
    </row>
    <row r="52" spans="1:7" x14ac:dyDescent="0.25">
      <c r="A52" s="20"/>
      <c r="B52" s="20"/>
      <c r="C52" s="20"/>
      <c r="D52" s="20"/>
      <c r="E52" s="20"/>
    </row>
    <row r="53" spans="1:7" x14ac:dyDescent="0.25">
      <c r="A53" s="20"/>
      <c r="B53" s="20"/>
      <c r="C53" s="20"/>
      <c r="D53" s="20"/>
      <c r="E53" s="20"/>
    </row>
    <row r="54" spans="1:7" x14ac:dyDescent="0.25">
      <c r="A54" s="20"/>
      <c r="B54" s="20"/>
      <c r="C54" s="20"/>
      <c r="D54" s="20"/>
      <c r="E54" s="20"/>
    </row>
    <row r="55" spans="1:7" x14ac:dyDescent="0.25">
      <c r="A55" s="20"/>
      <c r="B55" s="20"/>
      <c r="C55" s="20"/>
      <c r="D55" s="20"/>
      <c r="E55" s="20"/>
    </row>
    <row r="56" spans="1:7" x14ac:dyDescent="0.25">
      <c r="A56" s="20"/>
      <c r="B56" s="20"/>
      <c r="C56" s="20"/>
      <c r="D56" s="20"/>
      <c r="E56" s="20"/>
    </row>
    <row r="57" spans="1:7" x14ac:dyDescent="0.25">
      <c r="A57" s="20"/>
      <c r="B57" s="20"/>
      <c r="C57" s="20"/>
      <c r="D57" s="20"/>
      <c r="E57" s="20"/>
    </row>
    <row r="58" spans="1:7" ht="21" x14ac:dyDescent="0.35">
      <c r="A58" s="51" t="s">
        <v>4072</v>
      </c>
      <c r="B58" s="51"/>
      <c r="C58" s="51"/>
      <c r="D58" s="51"/>
      <c r="E58" s="51"/>
      <c r="F58" s="51"/>
      <c r="G58" s="51"/>
    </row>
    <row r="59" spans="1:7" x14ac:dyDescent="0.25">
      <c r="A59" s="20"/>
      <c r="B59" s="20"/>
      <c r="C59" s="20"/>
      <c r="D59" s="20"/>
      <c r="E59" s="20"/>
      <c r="F59" s="20"/>
      <c r="G59" s="20"/>
    </row>
    <row r="60" spans="1:7" x14ac:dyDescent="0.25">
      <c r="A60" s="20"/>
      <c r="B60" s="20"/>
      <c r="C60" s="20"/>
      <c r="D60" s="20"/>
      <c r="E60" s="20"/>
      <c r="F60" s="20"/>
      <c r="G60" s="20"/>
    </row>
    <row r="61" spans="1:7" x14ac:dyDescent="0.25">
      <c r="A61" s="20"/>
      <c r="B61" s="20"/>
      <c r="C61" s="20"/>
      <c r="D61" s="20"/>
      <c r="E61" s="20"/>
      <c r="F61" s="20"/>
      <c r="G61" s="20"/>
    </row>
    <row r="62" spans="1:7" x14ac:dyDescent="0.25">
      <c r="A62" s="20"/>
      <c r="B62" s="20"/>
      <c r="C62" s="20"/>
      <c r="D62" s="20"/>
      <c r="E62" s="20"/>
      <c r="F62" s="20"/>
      <c r="G62" s="20"/>
    </row>
    <row r="63" spans="1:7" x14ac:dyDescent="0.25">
      <c r="A63" s="20"/>
      <c r="B63" s="20"/>
      <c r="C63" s="20"/>
      <c r="D63" s="20"/>
      <c r="E63" s="20"/>
      <c r="F63" s="20"/>
      <c r="G63" s="20"/>
    </row>
    <row r="64" spans="1:7" x14ac:dyDescent="0.25">
      <c r="A64" s="20"/>
      <c r="B64" s="20"/>
      <c r="C64" s="20"/>
      <c r="D64" s="20"/>
      <c r="E64" s="20"/>
      <c r="F64" s="20"/>
      <c r="G64" s="20"/>
    </row>
    <row r="65" spans="1:7" x14ac:dyDescent="0.25">
      <c r="A65" s="20"/>
      <c r="B65" s="20"/>
      <c r="C65" s="20"/>
      <c r="D65" s="20"/>
      <c r="E65" s="20"/>
      <c r="F65" s="20"/>
      <c r="G65" s="20"/>
    </row>
    <row r="66" spans="1:7" x14ac:dyDescent="0.25">
      <c r="A66" s="20"/>
      <c r="B66" s="20"/>
      <c r="C66" s="20"/>
      <c r="D66" s="20"/>
      <c r="E66" s="20"/>
      <c r="F66" s="20"/>
      <c r="G66" s="20"/>
    </row>
    <row r="67" spans="1:7" x14ac:dyDescent="0.25">
      <c r="A67" s="20"/>
      <c r="B67" s="20"/>
      <c r="C67" s="20"/>
      <c r="D67" s="20"/>
      <c r="E67" s="20"/>
      <c r="F67" s="20"/>
      <c r="G67" s="20"/>
    </row>
    <row r="68" spans="1:7" x14ac:dyDescent="0.25">
      <c r="A68" s="20"/>
      <c r="B68" s="20"/>
      <c r="C68" s="20"/>
      <c r="D68" s="20"/>
      <c r="E68" s="20"/>
      <c r="F68" s="20"/>
      <c r="G68" s="20"/>
    </row>
    <row r="69" spans="1:7" x14ac:dyDescent="0.25">
      <c r="A69" s="20"/>
      <c r="B69" s="20"/>
      <c r="C69" s="20"/>
      <c r="D69" s="20"/>
      <c r="E69" s="20"/>
      <c r="F69" s="20"/>
      <c r="G69" s="20"/>
    </row>
    <row r="70" spans="1:7" x14ac:dyDescent="0.25">
      <c r="A70" s="20"/>
      <c r="B70" s="20"/>
      <c r="C70" s="20"/>
      <c r="D70" s="20"/>
      <c r="E70" s="20"/>
      <c r="F70" s="20"/>
      <c r="G70" s="20"/>
    </row>
    <row r="71" spans="1:7" x14ac:dyDescent="0.25">
      <c r="A71" s="20"/>
      <c r="B71" s="20"/>
      <c r="C71" s="20"/>
      <c r="D71" s="20"/>
      <c r="E71" s="20"/>
      <c r="F71" s="20"/>
      <c r="G71" s="20"/>
    </row>
    <row r="72" spans="1:7" x14ac:dyDescent="0.25">
      <c r="A72" s="20"/>
      <c r="B72" s="20"/>
      <c r="C72" s="20"/>
      <c r="D72" s="20"/>
      <c r="E72" s="20"/>
      <c r="F72" s="20"/>
      <c r="G72" s="20"/>
    </row>
    <row r="73" spans="1:7" x14ac:dyDescent="0.25">
      <c r="A73" s="20"/>
      <c r="B73" s="20"/>
      <c r="C73" s="20"/>
      <c r="D73" s="20"/>
      <c r="E73" s="20"/>
      <c r="F73" s="20"/>
      <c r="G73" s="20"/>
    </row>
    <row r="74" spans="1:7" x14ac:dyDescent="0.25">
      <c r="A74" s="20"/>
      <c r="B74" s="20"/>
      <c r="C74" s="20"/>
      <c r="D74" s="20"/>
      <c r="E74" s="20"/>
      <c r="F74" s="20"/>
      <c r="G74" s="20"/>
    </row>
    <row r="75" spans="1:7" x14ac:dyDescent="0.25">
      <c r="A75" s="20"/>
      <c r="B75" s="20"/>
      <c r="C75" s="20"/>
      <c r="D75" s="20"/>
      <c r="E75" s="20"/>
      <c r="F75" s="20"/>
      <c r="G75" s="20"/>
    </row>
    <row r="76" spans="1:7" x14ac:dyDescent="0.25">
      <c r="A76" s="20"/>
      <c r="B76" s="20"/>
      <c r="C76" s="20"/>
      <c r="D76" s="20"/>
      <c r="E76" s="20"/>
      <c r="F76" s="20"/>
      <c r="G76" s="20"/>
    </row>
    <row r="77" spans="1:7" x14ac:dyDescent="0.25">
      <c r="B77" s="20"/>
      <c r="C77" s="20"/>
      <c r="D77" s="20"/>
      <c r="E77" s="20"/>
    </row>
    <row r="78" spans="1:7" x14ac:dyDescent="0.25">
      <c r="B78" s="20"/>
      <c r="C78" s="20"/>
      <c r="D78" s="20"/>
      <c r="E78" s="20"/>
    </row>
    <row r="79" spans="1:7" x14ac:dyDescent="0.25">
      <c r="B79" s="20"/>
      <c r="C79" s="20"/>
      <c r="D79" s="20"/>
      <c r="E79" s="20"/>
    </row>
    <row r="80" spans="1:7" x14ac:dyDescent="0.25">
      <c r="B80" s="20"/>
      <c r="C80" s="20"/>
      <c r="D80" s="20"/>
      <c r="E80" s="20"/>
    </row>
    <row r="81" spans="2:9" x14ac:dyDescent="0.25">
      <c r="B81" s="20"/>
      <c r="C81" s="20"/>
      <c r="D81" s="20"/>
      <c r="E81" s="20"/>
    </row>
    <row r="82" spans="2:9" x14ac:dyDescent="0.25">
      <c r="B82" s="20"/>
      <c r="C82" s="20"/>
      <c r="D82" s="20"/>
      <c r="E82" s="20"/>
    </row>
    <row r="83" spans="2:9" x14ac:dyDescent="0.25">
      <c r="B83" s="20"/>
      <c r="C83" s="20"/>
      <c r="D83" s="20"/>
      <c r="E83" s="20"/>
      <c r="F83" s="20"/>
      <c r="G83" s="20"/>
      <c r="H83" s="20"/>
      <c r="I83" s="20"/>
    </row>
    <row r="84" spans="2:9" x14ac:dyDescent="0.25">
      <c r="B84" s="20"/>
      <c r="C84" s="20"/>
      <c r="D84" s="20"/>
      <c r="E84" s="20"/>
    </row>
    <row r="85" spans="2:9" x14ac:dyDescent="0.25">
      <c r="B85" s="20"/>
      <c r="C85" s="20"/>
      <c r="D85" s="20"/>
      <c r="E85" s="20"/>
    </row>
    <row r="86" spans="2:9" x14ac:dyDescent="0.25">
      <c r="B86" s="20"/>
      <c r="C86" s="20"/>
      <c r="D86" s="20"/>
      <c r="E86" s="20"/>
    </row>
    <row r="87" spans="2:9" x14ac:dyDescent="0.25">
      <c r="B87" s="20"/>
      <c r="C87" s="20"/>
      <c r="D87" s="20"/>
      <c r="E87" s="20"/>
    </row>
    <row r="88" spans="2:9" x14ac:dyDescent="0.25">
      <c r="B88" s="20"/>
      <c r="C88" s="20"/>
      <c r="D88" s="20"/>
      <c r="E88" s="20"/>
    </row>
    <row r="89" spans="2:9" x14ac:dyDescent="0.25">
      <c r="B89" s="20"/>
      <c r="C89" s="20"/>
      <c r="D89" s="20"/>
      <c r="E89" s="20"/>
    </row>
    <row r="90" spans="2:9" x14ac:dyDescent="0.25">
      <c r="B90" s="20"/>
      <c r="C90" s="20"/>
      <c r="D90" s="20"/>
      <c r="E90" s="20"/>
    </row>
    <row r="91" spans="2:9" x14ac:dyDescent="0.25">
      <c r="B91" s="20"/>
      <c r="C91" s="20"/>
      <c r="D91" s="20"/>
      <c r="E91" s="20"/>
    </row>
    <row r="92" spans="2:9" x14ac:dyDescent="0.25">
      <c r="B92" s="20"/>
      <c r="C92" s="20"/>
      <c r="D92" s="20"/>
      <c r="E92" s="20"/>
    </row>
    <row r="93" spans="2:9" x14ac:dyDescent="0.25">
      <c r="B93" s="20"/>
      <c r="C93" s="20"/>
      <c r="D93" s="20"/>
      <c r="E93" s="20"/>
    </row>
    <row r="96" spans="2:9" x14ac:dyDescent="0.25">
      <c r="B96" s="26"/>
      <c r="C96" s="26"/>
      <c r="D96" s="26"/>
      <c r="E96" s="26"/>
      <c r="F96" s="27"/>
      <c r="G96" s="20"/>
    </row>
    <row r="97" spans="2:7" ht="18.75" x14ac:dyDescent="0.3">
      <c r="B97" s="49" t="s">
        <v>4075</v>
      </c>
      <c r="C97" s="49"/>
      <c r="D97" s="49"/>
      <c r="E97" s="49"/>
      <c r="F97" s="49"/>
      <c r="G97" s="49"/>
    </row>
    <row r="98" spans="2:7" x14ac:dyDescent="0.25">
      <c r="B98" s="26"/>
      <c r="C98" s="26"/>
      <c r="D98" s="26"/>
      <c r="E98" s="26"/>
      <c r="F98" s="27"/>
      <c r="G98" s="20"/>
    </row>
    <row r="99" spans="2:7" x14ac:dyDescent="0.25">
      <c r="B99" s="26"/>
      <c r="C99" s="26"/>
      <c r="D99" s="26"/>
      <c r="E99" s="26"/>
      <c r="F99" s="27"/>
      <c r="G99" s="20"/>
    </row>
    <row r="100" spans="2:7" x14ac:dyDescent="0.25">
      <c r="B100" s="26"/>
      <c r="C100" s="26"/>
      <c r="D100" s="26"/>
      <c r="E100" s="26"/>
      <c r="F100" s="27"/>
      <c r="G100" s="20"/>
    </row>
    <row r="101" spans="2:7" x14ac:dyDescent="0.25">
      <c r="B101" s="26"/>
      <c r="C101" s="26"/>
      <c r="D101" s="26"/>
      <c r="E101" s="26"/>
      <c r="F101" s="27"/>
      <c r="G101" s="20"/>
    </row>
    <row r="102" spans="2:7" x14ac:dyDescent="0.25">
      <c r="B102" s="26"/>
      <c r="C102" s="26"/>
      <c r="D102" s="26"/>
      <c r="E102" s="26"/>
      <c r="F102" s="27"/>
      <c r="G102" s="20"/>
    </row>
    <row r="103" spans="2:7" x14ac:dyDescent="0.25">
      <c r="B103" s="26"/>
      <c r="C103" s="26"/>
      <c r="D103" s="26"/>
      <c r="E103" s="26"/>
      <c r="F103" s="27"/>
      <c r="G103" s="20"/>
    </row>
    <row r="104" spans="2:7" x14ac:dyDescent="0.25">
      <c r="B104" s="26"/>
      <c r="C104" s="26"/>
      <c r="D104" s="26"/>
      <c r="E104" s="26"/>
      <c r="F104" s="27"/>
      <c r="G104" s="20"/>
    </row>
    <row r="105" spans="2:7" x14ac:dyDescent="0.25">
      <c r="B105" s="26"/>
      <c r="C105" s="26"/>
      <c r="D105" s="26"/>
      <c r="E105" s="26"/>
      <c r="F105" s="27"/>
      <c r="G105" s="20"/>
    </row>
    <row r="106" spans="2:7" x14ac:dyDescent="0.25">
      <c r="B106" s="21"/>
      <c r="C106" s="21"/>
      <c r="D106" s="21"/>
      <c r="E106" s="21"/>
      <c r="F106" s="21"/>
      <c r="G106" s="20"/>
    </row>
    <row r="107" spans="2:7" x14ac:dyDescent="0.25">
      <c r="B107" s="21"/>
      <c r="C107" s="21"/>
      <c r="D107" s="21"/>
      <c r="E107" s="21"/>
      <c r="F107" s="21"/>
      <c r="G107" s="20"/>
    </row>
    <row r="108" spans="2:7" x14ac:dyDescent="0.25">
      <c r="B108" s="26"/>
      <c r="C108" s="21"/>
      <c r="D108" s="21"/>
      <c r="E108" s="21"/>
      <c r="F108" s="21"/>
      <c r="G108" s="20"/>
    </row>
    <row r="109" spans="2:7" x14ac:dyDescent="0.25">
      <c r="B109" s="26"/>
      <c r="C109" s="21"/>
      <c r="D109" s="21"/>
      <c r="E109" s="21"/>
      <c r="F109" s="21"/>
      <c r="G109" s="20"/>
    </row>
    <row r="110" spans="2:7" x14ac:dyDescent="0.25">
      <c r="B110" s="20"/>
      <c r="C110" s="20"/>
      <c r="D110" s="20"/>
      <c r="E110" s="20"/>
      <c r="F110" s="20"/>
      <c r="G110" s="20"/>
    </row>
    <row r="111" spans="2:7" x14ac:dyDescent="0.25">
      <c r="B111" s="20"/>
      <c r="C111" s="20"/>
      <c r="D111" s="20"/>
      <c r="E111" s="20"/>
      <c r="F111" s="20"/>
      <c r="G111" s="20"/>
    </row>
    <row r="112" spans="2:7" x14ac:dyDescent="0.25">
      <c r="B112" s="20"/>
      <c r="C112" s="20"/>
      <c r="D112" s="20"/>
      <c r="E112" s="20"/>
      <c r="F112" s="20"/>
      <c r="G112" s="20"/>
    </row>
    <row r="113" spans="1:10" x14ac:dyDescent="0.25">
      <c r="B113" s="20"/>
      <c r="C113" s="20"/>
      <c r="D113" s="20"/>
      <c r="E113" s="20"/>
      <c r="F113" s="20"/>
      <c r="G113" s="20"/>
    </row>
    <row r="114" spans="1:10" x14ac:dyDescent="0.25">
      <c r="B114" s="20"/>
      <c r="C114" s="20"/>
      <c r="D114" s="20"/>
      <c r="E114" s="20"/>
      <c r="F114" s="20"/>
      <c r="G114" s="20"/>
    </row>
    <row r="115" spans="1:10" x14ac:dyDescent="0.25">
      <c r="B115" s="20"/>
      <c r="C115" s="20"/>
      <c r="D115" s="20"/>
      <c r="E115" s="20"/>
      <c r="F115" s="20"/>
      <c r="G115" s="20"/>
    </row>
    <row r="116" spans="1:10" x14ac:dyDescent="0.25">
      <c r="B116" s="20"/>
      <c r="C116" s="20"/>
      <c r="D116" s="20"/>
      <c r="E116" s="20"/>
      <c r="F116" s="20"/>
      <c r="G116" s="20"/>
    </row>
    <row r="117" spans="1:10" ht="18.75" x14ac:dyDescent="0.3">
      <c r="A117" s="49" t="s">
        <v>4087</v>
      </c>
      <c r="B117" s="49"/>
      <c r="C117" s="49"/>
      <c r="D117" s="49"/>
      <c r="E117" s="49"/>
      <c r="F117" s="49"/>
      <c r="G117" s="49"/>
      <c r="H117" s="49"/>
      <c r="I117" s="49"/>
      <c r="J117" s="49"/>
    </row>
  </sheetData>
  <mergeCells count="5">
    <mergeCell ref="A117:J117"/>
    <mergeCell ref="B97:G97"/>
    <mergeCell ref="A35:G35"/>
    <mergeCell ref="A58:G58"/>
    <mergeCell ref="I35:P3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Option Button 1">
              <controlPr defaultSize="0" autoFill="0" autoLine="0" autoPict="0">
                <anchor moveWithCells="1">
                  <from>
                    <xdr:col>6</xdr:col>
                    <xdr:colOff>19050</xdr:colOff>
                    <xdr:row>2</xdr:row>
                    <xdr:rowOff>180975</xdr:rowOff>
                  </from>
                  <to>
                    <xdr:col>7</xdr:col>
                    <xdr:colOff>228600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Option Button 2">
              <controlPr defaultSize="0" autoFill="0" autoLine="0" autoPict="0">
                <anchor moveWithCells="1">
                  <from>
                    <xdr:col>7</xdr:col>
                    <xdr:colOff>85725</xdr:colOff>
                    <xdr:row>2</xdr:row>
                    <xdr:rowOff>190500</xdr:rowOff>
                  </from>
                  <to>
                    <xdr:col>8</xdr:col>
                    <xdr:colOff>295275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Option Button 3">
              <controlPr defaultSize="0" autoFill="0" autoLine="0" autoPict="0">
                <anchor moveWithCells="1">
                  <from>
                    <xdr:col>8</xdr:col>
                    <xdr:colOff>133350</xdr:colOff>
                    <xdr:row>2</xdr:row>
                    <xdr:rowOff>180975</xdr:rowOff>
                  </from>
                  <to>
                    <xdr:col>9</xdr:col>
                    <xdr:colOff>342900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7" name="Option Button 7">
              <controlPr defaultSize="0" autoFill="0" autoLine="0" autoPict="0">
                <anchor moveWithCells="1">
                  <from>
                    <xdr:col>9</xdr:col>
                    <xdr:colOff>85725</xdr:colOff>
                    <xdr:row>2</xdr:row>
                    <xdr:rowOff>209550</xdr:rowOff>
                  </from>
                  <to>
                    <xdr:col>10</xdr:col>
                    <xdr:colOff>304800</xdr:colOff>
                    <xdr:row>2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3" r:id="rId8" name="Option Button 89">
              <controlPr defaultSize="0" autoFill="0" autoLine="0" autoPict="0">
                <anchor moveWithCells="1">
                  <from>
                    <xdr:col>10</xdr:col>
                    <xdr:colOff>95250</xdr:colOff>
                    <xdr:row>2</xdr:row>
                    <xdr:rowOff>190500</xdr:rowOff>
                  </from>
                  <to>
                    <xdr:col>11</xdr:col>
                    <xdr:colOff>314325</xdr:colOff>
                    <xdr:row>2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5" r:id="rId9" name="Option Button 101">
              <controlPr defaultSize="0" autoFill="0" autoLine="0" autoPict="0">
                <anchor moveWithCells="1">
                  <from>
                    <xdr:col>11</xdr:col>
                    <xdr:colOff>66675</xdr:colOff>
                    <xdr:row>2</xdr:row>
                    <xdr:rowOff>180975</xdr:rowOff>
                  </from>
                  <to>
                    <xdr:col>12</xdr:col>
                    <xdr:colOff>285750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/>
  <dimension ref="B1:W122"/>
  <sheetViews>
    <sheetView showGridLines="0" workbookViewId="0">
      <pane ySplit="4" topLeftCell="A5" activePane="bottomLeft" state="frozenSplit"/>
      <selection pane="bottomLeft" activeCell="V21" sqref="V21"/>
    </sheetView>
  </sheetViews>
  <sheetFormatPr baseColWidth="10" defaultRowHeight="15" x14ac:dyDescent="0.25"/>
  <cols>
    <col min="1" max="1" width="11.7109375" style="20" bestFit="1" customWidth="1"/>
    <col min="2" max="2" width="10" style="20" customWidth="1"/>
    <col min="3" max="3" width="17" style="20" hidden="1" customWidth="1"/>
    <col min="4" max="10" width="11.42578125" style="20" hidden="1" customWidth="1"/>
    <col min="11" max="11" width="10.5703125" style="20" hidden="1" customWidth="1"/>
    <col min="12" max="13" width="11.42578125" style="20" hidden="1" customWidth="1"/>
    <col min="14" max="14" width="11.42578125" style="20"/>
    <col min="15" max="15" width="17.85546875" style="20" customWidth="1"/>
    <col min="16" max="16" width="13.5703125" style="20" customWidth="1"/>
    <col min="17" max="17" width="16.28515625" style="20" customWidth="1"/>
    <col min="18" max="18" width="14" style="20" customWidth="1"/>
    <col min="19" max="19" width="15.85546875" style="20" customWidth="1"/>
    <col min="20" max="20" width="10" style="20" customWidth="1"/>
    <col min="21" max="21" width="21.7109375" style="20" customWidth="1"/>
    <col min="22" max="22" width="19.5703125" style="20" customWidth="1"/>
    <col min="23" max="16384" width="11.42578125" style="20"/>
  </cols>
  <sheetData>
    <row r="1" spans="2:23" x14ac:dyDescent="0.25">
      <c r="C1" s="20">
        <v>1</v>
      </c>
    </row>
    <row r="4" spans="2:23" x14ac:dyDescent="0.25">
      <c r="B4" s="24" t="s">
        <v>4011</v>
      </c>
      <c r="C4" s="24" t="s">
        <v>3947</v>
      </c>
      <c r="D4" s="24" t="s">
        <v>486</v>
      </c>
      <c r="E4" s="24" t="s">
        <v>354</v>
      </c>
      <c r="F4" s="24" t="s">
        <v>65</v>
      </c>
      <c r="G4" s="24" t="s">
        <v>308</v>
      </c>
      <c r="H4" s="24" t="s">
        <v>277</v>
      </c>
      <c r="I4" s="24" t="s">
        <v>51</v>
      </c>
      <c r="J4" s="24" t="s">
        <v>19</v>
      </c>
      <c r="K4" s="24" t="s">
        <v>3946</v>
      </c>
      <c r="L4" s="24" t="s">
        <v>3945</v>
      </c>
      <c r="M4" s="24" t="s">
        <v>4066</v>
      </c>
      <c r="O4" s="24" t="s">
        <v>4061</v>
      </c>
      <c r="P4" s="24" t="s">
        <v>4065</v>
      </c>
      <c r="Q4" s="24" t="s">
        <v>4067</v>
      </c>
      <c r="R4" s="24" t="s">
        <v>4068</v>
      </c>
      <c r="S4" s="24" t="s">
        <v>4069</v>
      </c>
      <c r="T4" s="24" t="s">
        <v>4064</v>
      </c>
      <c r="U4" s="24" t="s">
        <v>4073</v>
      </c>
      <c r="V4" s="24" t="s">
        <v>4074</v>
      </c>
      <c r="W4" s="24" t="s">
        <v>4059</v>
      </c>
    </row>
    <row r="5" spans="2:23" x14ac:dyDescent="0.25">
      <c r="B5" s="20" t="s">
        <v>844</v>
      </c>
      <c r="C5" s="19" t="str">
        <f t="shared" ref="C5:L14" si="0">IF(SUMIFS(pmtSalary,pmtCountry,$B5,pmtJobtype,C$4)=0,"",SUMIFS(pmtSalary,pmtCountry,$B5,pmtJobtype,C$4))</f>
        <v/>
      </c>
      <c r="D5" s="19" t="str">
        <f t="shared" si="0"/>
        <v/>
      </c>
      <c r="E5" s="19" t="str">
        <f t="shared" si="0"/>
        <v/>
      </c>
      <c r="F5" s="19" t="str">
        <f t="shared" si="0"/>
        <v/>
      </c>
      <c r="G5" s="19" t="str">
        <f t="shared" si="0"/>
        <v/>
      </c>
      <c r="H5" s="19" t="str">
        <f t="shared" si="0"/>
        <v/>
      </c>
      <c r="I5" s="19" t="str">
        <f t="shared" si="0"/>
        <v/>
      </c>
      <c r="J5" s="19">
        <f t="shared" si="0"/>
        <v>19831.432821021317</v>
      </c>
      <c r="K5" s="19" t="str">
        <f t="shared" si="0"/>
        <v/>
      </c>
      <c r="L5" s="19" t="str">
        <f t="shared" si="0"/>
        <v/>
      </c>
      <c r="M5" s="19">
        <f>SUM(C5:L5)</f>
        <v>19831.432821021317</v>
      </c>
      <c r="O5" s="11" t="s">
        <v>3947</v>
      </c>
      <c r="P5" s="15">
        <f t="shared" ref="P5:P14" si="1">COUNTIFS(pmtJobtype,$O5)</f>
        <v>75</v>
      </c>
      <c r="Q5" s="15">
        <f t="shared" ref="Q5:Q14" si="2">SUMIF(pmtJobtype,$O5,pmtSalary)</f>
        <v>7294940.6713995626</v>
      </c>
      <c r="R5" s="15">
        <f>Q5/P5</f>
        <v>97265.875618660837</v>
      </c>
      <c r="S5" s="11">
        <f t="shared" ref="S5:S14" si="3">SUMIF(pmtJobtype,$O5,pmtHours)</f>
        <v>366</v>
      </c>
      <c r="T5" s="15">
        <f>S5/P5</f>
        <v>4.88</v>
      </c>
      <c r="U5" s="15">
        <f t="shared" ref="U5:U14" si="4">SUMIF(pmtJobtype,$O5,pmtYER)</f>
        <v>808</v>
      </c>
      <c r="V5" s="15">
        <f>U5/P5</f>
        <v>10.773333333333333</v>
      </c>
      <c r="W5" s="11">
        <v>9.5</v>
      </c>
    </row>
    <row r="6" spans="2:23" x14ac:dyDescent="0.25">
      <c r="B6" s="20" t="s">
        <v>1987</v>
      </c>
      <c r="C6" s="19" t="str">
        <f t="shared" si="0"/>
        <v/>
      </c>
      <c r="D6" s="19" t="str">
        <f t="shared" si="0"/>
        <v/>
      </c>
      <c r="E6" s="19" t="str">
        <f t="shared" si="0"/>
        <v/>
      </c>
      <c r="F6" s="19" t="str">
        <f t="shared" si="0"/>
        <v/>
      </c>
      <c r="G6" s="19" t="str">
        <f t="shared" si="0"/>
        <v/>
      </c>
      <c r="H6" s="19" t="str">
        <f t="shared" si="0"/>
        <v/>
      </c>
      <c r="I6" s="19" t="str">
        <f t="shared" si="0"/>
        <v/>
      </c>
      <c r="J6" s="19" t="str">
        <f t="shared" si="0"/>
        <v/>
      </c>
      <c r="K6" s="19" t="str">
        <f t="shared" si="0"/>
        <v/>
      </c>
      <c r="L6" s="19">
        <f t="shared" si="0"/>
        <v>2953.8461538461538</v>
      </c>
      <c r="M6" s="19">
        <f t="shared" ref="M6:M69" si="5">SUM(C6:L6)</f>
        <v>2953.8461538461538</v>
      </c>
      <c r="O6" s="11" t="s">
        <v>486</v>
      </c>
      <c r="P6" s="15">
        <f t="shared" si="1"/>
        <v>67</v>
      </c>
      <c r="Q6" s="15">
        <f t="shared" si="2"/>
        <v>4361963.2447262909</v>
      </c>
      <c r="R6" s="15">
        <f t="shared" ref="R6:R14" si="6">Q6/P6</f>
        <v>65103.929025765538</v>
      </c>
      <c r="S6" s="11">
        <f t="shared" si="3"/>
        <v>377</v>
      </c>
      <c r="T6" s="15">
        <f t="shared" ref="T6:T14" si="7">S6/P6</f>
        <v>5.6268656716417906</v>
      </c>
      <c r="U6" s="15">
        <f t="shared" si="4"/>
        <v>791.5</v>
      </c>
      <c r="V6" s="15">
        <f t="shared" ref="V6:V14" si="8">U6/P6</f>
        <v>11.813432835820896</v>
      </c>
      <c r="W6" s="11">
        <v>8.5</v>
      </c>
    </row>
    <row r="7" spans="2:23" x14ac:dyDescent="0.25">
      <c r="B7" s="20" t="s">
        <v>1499</v>
      </c>
      <c r="C7" s="19" t="str">
        <f t="shared" si="0"/>
        <v/>
      </c>
      <c r="D7" s="19" t="str">
        <f t="shared" si="0"/>
        <v/>
      </c>
      <c r="E7" s="19" t="str">
        <f t="shared" si="0"/>
        <v/>
      </c>
      <c r="F7" s="19" t="str">
        <f t="shared" si="0"/>
        <v/>
      </c>
      <c r="G7" s="19" t="str">
        <f t="shared" si="0"/>
        <v/>
      </c>
      <c r="H7" s="19" t="str">
        <f t="shared" si="0"/>
        <v/>
      </c>
      <c r="I7" s="19">
        <f t="shared" si="0"/>
        <v>18000</v>
      </c>
      <c r="J7" s="19" t="str">
        <f t="shared" si="0"/>
        <v/>
      </c>
      <c r="K7" s="19" t="str">
        <f t="shared" si="0"/>
        <v/>
      </c>
      <c r="L7" s="19" t="str">
        <f t="shared" si="0"/>
        <v/>
      </c>
      <c r="M7" s="19">
        <f t="shared" si="5"/>
        <v>18000</v>
      </c>
      <c r="O7" s="11" t="s">
        <v>354</v>
      </c>
      <c r="P7" s="15">
        <f t="shared" si="1"/>
        <v>90</v>
      </c>
      <c r="Q7" s="15">
        <f t="shared" si="2"/>
        <v>5665565.98990326</v>
      </c>
      <c r="R7" s="15">
        <f t="shared" si="6"/>
        <v>62950.733221147333</v>
      </c>
      <c r="S7" s="11">
        <f t="shared" si="3"/>
        <v>464</v>
      </c>
      <c r="T7" s="15">
        <f t="shared" si="7"/>
        <v>5.1555555555555559</v>
      </c>
      <c r="U7" s="15">
        <f t="shared" si="4"/>
        <v>764.5</v>
      </c>
      <c r="V7" s="15">
        <f t="shared" si="8"/>
        <v>8.4944444444444436</v>
      </c>
      <c r="W7" s="11">
        <v>7.5</v>
      </c>
    </row>
    <row r="8" spans="2:23" x14ac:dyDescent="0.25">
      <c r="B8" s="20" t="s">
        <v>1340</v>
      </c>
      <c r="C8" s="19" t="str">
        <f t="shared" si="0"/>
        <v/>
      </c>
      <c r="D8" s="19" t="str">
        <f t="shared" si="0"/>
        <v/>
      </c>
      <c r="E8" s="19" t="str">
        <f t="shared" si="0"/>
        <v/>
      </c>
      <c r="F8" s="19" t="str">
        <f t="shared" si="0"/>
        <v/>
      </c>
      <c r="G8" s="19" t="str">
        <f t="shared" si="0"/>
        <v/>
      </c>
      <c r="H8" s="19" t="str">
        <f t="shared" si="0"/>
        <v/>
      </c>
      <c r="I8" s="19">
        <f t="shared" si="0"/>
        <v>51497.005988023957</v>
      </c>
      <c r="J8" s="19" t="str">
        <f t="shared" si="0"/>
        <v/>
      </c>
      <c r="K8" s="19" t="str">
        <f t="shared" si="0"/>
        <v/>
      </c>
      <c r="L8" s="19" t="str">
        <f t="shared" si="0"/>
        <v/>
      </c>
      <c r="M8" s="19">
        <f t="shared" si="5"/>
        <v>51497.005988023957</v>
      </c>
      <c r="O8" s="11" t="s">
        <v>65</v>
      </c>
      <c r="P8" s="15">
        <f t="shared" si="1"/>
        <v>51</v>
      </c>
      <c r="Q8" s="15">
        <f t="shared" si="2"/>
        <v>3050461.4329808252</v>
      </c>
      <c r="R8" s="15">
        <f t="shared" si="6"/>
        <v>59812.969274133829</v>
      </c>
      <c r="S8" s="11">
        <f t="shared" si="3"/>
        <v>278</v>
      </c>
      <c r="T8" s="15">
        <f t="shared" si="7"/>
        <v>5.4509803921568629</v>
      </c>
      <c r="U8" s="15">
        <f t="shared" si="4"/>
        <v>459.5</v>
      </c>
      <c r="V8" s="15">
        <f t="shared" si="8"/>
        <v>9.0098039215686274</v>
      </c>
      <c r="W8" s="11">
        <v>6.5</v>
      </c>
    </row>
    <row r="9" spans="2:23" x14ac:dyDescent="0.25">
      <c r="B9" s="20" t="s">
        <v>1741</v>
      </c>
      <c r="C9" s="19" t="str">
        <f t="shared" si="0"/>
        <v/>
      </c>
      <c r="D9" s="19" t="str">
        <f t="shared" si="0"/>
        <v/>
      </c>
      <c r="E9" s="19" t="str">
        <f t="shared" si="0"/>
        <v/>
      </c>
      <c r="F9" s="19" t="str">
        <f t="shared" si="0"/>
        <v/>
      </c>
      <c r="G9" s="19">
        <f t="shared" si="0"/>
        <v>177600</v>
      </c>
      <c r="H9" s="19" t="str">
        <f t="shared" si="0"/>
        <v/>
      </c>
      <c r="I9" s="19" t="str">
        <f t="shared" si="0"/>
        <v/>
      </c>
      <c r="J9" s="19" t="str">
        <f t="shared" si="0"/>
        <v/>
      </c>
      <c r="K9" s="19" t="str">
        <f t="shared" si="0"/>
        <v/>
      </c>
      <c r="L9" s="19" t="str">
        <f t="shared" si="0"/>
        <v/>
      </c>
      <c r="M9" s="19">
        <f t="shared" si="5"/>
        <v>177600</v>
      </c>
      <c r="O9" s="11" t="s">
        <v>308</v>
      </c>
      <c r="P9" s="15">
        <f t="shared" si="1"/>
        <v>135</v>
      </c>
      <c r="Q9" s="15">
        <f t="shared" si="2"/>
        <v>7316519.4785201726</v>
      </c>
      <c r="R9" s="15">
        <f t="shared" si="6"/>
        <v>54196.440581630908</v>
      </c>
      <c r="S9" s="11">
        <f t="shared" si="3"/>
        <v>770</v>
      </c>
      <c r="T9" s="15">
        <f t="shared" si="7"/>
        <v>5.7037037037037033</v>
      </c>
      <c r="U9" s="15">
        <f t="shared" si="4"/>
        <v>1221</v>
      </c>
      <c r="V9" s="15">
        <f t="shared" si="8"/>
        <v>9.0444444444444443</v>
      </c>
      <c r="W9" s="11">
        <v>5.5</v>
      </c>
    </row>
    <row r="10" spans="2:23" x14ac:dyDescent="0.25">
      <c r="B10" s="20" t="s">
        <v>1696</v>
      </c>
      <c r="C10" s="19" t="str">
        <f t="shared" si="0"/>
        <v/>
      </c>
      <c r="D10" s="19" t="str">
        <f t="shared" si="0"/>
        <v/>
      </c>
      <c r="E10" s="19" t="str">
        <f t="shared" si="0"/>
        <v/>
      </c>
      <c r="F10" s="19" t="str">
        <f t="shared" si="0"/>
        <v/>
      </c>
      <c r="G10" s="19" t="str">
        <f t="shared" si="0"/>
        <v/>
      </c>
      <c r="H10" s="19" t="str">
        <f t="shared" si="0"/>
        <v/>
      </c>
      <c r="I10" s="19">
        <f t="shared" si="0"/>
        <v>24864</v>
      </c>
      <c r="J10" s="19" t="str">
        <f t="shared" si="0"/>
        <v/>
      </c>
      <c r="K10" s="19" t="str">
        <f t="shared" si="0"/>
        <v/>
      </c>
      <c r="L10" s="19" t="str">
        <f t="shared" si="0"/>
        <v/>
      </c>
      <c r="M10" s="19">
        <f t="shared" si="5"/>
        <v>24864</v>
      </c>
      <c r="O10" s="11" t="s">
        <v>277</v>
      </c>
      <c r="P10" s="15">
        <f t="shared" si="1"/>
        <v>74</v>
      </c>
      <c r="Q10" s="15">
        <f t="shared" si="2"/>
        <v>3826921.205417966</v>
      </c>
      <c r="R10" s="15">
        <f t="shared" si="6"/>
        <v>51715.151424567106</v>
      </c>
      <c r="S10" s="11">
        <f t="shared" si="3"/>
        <v>326</v>
      </c>
      <c r="T10" s="15">
        <f t="shared" si="7"/>
        <v>4.4054054054054053</v>
      </c>
      <c r="U10" s="15">
        <f t="shared" si="4"/>
        <v>563.5</v>
      </c>
      <c r="V10" s="15">
        <f t="shared" si="8"/>
        <v>7.6148648648648649</v>
      </c>
      <c r="W10" s="11">
        <v>4.5</v>
      </c>
    </row>
    <row r="11" spans="2:23" x14ac:dyDescent="0.25">
      <c r="B11" s="20" t="s">
        <v>1767</v>
      </c>
      <c r="C11" s="19" t="str">
        <f t="shared" si="0"/>
        <v/>
      </c>
      <c r="D11" s="19" t="str">
        <f t="shared" si="0"/>
        <v/>
      </c>
      <c r="E11" s="19" t="str">
        <f t="shared" si="0"/>
        <v/>
      </c>
      <c r="F11" s="19" t="str">
        <f t="shared" si="0"/>
        <v/>
      </c>
      <c r="G11" s="19" t="str">
        <f t="shared" si="0"/>
        <v/>
      </c>
      <c r="H11" s="19">
        <f t="shared" si="0"/>
        <v>9376.2513877177607</v>
      </c>
      <c r="I11" s="19" t="str">
        <f t="shared" si="0"/>
        <v/>
      </c>
      <c r="J11" s="19" t="str">
        <f t="shared" si="0"/>
        <v/>
      </c>
      <c r="K11" s="19" t="str">
        <f t="shared" si="0"/>
        <v/>
      </c>
      <c r="L11" s="19" t="str">
        <f t="shared" si="0"/>
        <v/>
      </c>
      <c r="M11" s="19">
        <f t="shared" si="5"/>
        <v>9376.2513877177607</v>
      </c>
      <c r="O11" s="11" t="s">
        <v>51</v>
      </c>
      <c r="P11" s="15">
        <f t="shared" si="1"/>
        <v>558</v>
      </c>
      <c r="Q11" s="15">
        <f t="shared" si="2"/>
        <v>25940438.317743808</v>
      </c>
      <c r="R11" s="15">
        <f t="shared" si="6"/>
        <v>46488.240712802522</v>
      </c>
      <c r="S11" s="11">
        <f t="shared" si="3"/>
        <v>2798</v>
      </c>
      <c r="T11" s="15">
        <f t="shared" si="7"/>
        <v>5.0143369175627237</v>
      </c>
      <c r="U11" s="15">
        <f t="shared" si="4"/>
        <v>5101.6000000000004</v>
      </c>
      <c r="V11" s="15">
        <f t="shared" si="8"/>
        <v>9.1426523297491045</v>
      </c>
      <c r="W11" s="11">
        <v>3.5</v>
      </c>
    </row>
    <row r="12" spans="2:23" x14ac:dyDescent="0.25">
      <c r="B12" s="20" t="s">
        <v>1727</v>
      </c>
      <c r="C12" s="19" t="str">
        <f t="shared" si="0"/>
        <v/>
      </c>
      <c r="D12" s="19">
        <f t="shared" si="0"/>
        <v>13745.704467353951</v>
      </c>
      <c r="E12" s="19" t="str">
        <f t="shared" si="0"/>
        <v/>
      </c>
      <c r="F12" s="19" t="str">
        <f t="shared" si="0"/>
        <v/>
      </c>
      <c r="G12" s="19" t="str">
        <f t="shared" si="0"/>
        <v/>
      </c>
      <c r="H12" s="19" t="str">
        <f t="shared" si="0"/>
        <v/>
      </c>
      <c r="I12" s="19" t="str">
        <f t="shared" si="0"/>
        <v/>
      </c>
      <c r="J12" s="19" t="str">
        <f t="shared" si="0"/>
        <v/>
      </c>
      <c r="K12" s="19" t="str">
        <f t="shared" si="0"/>
        <v/>
      </c>
      <c r="L12" s="19" t="str">
        <f t="shared" si="0"/>
        <v/>
      </c>
      <c r="M12" s="19">
        <f t="shared" si="5"/>
        <v>13745.704467353951</v>
      </c>
      <c r="O12" s="11" t="s">
        <v>19</v>
      </c>
      <c r="P12" s="15">
        <f t="shared" si="1"/>
        <v>743</v>
      </c>
      <c r="Q12" s="15">
        <f t="shared" si="2"/>
        <v>34397756.676867753</v>
      </c>
      <c r="R12" s="15">
        <f t="shared" si="6"/>
        <v>46295.769417049465</v>
      </c>
      <c r="S12" s="11">
        <f t="shared" si="3"/>
        <v>4219</v>
      </c>
      <c r="T12" s="15">
        <f t="shared" si="7"/>
        <v>5.6783310901749662</v>
      </c>
      <c r="U12" s="15">
        <f t="shared" si="4"/>
        <v>5559.6000000000013</v>
      </c>
      <c r="V12" s="15">
        <f t="shared" si="8"/>
        <v>7.4826379542395713</v>
      </c>
      <c r="W12" s="11">
        <v>2.5</v>
      </c>
    </row>
    <row r="13" spans="2:23" x14ac:dyDescent="0.25">
      <c r="B13" s="20" t="s">
        <v>3954</v>
      </c>
      <c r="C13" s="19" t="str">
        <f t="shared" si="0"/>
        <v/>
      </c>
      <c r="D13" s="19" t="str">
        <f t="shared" si="0"/>
        <v/>
      </c>
      <c r="E13" s="19" t="str">
        <f t="shared" si="0"/>
        <v/>
      </c>
      <c r="F13" s="19" t="str">
        <f t="shared" si="0"/>
        <v/>
      </c>
      <c r="G13" s="19" t="str">
        <f t="shared" si="0"/>
        <v/>
      </c>
      <c r="H13" s="19">
        <f t="shared" si="0"/>
        <v>24000</v>
      </c>
      <c r="I13" s="19" t="str">
        <f t="shared" si="0"/>
        <v/>
      </c>
      <c r="J13" s="19" t="str">
        <f t="shared" si="0"/>
        <v/>
      </c>
      <c r="K13" s="19" t="str">
        <f t="shared" si="0"/>
        <v/>
      </c>
      <c r="L13" s="19" t="str">
        <f t="shared" si="0"/>
        <v/>
      </c>
      <c r="M13" s="19">
        <f t="shared" si="5"/>
        <v>24000</v>
      </c>
      <c r="O13" s="11" t="s">
        <v>3946</v>
      </c>
      <c r="P13" s="15">
        <f t="shared" si="1"/>
        <v>7</v>
      </c>
      <c r="Q13" s="15">
        <f t="shared" si="2"/>
        <v>321666.33952573955</v>
      </c>
      <c r="R13" s="15">
        <f t="shared" si="6"/>
        <v>45952.334217962794</v>
      </c>
      <c r="S13" s="11">
        <f t="shared" si="3"/>
        <v>33</v>
      </c>
      <c r="T13" s="15">
        <f t="shared" si="7"/>
        <v>4.7142857142857144</v>
      </c>
      <c r="U13" s="15">
        <f t="shared" si="4"/>
        <v>41.5</v>
      </c>
      <c r="V13" s="15">
        <f t="shared" si="8"/>
        <v>5.9285714285714288</v>
      </c>
      <c r="W13" s="11">
        <v>1.5</v>
      </c>
    </row>
    <row r="14" spans="2:23" x14ac:dyDescent="0.25">
      <c r="B14" s="20" t="s">
        <v>867</v>
      </c>
      <c r="C14" s="19" t="str">
        <f t="shared" si="0"/>
        <v/>
      </c>
      <c r="D14" s="19" t="str">
        <f t="shared" si="0"/>
        <v/>
      </c>
      <c r="E14" s="19" t="str">
        <f t="shared" si="0"/>
        <v/>
      </c>
      <c r="F14" s="19" t="str">
        <f t="shared" si="0"/>
        <v/>
      </c>
      <c r="G14" s="19" t="str">
        <f t="shared" si="0"/>
        <v/>
      </c>
      <c r="H14" s="19" t="str">
        <f t="shared" si="0"/>
        <v/>
      </c>
      <c r="I14" s="19">
        <f t="shared" si="0"/>
        <v>21497.688751926042</v>
      </c>
      <c r="J14" s="19">
        <f t="shared" si="0"/>
        <v>18987</v>
      </c>
      <c r="K14" s="19" t="str">
        <f t="shared" si="0"/>
        <v/>
      </c>
      <c r="L14" s="19" t="str">
        <f t="shared" si="0"/>
        <v/>
      </c>
      <c r="M14" s="19">
        <f t="shared" si="5"/>
        <v>40484.688751926042</v>
      </c>
      <c r="O14" s="11" t="s">
        <v>3945</v>
      </c>
      <c r="P14" s="15">
        <f t="shared" si="1"/>
        <v>83</v>
      </c>
      <c r="Q14" s="15">
        <f t="shared" si="2"/>
        <v>1624655.1581849779</v>
      </c>
      <c r="R14" s="15">
        <f t="shared" si="6"/>
        <v>19574.158532349131</v>
      </c>
      <c r="S14" s="11">
        <f t="shared" si="3"/>
        <v>528</v>
      </c>
      <c r="T14" s="15">
        <f t="shared" si="7"/>
        <v>6.3614457831325302</v>
      </c>
      <c r="U14" s="15">
        <f t="shared" si="4"/>
        <v>491.4</v>
      </c>
      <c r="V14" s="15">
        <f t="shared" si="8"/>
        <v>5.9204819277108429</v>
      </c>
      <c r="W14" s="11">
        <v>0.5</v>
      </c>
    </row>
    <row r="15" spans="2:23" x14ac:dyDescent="0.25">
      <c r="B15" s="20" t="s">
        <v>546</v>
      </c>
      <c r="C15" s="19" t="str">
        <f t="shared" ref="C15:L24" si="9">IF(SUMIFS(pmtSalary,pmtCountry,$B15,pmtJobtype,C$4)=0,"",SUMIFS(pmtSalary,pmtCountry,$B15,pmtJobtype,C$4))</f>
        <v/>
      </c>
      <c r="D15" s="19" t="str">
        <f t="shared" si="9"/>
        <v/>
      </c>
      <c r="E15" s="19" t="str">
        <f t="shared" si="9"/>
        <v/>
      </c>
      <c r="F15" s="19" t="str">
        <f t="shared" si="9"/>
        <v/>
      </c>
      <c r="G15" s="19" t="str">
        <f t="shared" si="9"/>
        <v/>
      </c>
      <c r="H15" s="19" t="str">
        <f t="shared" si="9"/>
        <v/>
      </c>
      <c r="I15" s="19">
        <f t="shared" si="9"/>
        <v>78000</v>
      </c>
      <c r="J15" s="19" t="str">
        <f t="shared" si="9"/>
        <v/>
      </c>
      <c r="K15" s="19" t="str">
        <f t="shared" si="9"/>
        <v/>
      </c>
      <c r="L15" s="19" t="str">
        <f t="shared" si="9"/>
        <v/>
      </c>
      <c r="M15" s="19">
        <f t="shared" si="5"/>
        <v>78000</v>
      </c>
      <c r="O15" s="24" t="s">
        <v>4066</v>
      </c>
      <c r="P15" s="16">
        <f>SUM(P5:P14)</f>
        <v>1883</v>
      </c>
      <c r="Q15" s="16">
        <f>SUM(Q5:Q14)</f>
        <v>93800888.515270352</v>
      </c>
      <c r="R15" s="16">
        <f t="shared" ref="R15:S15" si="10">SUM(R5:R14)</f>
        <v>549355.60202606954</v>
      </c>
      <c r="S15" s="16">
        <f t="shared" si="10"/>
        <v>10159</v>
      </c>
      <c r="T15" s="16">
        <f>SUM(T5:T14)</f>
        <v>52.990910233619246</v>
      </c>
      <c r="U15" s="16">
        <f>SUM(U5:U14)</f>
        <v>15802.1</v>
      </c>
      <c r="V15" s="16">
        <f>SUM(V5:V14)</f>
        <v>85.224667484747556</v>
      </c>
      <c r="W15" s="11"/>
    </row>
    <row r="16" spans="2:23" x14ac:dyDescent="0.25">
      <c r="B16" s="20" t="s">
        <v>47</v>
      </c>
      <c r="C16" s="19">
        <f t="shared" si="9"/>
        <v>139630.61358354933</v>
      </c>
      <c r="D16" s="19">
        <f t="shared" si="9"/>
        <v>9509.8988293070688</v>
      </c>
      <c r="E16" s="19">
        <f t="shared" si="9"/>
        <v>82000</v>
      </c>
      <c r="F16" s="19">
        <f t="shared" si="9"/>
        <v>38666</v>
      </c>
      <c r="G16" s="19">
        <f t="shared" si="9"/>
        <v>73915.322885449597</v>
      </c>
      <c r="H16" s="19" t="str">
        <f t="shared" si="9"/>
        <v/>
      </c>
      <c r="I16" s="19">
        <f t="shared" si="9"/>
        <v>320480.56932594324</v>
      </c>
      <c r="J16" s="19">
        <f t="shared" si="9"/>
        <v>220354.47026205866</v>
      </c>
      <c r="K16" s="19" t="str">
        <f t="shared" si="9"/>
        <v/>
      </c>
      <c r="L16" s="19">
        <f t="shared" si="9"/>
        <v>57000</v>
      </c>
      <c r="M16" s="19">
        <f t="shared" si="5"/>
        <v>941556.87488630787</v>
      </c>
    </row>
    <row r="17" spans="2:23" ht="18.75" x14ac:dyDescent="0.3">
      <c r="B17" s="20" t="s">
        <v>1805</v>
      </c>
      <c r="C17" s="19" t="str">
        <f t="shared" si="9"/>
        <v/>
      </c>
      <c r="D17" s="19" t="str">
        <f t="shared" si="9"/>
        <v/>
      </c>
      <c r="E17" s="19" t="str">
        <f t="shared" si="9"/>
        <v/>
      </c>
      <c r="F17" s="19" t="str">
        <f t="shared" si="9"/>
        <v/>
      </c>
      <c r="G17" s="19" t="str">
        <f t="shared" si="9"/>
        <v/>
      </c>
      <c r="H17" s="19" t="str">
        <f t="shared" si="9"/>
        <v/>
      </c>
      <c r="I17" s="19" t="str">
        <f t="shared" si="9"/>
        <v/>
      </c>
      <c r="J17" s="19">
        <f t="shared" si="9"/>
        <v>11000</v>
      </c>
      <c r="K17" s="19" t="str">
        <f t="shared" si="9"/>
        <v/>
      </c>
      <c r="L17" s="19" t="str">
        <f t="shared" si="9"/>
        <v/>
      </c>
      <c r="M17" s="19">
        <f t="shared" si="5"/>
        <v>11000</v>
      </c>
      <c r="O17" s="50" t="s">
        <v>4070</v>
      </c>
      <c r="P17" s="50"/>
      <c r="Q17" s="50"/>
      <c r="R17" s="50"/>
      <c r="S17" s="50"/>
      <c r="U17" s="52"/>
      <c r="V17" s="52"/>
      <c r="W17" s="52"/>
    </row>
    <row r="18" spans="2:23" x14ac:dyDescent="0.25">
      <c r="B18" s="20" t="s">
        <v>1454</v>
      </c>
      <c r="C18" s="19" t="str">
        <f t="shared" si="9"/>
        <v/>
      </c>
      <c r="D18" s="19" t="str">
        <f t="shared" si="9"/>
        <v/>
      </c>
      <c r="E18" s="19" t="str">
        <f t="shared" si="9"/>
        <v/>
      </c>
      <c r="F18" s="19" t="str">
        <f t="shared" si="9"/>
        <v/>
      </c>
      <c r="G18" s="19" t="str">
        <f t="shared" si="9"/>
        <v/>
      </c>
      <c r="H18" s="19" t="str">
        <f t="shared" si="9"/>
        <v/>
      </c>
      <c r="I18" s="19" t="str">
        <f t="shared" si="9"/>
        <v/>
      </c>
      <c r="J18" s="19">
        <f t="shared" si="9"/>
        <v>100000</v>
      </c>
      <c r="K18" s="19" t="str">
        <f t="shared" si="9"/>
        <v/>
      </c>
      <c r="L18" s="19" t="str">
        <f t="shared" si="9"/>
        <v/>
      </c>
      <c r="M18" s="19">
        <f t="shared" si="5"/>
        <v>100000</v>
      </c>
    </row>
    <row r="19" spans="2:23" x14ac:dyDescent="0.25">
      <c r="B19" s="20" t="s">
        <v>1082</v>
      </c>
      <c r="C19" s="19" t="str">
        <f t="shared" si="9"/>
        <v/>
      </c>
      <c r="D19" s="19" t="str">
        <f t="shared" si="9"/>
        <v/>
      </c>
      <c r="E19" s="19" t="str">
        <f t="shared" si="9"/>
        <v/>
      </c>
      <c r="F19" s="19" t="str">
        <f t="shared" si="9"/>
        <v/>
      </c>
      <c r="G19" s="19">
        <f t="shared" si="9"/>
        <v>26000</v>
      </c>
      <c r="H19" s="19" t="str">
        <f t="shared" si="9"/>
        <v/>
      </c>
      <c r="I19" s="19" t="str">
        <f t="shared" si="9"/>
        <v/>
      </c>
      <c r="J19" s="19" t="str">
        <f t="shared" si="9"/>
        <v/>
      </c>
      <c r="K19" s="19" t="str">
        <f t="shared" si="9"/>
        <v/>
      </c>
      <c r="L19" s="19" t="str">
        <f t="shared" si="9"/>
        <v/>
      </c>
      <c r="M19" s="19">
        <f t="shared" si="5"/>
        <v>26000</v>
      </c>
    </row>
    <row r="20" spans="2:23" ht="18.75" x14ac:dyDescent="0.3">
      <c r="B20" s="20" t="s">
        <v>1051</v>
      </c>
      <c r="C20" s="19" t="str">
        <f t="shared" si="9"/>
        <v/>
      </c>
      <c r="D20" s="19" t="str">
        <f t="shared" si="9"/>
        <v/>
      </c>
      <c r="E20" s="19" t="str">
        <f t="shared" si="9"/>
        <v/>
      </c>
      <c r="F20" s="19" t="str">
        <f t="shared" si="9"/>
        <v/>
      </c>
      <c r="G20" s="19" t="str">
        <f t="shared" si="9"/>
        <v/>
      </c>
      <c r="H20" s="19" t="str">
        <f t="shared" si="9"/>
        <v/>
      </c>
      <c r="I20" s="19" t="str">
        <f t="shared" si="9"/>
        <v/>
      </c>
      <c r="J20" s="19">
        <f t="shared" si="9"/>
        <v>36400</v>
      </c>
      <c r="K20" s="19" t="str">
        <f t="shared" si="9"/>
        <v/>
      </c>
      <c r="L20" s="19" t="str">
        <f t="shared" si="9"/>
        <v/>
      </c>
      <c r="M20" s="19">
        <f t="shared" si="5"/>
        <v>36400</v>
      </c>
      <c r="U20" s="53"/>
      <c r="V20" s="53"/>
      <c r="W20" s="53"/>
    </row>
    <row r="21" spans="2:23" x14ac:dyDescent="0.25">
      <c r="B21" s="20" t="s">
        <v>423</v>
      </c>
      <c r="C21" s="19" t="str">
        <f t="shared" si="9"/>
        <v/>
      </c>
      <c r="D21" s="19" t="str">
        <f t="shared" si="9"/>
        <v/>
      </c>
      <c r="E21" s="19" t="str">
        <f t="shared" si="9"/>
        <v/>
      </c>
      <c r="F21" s="19" t="str">
        <f t="shared" si="9"/>
        <v/>
      </c>
      <c r="G21" s="19" t="str">
        <f t="shared" si="9"/>
        <v/>
      </c>
      <c r="H21" s="19" t="str">
        <f t="shared" si="9"/>
        <v/>
      </c>
      <c r="I21" s="19" t="str">
        <f t="shared" si="9"/>
        <v/>
      </c>
      <c r="J21" s="19">
        <f t="shared" si="9"/>
        <v>20598.017290051986</v>
      </c>
      <c r="K21" s="19" t="str">
        <f t="shared" si="9"/>
        <v/>
      </c>
      <c r="L21" s="19" t="str">
        <f t="shared" si="9"/>
        <v/>
      </c>
      <c r="M21" s="19">
        <f t="shared" si="5"/>
        <v>20598.017290051986</v>
      </c>
    </row>
    <row r="22" spans="2:23" x14ac:dyDescent="0.25">
      <c r="B22" s="20" t="s">
        <v>848</v>
      </c>
      <c r="C22" s="19" t="str">
        <f t="shared" si="9"/>
        <v/>
      </c>
      <c r="D22" s="19" t="str">
        <f t="shared" si="9"/>
        <v/>
      </c>
      <c r="E22" s="19" t="str">
        <f t="shared" si="9"/>
        <v/>
      </c>
      <c r="F22" s="19" t="str">
        <f t="shared" si="9"/>
        <v/>
      </c>
      <c r="G22" s="19" t="str">
        <f t="shared" si="9"/>
        <v/>
      </c>
      <c r="H22" s="19" t="str">
        <f t="shared" si="9"/>
        <v/>
      </c>
      <c r="I22" s="19" t="str">
        <f t="shared" si="9"/>
        <v/>
      </c>
      <c r="J22" s="19">
        <f t="shared" si="9"/>
        <v>4800</v>
      </c>
      <c r="K22" s="19" t="str">
        <f t="shared" si="9"/>
        <v/>
      </c>
      <c r="L22" s="19" t="str">
        <f t="shared" si="9"/>
        <v/>
      </c>
      <c r="M22" s="19">
        <f t="shared" si="5"/>
        <v>4800</v>
      </c>
    </row>
    <row r="23" spans="2:23" x14ac:dyDescent="0.25">
      <c r="B23" s="20" t="s">
        <v>797</v>
      </c>
      <c r="C23" s="19" t="str">
        <f t="shared" si="9"/>
        <v/>
      </c>
      <c r="D23" s="19" t="str">
        <f t="shared" si="9"/>
        <v/>
      </c>
      <c r="E23" s="19">
        <f t="shared" si="9"/>
        <v>3000</v>
      </c>
      <c r="F23" s="19" t="str">
        <f t="shared" si="9"/>
        <v/>
      </c>
      <c r="G23" s="19" t="str">
        <f t="shared" si="9"/>
        <v/>
      </c>
      <c r="H23" s="19" t="str">
        <f t="shared" si="9"/>
        <v/>
      </c>
      <c r="I23" s="19" t="str">
        <f t="shared" si="9"/>
        <v/>
      </c>
      <c r="J23" s="19" t="str">
        <f t="shared" si="9"/>
        <v/>
      </c>
      <c r="K23" s="19" t="str">
        <f t="shared" si="9"/>
        <v/>
      </c>
      <c r="L23" s="19" t="str">
        <f t="shared" si="9"/>
        <v/>
      </c>
      <c r="M23" s="19">
        <f t="shared" si="5"/>
        <v>3000</v>
      </c>
    </row>
    <row r="24" spans="2:23" x14ac:dyDescent="0.25">
      <c r="B24" s="20" t="s">
        <v>1119</v>
      </c>
      <c r="C24" s="19" t="str">
        <f t="shared" si="9"/>
        <v/>
      </c>
      <c r="D24" s="19" t="str">
        <f t="shared" si="9"/>
        <v/>
      </c>
      <c r="E24" s="19" t="str">
        <f t="shared" si="9"/>
        <v/>
      </c>
      <c r="F24" s="19" t="str">
        <f t="shared" si="9"/>
        <v/>
      </c>
      <c r="G24" s="19">
        <f t="shared" si="9"/>
        <v>15092.18020692008</v>
      </c>
      <c r="H24" s="19" t="str">
        <f t="shared" si="9"/>
        <v/>
      </c>
      <c r="I24" s="19" t="str">
        <f t="shared" si="9"/>
        <v/>
      </c>
      <c r="J24" s="19">
        <f t="shared" si="9"/>
        <v>19000</v>
      </c>
      <c r="K24" s="19" t="str">
        <f t="shared" si="9"/>
        <v/>
      </c>
      <c r="L24" s="19" t="str">
        <f t="shared" si="9"/>
        <v/>
      </c>
      <c r="M24" s="19">
        <f t="shared" si="5"/>
        <v>34092.180206920078</v>
      </c>
    </row>
    <row r="25" spans="2:23" x14ac:dyDescent="0.25">
      <c r="B25" s="20" t="s">
        <v>357</v>
      </c>
      <c r="C25" s="19" t="str">
        <f t="shared" ref="C25:L34" si="11">IF(SUMIFS(pmtSalary,pmtCountry,$B25,pmtJobtype,C$4)=0,"",SUMIFS(pmtSalary,pmtCountry,$B25,pmtJobtype,C$4))</f>
        <v/>
      </c>
      <c r="D25" s="19" t="str">
        <f t="shared" si="11"/>
        <v/>
      </c>
      <c r="E25" s="19" t="str">
        <f t="shared" si="11"/>
        <v/>
      </c>
      <c r="F25" s="19" t="str">
        <f t="shared" si="11"/>
        <v/>
      </c>
      <c r="G25" s="19">
        <f t="shared" si="11"/>
        <v>69868.486815062439</v>
      </c>
      <c r="H25" s="19" t="str">
        <f t="shared" si="11"/>
        <v/>
      </c>
      <c r="I25" s="19" t="str">
        <f t="shared" si="11"/>
        <v/>
      </c>
      <c r="J25" s="19">
        <f t="shared" si="11"/>
        <v>58799.349940520107</v>
      </c>
      <c r="K25" s="19" t="str">
        <f t="shared" si="11"/>
        <v/>
      </c>
      <c r="L25" s="19" t="str">
        <f t="shared" si="11"/>
        <v/>
      </c>
      <c r="M25" s="19">
        <f t="shared" si="5"/>
        <v>128667.83675558254</v>
      </c>
    </row>
    <row r="26" spans="2:23" x14ac:dyDescent="0.25">
      <c r="B26" s="20" t="s">
        <v>1929</v>
      </c>
      <c r="C26" s="19" t="str">
        <f t="shared" si="11"/>
        <v/>
      </c>
      <c r="D26" s="19" t="str">
        <f t="shared" si="11"/>
        <v/>
      </c>
      <c r="E26" s="19" t="str">
        <f t="shared" si="11"/>
        <v/>
      </c>
      <c r="F26" s="19" t="str">
        <f t="shared" si="11"/>
        <v/>
      </c>
      <c r="G26" s="19" t="str">
        <f t="shared" si="11"/>
        <v/>
      </c>
      <c r="H26" s="19" t="str">
        <f t="shared" si="11"/>
        <v/>
      </c>
      <c r="I26" s="19" t="str">
        <f t="shared" si="11"/>
        <v/>
      </c>
      <c r="J26" s="19">
        <f t="shared" si="11"/>
        <v>20000</v>
      </c>
      <c r="K26" s="19" t="str">
        <f t="shared" si="11"/>
        <v/>
      </c>
      <c r="L26" s="19" t="str">
        <f t="shared" si="11"/>
        <v/>
      </c>
      <c r="M26" s="19">
        <f t="shared" si="5"/>
        <v>20000</v>
      </c>
    </row>
    <row r="27" spans="2:23" x14ac:dyDescent="0.25">
      <c r="B27" s="20" t="s">
        <v>7</v>
      </c>
      <c r="C27" s="19">
        <f t="shared" si="11"/>
        <v>372571.83357433381</v>
      </c>
      <c r="D27" s="19">
        <f t="shared" si="11"/>
        <v>73277.240057840114</v>
      </c>
      <c r="E27" s="19">
        <f t="shared" si="11"/>
        <v>278567.91939424595</v>
      </c>
      <c r="F27" s="19">
        <f t="shared" si="11"/>
        <v>153450.43344469217</v>
      </c>
      <c r="G27" s="19">
        <f t="shared" si="11"/>
        <v>312239.57474694942</v>
      </c>
      <c r="H27" s="19">
        <f t="shared" si="11"/>
        <v>272752.16262901836</v>
      </c>
      <c r="I27" s="19">
        <f t="shared" si="11"/>
        <v>3363147.494269412</v>
      </c>
      <c r="J27" s="19">
        <f t="shared" si="11"/>
        <v>2129031.3739092639</v>
      </c>
      <c r="K27" s="19">
        <f t="shared" si="11"/>
        <v>70205.33952573956</v>
      </c>
      <c r="L27" s="19">
        <f t="shared" si="11"/>
        <v>618885.08366159268</v>
      </c>
      <c r="M27" s="19">
        <f t="shared" si="5"/>
        <v>7644128.4552130876</v>
      </c>
    </row>
    <row r="28" spans="2:23" x14ac:dyDescent="0.25">
      <c r="B28" s="20" t="s">
        <v>724</v>
      </c>
      <c r="C28" s="19" t="str">
        <f t="shared" si="11"/>
        <v/>
      </c>
      <c r="D28" s="19">
        <f t="shared" si="11"/>
        <v>30000</v>
      </c>
      <c r="E28" s="19" t="str">
        <f t="shared" si="11"/>
        <v/>
      </c>
      <c r="F28" s="19" t="str">
        <f t="shared" si="11"/>
        <v/>
      </c>
      <c r="G28" s="19" t="str">
        <f t="shared" si="11"/>
        <v/>
      </c>
      <c r="H28" s="19" t="str">
        <f t="shared" si="11"/>
        <v/>
      </c>
      <c r="I28" s="19">
        <f t="shared" si="11"/>
        <v>168000</v>
      </c>
      <c r="J28" s="19">
        <f t="shared" si="11"/>
        <v>32982.694378645909</v>
      </c>
      <c r="K28" s="19" t="str">
        <f t="shared" si="11"/>
        <v/>
      </c>
      <c r="L28" s="19" t="str">
        <f t="shared" si="11"/>
        <v/>
      </c>
      <c r="M28" s="19">
        <f t="shared" si="5"/>
        <v>230982.69437864592</v>
      </c>
    </row>
    <row r="29" spans="2:23" x14ac:dyDescent="0.25">
      <c r="B29" s="20" t="s">
        <v>1074</v>
      </c>
      <c r="C29" s="19" t="str">
        <f t="shared" si="11"/>
        <v/>
      </c>
      <c r="D29" s="19">
        <f t="shared" si="11"/>
        <v>12000</v>
      </c>
      <c r="E29" s="19" t="str">
        <f t="shared" si="11"/>
        <v/>
      </c>
      <c r="F29" s="19" t="str">
        <f t="shared" si="11"/>
        <v/>
      </c>
      <c r="G29" s="19">
        <f t="shared" si="11"/>
        <v>30000</v>
      </c>
      <c r="H29" s="19" t="str">
        <f t="shared" si="11"/>
        <v/>
      </c>
      <c r="I29" s="19" t="str">
        <f t="shared" si="11"/>
        <v/>
      </c>
      <c r="J29" s="19">
        <f t="shared" si="11"/>
        <v>12000</v>
      </c>
      <c r="K29" s="19" t="str">
        <f t="shared" si="11"/>
        <v/>
      </c>
      <c r="L29" s="19" t="str">
        <f t="shared" si="11"/>
        <v/>
      </c>
      <c r="M29" s="19">
        <f t="shared" si="5"/>
        <v>54000</v>
      </c>
    </row>
    <row r="30" spans="2:23" x14ac:dyDescent="0.25">
      <c r="B30" s="20" t="s">
        <v>414</v>
      </c>
      <c r="C30" s="19" t="str">
        <f t="shared" si="11"/>
        <v/>
      </c>
      <c r="D30" s="19" t="str">
        <f t="shared" si="11"/>
        <v/>
      </c>
      <c r="E30" s="19" t="str">
        <f t="shared" si="11"/>
        <v/>
      </c>
      <c r="F30" s="19" t="str">
        <f t="shared" si="11"/>
        <v/>
      </c>
      <c r="G30" s="19" t="str">
        <f t="shared" si="11"/>
        <v/>
      </c>
      <c r="H30" s="19" t="str">
        <f t="shared" si="11"/>
        <v/>
      </c>
      <c r="I30" s="19">
        <f t="shared" si="11"/>
        <v>248000</v>
      </c>
      <c r="J30" s="19" t="str">
        <f t="shared" si="11"/>
        <v/>
      </c>
      <c r="K30" s="19" t="str">
        <f t="shared" si="11"/>
        <v/>
      </c>
      <c r="L30" s="19">
        <f t="shared" si="11"/>
        <v>86200</v>
      </c>
      <c r="M30" s="19">
        <f t="shared" si="5"/>
        <v>334200</v>
      </c>
    </row>
    <row r="31" spans="2:23" x14ac:dyDescent="0.25">
      <c r="B31" s="20" t="s">
        <v>652</v>
      </c>
      <c r="C31" s="19" t="str">
        <f t="shared" si="11"/>
        <v/>
      </c>
      <c r="D31" s="19" t="str">
        <f t="shared" si="11"/>
        <v/>
      </c>
      <c r="E31" s="19" t="str">
        <f t="shared" si="11"/>
        <v/>
      </c>
      <c r="F31" s="19" t="str">
        <f t="shared" si="11"/>
        <v/>
      </c>
      <c r="G31" s="19" t="str">
        <f t="shared" si="11"/>
        <v/>
      </c>
      <c r="H31" s="19" t="str">
        <f t="shared" si="11"/>
        <v/>
      </c>
      <c r="I31" s="19" t="str">
        <f t="shared" si="11"/>
        <v/>
      </c>
      <c r="J31" s="19">
        <f t="shared" si="11"/>
        <v>202694.32210918795</v>
      </c>
      <c r="K31" s="19" t="str">
        <f t="shared" si="11"/>
        <v/>
      </c>
      <c r="L31" s="19" t="str">
        <f t="shared" si="11"/>
        <v/>
      </c>
      <c r="M31" s="19">
        <f t="shared" si="5"/>
        <v>202694.32210918795</v>
      </c>
    </row>
    <row r="32" spans="2:23" x14ac:dyDescent="0.25">
      <c r="B32" s="20" t="s">
        <v>1172</v>
      </c>
      <c r="C32" s="19" t="str">
        <f t="shared" si="11"/>
        <v/>
      </c>
      <c r="D32" s="19">
        <f t="shared" si="11"/>
        <v>15600</v>
      </c>
      <c r="E32" s="19" t="str">
        <f t="shared" si="11"/>
        <v/>
      </c>
      <c r="F32" s="19" t="str">
        <f t="shared" si="11"/>
        <v/>
      </c>
      <c r="G32" s="19" t="str">
        <f t="shared" si="11"/>
        <v/>
      </c>
      <c r="H32" s="19" t="str">
        <f t="shared" si="11"/>
        <v/>
      </c>
      <c r="I32" s="19">
        <f t="shared" si="11"/>
        <v>42000</v>
      </c>
      <c r="J32" s="19">
        <f t="shared" si="11"/>
        <v>86000</v>
      </c>
      <c r="K32" s="19" t="str">
        <f t="shared" si="11"/>
        <v/>
      </c>
      <c r="L32" s="19" t="str">
        <f t="shared" si="11"/>
        <v/>
      </c>
      <c r="M32" s="19">
        <f t="shared" si="5"/>
        <v>143600</v>
      </c>
    </row>
    <row r="33" spans="2:13" x14ac:dyDescent="0.25">
      <c r="B33" s="20" t="s">
        <v>1127</v>
      </c>
      <c r="C33" s="19">
        <f t="shared" si="11"/>
        <v>35000</v>
      </c>
      <c r="D33" s="19" t="str">
        <f t="shared" si="11"/>
        <v/>
      </c>
      <c r="E33" s="19" t="str">
        <f t="shared" si="11"/>
        <v/>
      </c>
      <c r="F33" s="19" t="str">
        <f t="shared" si="11"/>
        <v/>
      </c>
      <c r="G33" s="19" t="str">
        <f t="shared" si="11"/>
        <v/>
      </c>
      <c r="H33" s="19">
        <f t="shared" si="11"/>
        <v>11404.820437438224</v>
      </c>
      <c r="I33" s="19">
        <f t="shared" si="11"/>
        <v>98568.112122056918</v>
      </c>
      <c r="J33" s="19">
        <f t="shared" si="11"/>
        <v>42000</v>
      </c>
      <c r="K33" s="19" t="str">
        <f t="shared" si="11"/>
        <v/>
      </c>
      <c r="L33" s="19" t="str">
        <f t="shared" si="11"/>
        <v/>
      </c>
      <c r="M33" s="19">
        <f t="shared" si="5"/>
        <v>186972.93255949515</v>
      </c>
    </row>
    <row r="34" spans="2:13" x14ac:dyDescent="0.25">
      <c r="B34" s="20" t="s">
        <v>1407</v>
      </c>
      <c r="C34" s="19" t="str">
        <f t="shared" si="11"/>
        <v/>
      </c>
      <c r="D34" s="19" t="str">
        <f t="shared" si="11"/>
        <v/>
      </c>
      <c r="E34" s="19" t="str">
        <f t="shared" si="11"/>
        <v/>
      </c>
      <c r="F34" s="19" t="str">
        <f t="shared" si="11"/>
        <v/>
      </c>
      <c r="G34" s="19" t="str">
        <f t="shared" si="11"/>
        <v/>
      </c>
      <c r="H34" s="19" t="str">
        <f t="shared" si="11"/>
        <v/>
      </c>
      <c r="I34" s="19" t="str">
        <f t="shared" si="11"/>
        <v/>
      </c>
      <c r="J34" s="19">
        <f t="shared" si="11"/>
        <v>7261.724659606657</v>
      </c>
      <c r="K34" s="19" t="str">
        <f t="shared" si="11"/>
        <v/>
      </c>
      <c r="L34" s="19" t="str">
        <f t="shared" si="11"/>
        <v/>
      </c>
      <c r="M34" s="19">
        <f t="shared" si="5"/>
        <v>7261.724659606657</v>
      </c>
    </row>
    <row r="35" spans="2:13" x14ac:dyDescent="0.25">
      <c r="B35" s="20" t="s">
        <v>1440</v>
      </c>
      <c r="C35" s="19" t="str">
        <f t="shared" ref="C35:L44" si="12">IF(SUMIFS(pmtSalary,pmtCountry,$B35,pmtJobtype,C$4)=0,"",SUMIFS(pmtSalary,pmtCountry,$B35,pmtJobtype,C$4))</f>
        <v/>
      </c>
      <c r="D35" s="19" t="str">
        <f t="shared" si="12"/>
        <v/>
      </c>
      <c r="E35" s="19" t="str">
        <f t="shared" si="12"/>
        <v/>
      </c>
      <c r="F35" s="19" t="str">
        <f t="shared" si="12"/>
        <v/>
      </c>
      <c r="G35" s="19" t="str">
        <f t="shared" si="12"/>
        <v/>
      </c>
      <c r="H35" s="19" t="str">
        <f t="shared" si="12"/>
        <v/>
      </c>
      <c r="I35" s="19">
        <f t="shared" si="12"/>
        <v>35400</v>
      </c>
      <c r="J35" s="19" t="str">
        <f t="shared" si="12"/>
        <v/>
      </c>
      <c r="K35" s="19" t="str">
        <f t="shared" si="12"/>
        <v/>
      </c>
      <c r="L35" s="19" t="str">
        <f t="shared" si="12"/>
        <v/>
      </c>
      <c r="M35" s="19">
        <f t="shared" si="5"/>
        <v>35400</v>
      </c>
    </row>
    <row r="36" spans="2:13" x14ac:dyDescent="0.25">
      <c r="B36" s="20" t="s">
        <v>2000</v>
      </c>
      <c r="C36" s="19">
        <f t="shared" si="12"/>
        <v>100800</v>
      </c>
      <c r="D36" s="19" t="str">
        <f t="shared" si="12"/>
        <v/>
      </c>
      <c r="E36" s="19" t="str">
        <f t="shared" si="12"/>
        <v/>
      </c>
      <c r="F36" s="19" t="str">
        <f t="shared" si="12"/>
        <v/>
      </c>
      <c r="G36" s="19" t="str">
        <f t="shared" si="12"/>
        <v/>
      </c>
      <c r="H36" s="19" t="str">
        <f t="shared" si="12"/>
        <v/>
      </c>
      <c r="I36" s="19" t="str">
        <f t="shared" si="12"/>
        <v/>
      </c>
      <c r="J36" s="19" t="str">
        <f t="shared" si="12"/>
        <v/>
      </c>
      <c r="K36" s="19" t="str">
        <f t="shared" si="12"/>
        <v/>
      </c>
      <c r="L36" s="19" t="str">
        <f t="shared" si="12"/>
        <v/>
      </c>
      <c r="M36" s="19">
        <f t="shared" si="5"/>
        <v>100800</v>
      </c>
    </row>
    <row r="37" spans="2:13" x14ac:dyDescent="0.25">
      <c r="B37" s="20" t="s">
        <v>16</v>
      </c>
      <c r="C37" s="19" t="str">
        <f t="shared" si="12"/>
        <v/>
      </c>
      <c r="D37" s="19">
        <f t="shared" si="12"/>
        <v>48000</v>
      </c>
      <c r="E37" s="19">
        <f t="shared" si="12"/>
        <v>51596.630663677744</v>
      </c>
      <c r="F37" s="19" t="str">
        <f t="shared" si="12"/>
        <v/>
      </c>
      <c r="G37" s="19">
        <f t="shared" si="12"/>
        <v>18533.414849534678</v>
      </c>
      <c r="H37" s="19" t="str">
        <f t="shared" si="12"/>
        <v/>
      </c>
      <c r="I37" s="19">
        <f t="shared" si="12"/>
        <v>134970.44353436673</v>
      </c>
      <c r="J37" s="19">
        <f t="shared" si="12"/>
        <v>89322</v>
      </c>
      <c r="K37" s="19" t="str">
        <f t="shared" si="12"/>
        <v/>
      </c>
      <c r="L37" s="19">
        <f t="shared" si="12"/>
        <v>1910.5359690238436</v>
      </c>
      <c r="M37" s="19">
        <f t="shared" si="5"/>
        <v>344333.02501660294</v>
      </c>
    </row>
    <row r="38" spans="2:13" x14ac:dyDescent="0.25">
      <c r="B38" s="20" t="s">
        <v>345</v>
      </c>
      <c r="C38" s="19" t="str">
        <f t="shared" si="12"/>
        <v/>
      </c>
      <c r="D38" s="19" t="str">
        <f t="shared" si="12"/>
        <v/>
      </c>
      <c r="E38" s="19" t="str">
        <f t="shared" si="12"/>
        <v/>
      </c>
      <c r="F38" s="19">
        <f t="shared" si="12"/>
        <v>16519</v>
      </c>
      <c r="G38" s="19">
        <f t="shared" si="12"/>
        <v>19068</v>
      </c>
      <c r="H38" s="19" t="str">
        <f t="shared" si="12"/>
        <v/>
      </c>
      <c r="I38" s="19">
        <f t="shared" si="12"/>
        <v>37833.26340342917</v>
      </c>
      <c r="J38" s="19">
        <f t="shared" si="12"/>
        <v>89982.448779308339</v>
      </c>
      <c r="K38" s="19" t="str">
        <f t="shared" si="12"/>
        <v/>
      </c>
      <c r="L38" s="19">
        <f t="shared" si="12"/>
        <v>28869.503829551191</v>
      </c>
      <c r="M38" s="19">
        <f t="shared" si="5"/>
        <v>192272.2160122887</v>
      </c>
    </row>
    <row r="39" spans="2:13" x14ac:dyDescent="0.25">
      <c r="B39" s="20" t="s">
        <v>1007</v>
      </c>
      <c r="C39" s="19" t="str">
        <f t="shared" si="12"/>
        <v/>
      </c>
      <c r="D39" s="19">
        <f t="shared" si="12"/>
        <v>48000</v>
      </c>
      <c r="E39" s="19" t="str">
        <f t="shared" si="12"/>
        <v/>
      </c>
      <c r="F39" s="19" t="str">
        <f t="shared" si="12"/>
        <v/>
      </c>
      <c r="G39" s="19">
        <f t="shared" si="12"/>
        <v>49200</v>
      </c>
      <c r="H39" s="19" t="str">
        <f t="shared" si="12"/>
        <v/>
      </c>
      <c r="I39" s="19">
        <f t="shared" si="12"/>
        <v>62000</v>
      </c>
      <c r="J39" s="19" t="str">
        <f t="shared" si="12"/>
        <v/>
      </c>
      <c r="K39" s="19" t="str">
        <f t="shared" si="12"/>
        <v/>
      </c>
      <c r="L39" s="19" t="str">
        <f t="shared" si="12"/>
        <v/>
      </c>
      <c r="M39" s="19">
        <f t="shared" si="5"/>
        <v>159200</v>
      </c>
    </row>
    <row r="40" spans="2:13" x14ac:dyDescent="0.25">
      <c r="B40" s="20" t="s">
        <v>63</v>
      </c>
      <c r="C40" s="19" t="str">
        <f t="shared" si="12"/>
        <v/>
      </c>
      <c r="D40" s="19">
        <f t="shared" si="12"/>
        <v>24000</v>
      </c>
      <c r="E40" s="19">
        <f t="shared" si="12"/>
        <v>36000</v>
      </c>
      <c r="F40" s="19">
        <f t="shared" si="12"/>
        <v>135147</v>
      </c>
      <c r="G40" s="19" t="str">
        <f t="shared" si="12"/>
        <v/>
      </c>
      <c r="H40" s="19" t="str">
        <f t="shared" si="12"/>
        <v/>
      </c>
      <c r="I40" s="19">
        <f t="shared" si="12"/>
        <v>101000</v>
      </c>
      <c r="J40" s="19">
        <f t="shared" si="12"/>
        <v>207000</v>
      </c>
      <c r="K40" s="19" t="str">
        <f t="shared" si="12"/>
        <v/>
      </c>
      <c r="L40" s="19" t="str">
        <f t="shared" si="12"/>
        <v/>
      </c>
      <c r="M40" s="19">
        <f t="shared" si="5"/>
        <v>503147</v>
      </c>
    </row>
    <row r="41" spans="2:13" x14ac:dyDescent="0.25">
      <c r="B41" s="20" t="s">
        <v>131</v>
      </c>
      <c r="C41" s="19" t="str">
        <f t="shared" si="12"/>
        <v/>
      </c>
      <c r="D41" s="19">
        <f t="shared" si="12"/>
        <v>56960</v>
      </c>
      <c r="E41" s="19" t="str">
        <f t="shared" si="12"/>
        <v/>
      </c>
      <c r="F41" s="19" t="str">
        <f t="shared" si="12"/>
        <v/>
      </c>
      <c r="G41" s="19">
        <f t="shared" si="12"/>
        <v>59500</v>
      </c>
      <c r="H41" s="19">
        <f t="shared" si="12"/>
        <v>57600</v>
      </c>
      <c r="I41" s="19">
        <f t="shared" si="12"/>
        <v>202093.33333333331</v>
      </c>
      <c r="J41" s="19">
        <f t="shared" si="12"/>
        <v>18000</v>
      </c>
      <c r="K41" s="19" t="str">
        <f t="shared" si="12"/>
        <v/>
      </c>
      <c r="L41" s="19" t="str">
        <f t="shared" si="12"/>
        <v/>
      </c>
      <c r="M41" s="19">
        <f t="shared" si="5"/>
        <v>394153.33333333331</v>
      </c>
    </row>
    <row r="42" spans="2:13" x14ac:dyDescent="0.25">
      <c r="B42" s="20" t="s">
        <v>169</v>
      </c>
      <c r="C42" s="19" t="str">
        <f t="shared" si="12"/>
        <v/>
      </c>
      <c r="D42" s="19" t="str">
        <f t="shared" si="12"/>
        <v/>
      </c>
      <c r="E42" s="19">
        <f t="shared" si="12"/>
        <v>255600</v>
      </c>
      <c r="F42" s="19" t="str">
        <f t="shared" si="12"/>
        <v/>
      </c>
      <c r="G42" s="19">
        <f t="shared" si="12"/>
        <v>60000</v>
      </c>
      <c r="H42" s="19">
        <f t="shared" si="12"/>
        <v>95000</v>
      </c>
      <c r="I42" s="19">
        <f t="shared" si="12"/>
        <v>93211.80269935554</v>
      </c>
      <c r="J42" s="19">
        <f t="shared" si="12"/>
        <v>174200</v>
      </c>
      <c r="K42" s="19" t="str">
        <f t="shared" si="12"/>
        <v/>
      </c>
      <c r="L42" s="19" t="str">
        <f t="shared" si="12"/>
        <v/>
      </c>
      <c r="M42" s="19">
        <f t="shared" si="5"/>
        <v>678011.80269935552</v>
      </c>
    </row>
    <row r="43" spans="2:13" x14ac:dyDescent="0.25">
      <c r="B43" s="20" t="s">
        <v>714</v>
      </c>
      <c r="C43" s="19" t="str">
        <f t="shared" si="12"/>
        <v/>
      </c>
      <c r="D43" s="19">
        <f t="shared" si="12"/>
        <v>13800</v>
      </c>
      <c r="E43" s="19" t="str">
        <f t="shared" si="12"/>
        <v/>
      </c>
      <c r="F43" s="19" t="str">
        <f t="shared" si="12"/>
        <v/>
      </c>
      <c r="G43" s="19">
        <f t="shared" si="12"/>
        <v>3000</v>
      </c>
      <c r="H43" s="19" t="str">
        <f t="shared" si="12"/>
        <v/>
      </c>
      <c r="I43" s="19">
        <f t="shared" si="12"/>
        <v>97805.773962244275</v>
      </c>
      <c r="J43" s="19" t="str">
        <f t="shared" si="12"/>
        <v/>
      </c>
      <c r="K43" s="19" t="str">
        <f t="shared" si="12"/>
        <v/>
      </c>
      <c r="L43" s="19" t="str">
        <f t="shared" si="12"/>
        <v/>
      </c>
      <c r="M43" s="19">
        <f t="shared" si="5"/>
        <v>114605.77396224428</v>
      </c>
    </row>
    <row r="44" spans="2:13" x14ac:dyDescent="0.25">
      <c r="B44" s="20" t="s">
        <v>297</v>
      </c>
      <c r="C44" s="19" t="str">
        <f t="shared" si="12"/>
        <v/>
      </c>
      <c r="D44" s="19" t="str">
        <f t="shared" si="12"/>
        <v/>
      </c>
      <c r="E44" s="19" t="str">
        <f t="shared" si="12"/>
        <v/>
      </c>
      <c r="F44" s="19" t="str">
        <f t="shared" si="12"/>
        <v/>
      </c>
      <c r="G44" s="19" t="str">
        <f t="shared" si="12"/>
        <v/>
      </c>
      <c r="H44" s="19">
        <f t="shared" si="12"/>
        <v>138000</v>
      </c>
      <c r="I44" s="19">
        <f t="shared" si="12"/>
        <v>8000</v>
      </c>
      <c r="J44" s="19" t="str">
        <f t="shared" si="12"/>
        <v/>
      </c>
      <c r="K44" s="19" t="str">
        <f t="shared" si="12"/>
        <v/>
      </c>
      <c r="L44" s="19" t="str">
        <f t="shared" si="12"/>
        <v/>
      </c>
      <c r="M44" s="19">
        <f t="shared" si="5"/>
        <v>146000</v>
      </c>
    </row>
    <row r="45" spans="2:13" x14ac:dyDescent="0.25">
      <c r="B45" s="20" t="s">
        <v>195</v>
      </c>
      <c r="C45" s="19" t="str">
        <f t="shared" ref="C45:L54" si="13">IF(SUMIFS(pmtSalary,pmtCountry,$B45,pmtJobtype,C$4)=0,"",SUMIFS(pmtSalary,pmtCountry,$B45,pmtJobtype,C$4))</f>
        <v/>
      </c>
      <c r="D45" s="19" t="str">
        <f t="shared" si="13"/>
        <v/>
      </c>
      <c r="E45" s="19" t="str">
        <f t="shared" si="13"/>
        <v/>
      </c>
      <c r="F45" s="19" t="str">
        <f t="shared" si="13"/>
        <v/>
      </c>
      <c r="G45" s="19">
        <f t="shared" si="13"/>
        <v>36000</v>
      </c>
      <c r="H45" s="19" t="str">
        <f t="shared" si="13"/>
        <v/>
      </c>
      <c r="I45" s="19" t="str">
        <f t="shared" si="13"/>
        <v/>
      </c>
      <c r="J45" s="19">
        <f t="shared" si="13"/>
        <v>60000</v>
      </c>
      <c r="K45" s="19" t="str">
        <f t="shared" si="13"/>
        <v/>
      </c>
      <c r="L45" s="19" t="str">
        <f t="shared" si="13"/>
        <v/>
      </c>
      <c r="M45" s="19">
        <f t="shared" si="5"/>
        <v>96000</v>
      </c>
    </row>
    <row r="46" spans="2:13" x14ac:dyDescent="0.25">
      <c r="B46" s="20" t="s">
        <v>124</v>
      </c>
      <c r="C46" s="19" t="str">
        <f t="shared" si="13"/>
        <v/>
      </c>
      <c r="D46" s="19">
        <f t="shared" si="13"/>
        <v>140500</v>
      </c>
      <c r="E46" s="19" t="str">
        <f t="shared" si="13"/>
        <v/>
      </c>
      <c r="F46" s="19" t="str">
        <f t="shared" si="13"/>
        <v/>
      </c>
      <c r="G46" s="19">
        <f t="shared" si="13"/>
        <v>108000</v>
      </c>
      <c r="H46" s="19">
        <f t="shared" si="13"/>
        <v>36000</v>
      </c>
      <c r="I46" s="19">
        <f t="shared" si="13"/>
        <v>406072.30552251119</v>
      </c>
      <c r="J46" s="19">
        <f t="shared" si="13"/>
        <v>126710.79811950968</v>
      </c>
      <c r="K46" s="19" t="str">
        <f t="shared" si="13"/>
        <v/>
      </c>
      <c r="L46" s="19" t="str">
        <f t="shared" si="13"/>
        <v/>
      </c>
      <c r="M46" s="19">
        <f t="shared" si="5"/>
        <v>817283.10364202096</v>
      </c>
    </row>
    <row r="47" spans="2:13" x14ac:dyDescent="0.25">
      <c r="B47" s="20" t="s">
        <v>1672</v>
      </c>
      <c r="C47" s="19" t="str">
        <f t="shared" si="13"/>
        <v/>
      </c>
      <c r="D47" s="19" t="str">
        <f t="shared" si="13"/>
        <v/>
      </c>
      <c r="E47" s="19" t="str">
        <f t="shared" si="13"/>
        <v/>
      </c>
      <c r="F47" s="19" t="str">
        <f t="shared" si="13"/>
        <v/>
      </c>
      <c r="G47" s="19">
        <f t="shared" si="13"/>
        <v>10000</v>
      </c>
      <c r="H47" s="19" t="str">
        <f t="shared" si="13"/>
        <v/>
      </c>
      <c r="I47" s="19">
        <f t="shared" si="13"/>
        <v>10000</v>
      </c>
      <c r="J47" s="19" t="str">
        <f t="shared" si="13"/>
        <v/>
      </c>
      <c r="K47" s="19" t="str">
        <f t="shared" si="13"/>
        <v/>
      </c>
      <c r="L47" s="19" t="str">
        <f t="shared" si="13"/>
        <v/>
      </c>
      <c r="M47" s="19">
        <f t="shared" si="5"/>
        <v>20000</v>
      </c>
    </row>
    <row r="48" spans="2:13" x14ac:dyDescent="0.25">
      <c r="B48" s="20" t="s">
        <v>82</v>
      </c>
      <c r="C48" s="19">
        <f t="shared" si="13"/>
        <v>285574.70379273803</v>
      </c>
      <c r="D48" s="19">
        <f t="shared" si="13"/>
        <v>248857.95616224312</v>
      </c>
      <c r="E48" s="19">
        <f t="shared" si="13"/>
        <v>723115.94638946885</v>
      </c>
      <c r="F48" s="19">
        <f t="shared" si="13"/>
        <v>189703.19609089027</v>
      </c>
      <c r="G48" s="19">
        <f t="shared" si="13"/>
        <v>556870.67239583912</v>
      </c>
      <c r="H48" s="19">
        <f t="shared" si="13"/>
        <v>327390.99970524607</v>
      </c>
      <c r="I48" s="19">
        <f t="shared" si="13"/>
        <v>1816989.5642843954</v>
      </c>
      <c r="J48" s="19">
        <f t="shared" si="13"/>
        <v>3287964.9794274014</v>
      </c>
      <c r="K48" s="19" t="str">
        <f t="shared" si="13"/>
        <v/>
      </c>
      <c r="L48" s="19">
        <f t="shared" si="13"/>
        <v>85000</v>
      </c>
      <c r="M48" s="19">
        <f t="shared" si="5"/>
        <v>7521468.0182482228</v>
      </c>
    </row>
    <row r="49" spans="2:13" x14ac:dyDescent="0.25">
      <c r="B49" s="20" t="s">
        <v>670</v>
      </c>
      <c r="C49" s="19" t="str">
        <f t="shared" si="13"/>
        <v/>
      </c>
      <c r="D49" s="19" t="str">
        <f t="shared" si="13"/>
        <v/>
      </c>
      <c r="E49" s="19">
        <f t="shared" si="13"/>
        <v>72000</v>
      </c>
      <c r="F49" s="19" t="str">
        <f t="shared" si="13"/>
        <v/>
      </c>
      <c r="G49" s="19">
        <f t="shared" si="13"/>
        <v>199397.02340123468</v>
      </c>
      <c r="H49" s="19">
        <f t="shared" si="13"/>
        <v>39879.404680246938</v>
      </c>
      <c r="I49" s="19">
        <f t="shared" si="13"/>
        <v>419095.53510185203</v>
      </c>
      <c r="J49" s="19">
        <f t="shared" si="13"/>
        <v>323941.36132335826</v>
      </c>
      <c r="K49" s="19" t="str">
        <f t="shared" si="13"/>
        <v/>
      </c>
      <c r="L49" s="19" t="str">
        <f t="shared" si="13"/>
        <v/>
      </c>
      <c r="M49" s="19">
        <f t="shared" si="5"/>
        <v>1054313.3245066919</v>
      </c>
    </row>
    <row r="50" spans="2:13" x14ac:dyDescent="0.25">
      <c r="B50" s="20" t="s">
        <v>497</v>
      </c>
      <c r="C50" s="19" t="str">
        <f t="shared" si="13"/>
        <v/>
      </c>
      <c r="D50" s="19" t="str">
        <f t="shared" si="13"/>
        <v/>
      </c>
      <c r="E50" s="19" t="str">
        <f t="shared" si="13"/>
        <v/>
      </c>
      <c r="F50" s="19" t="str">
        <f t="shared" si="13"/>
        <v/>
      </c>
      <c r="G50" s="19" t="str">
        <f t="shared" si="13"/>
        <v/>
      </c>
      <c r="H50" s="19" t="str">
        <f t="shared" si="13"/>
        <v/>
      </c>
      <c r="I50" s="19" t="str">
        <f t="shared" si="13"/>
        <v/>
      </c>
      <c r="J50" s="19">
        <f t="shared" si="13"/>
        <v>28109.627547434993</v>
      </c>
      <c r="K50" s="19" t="str">
        <f t="shared" si="13"/>
        <v/>
      </c>
      <c r="L50" s="19" t="str">
        <f t="shared" si="13"/>
        <v/>
      </c>
      <c r="M50" s="19">
        <f t="shared" si="5"/>
        <v>28109.627547434993</v>
      </c>
    </row>
    <row r="51" spans="2:13" x14ac:dyDescent="0.25">
      <c r="B51" s="20" t="s">
        <v>524</v>
      </c>
      <c r="C51" s="19" t="str">
        <f t="shared" si="13"/>
        <v/>
      </c>
      <c r="D51" s="19" t="str">
        <f t="shared" si="13"/>
        <v/>
      </c>
      <c r="E51" s="19" t="str">
        <f t="shared" si="13"/>
        <v/>
      </c>
      <c r="F51" s="19" t="str">
        <f t="shared" si="13"/>
        <v/>
      </c>
      <c r="G51" s="19" t="str">
        <f t="shared" si="13"/>
        <v/>
      </c>
      <c r="H51" s="19">
        <f t="shared" si="13"/>
        <v>6629</v>
      </c>
      <c r="I51" s="19" t="str">
        <f t="shared" si="13"/>
        <v/>
      </c>
      <c r="J51" s="19">
        <f t="shared" si="13"/>
        <v>15404.364569961488</v>
      </c>
      <c r="K51" s="19" t="str">
        <f t="shared" si="13"/>
        <v/>
      </c>
      <c r="L51" s="19" t="str">
        <f t="shared" si="13"/>
        <v/>
      </c>
      <c r="M51" s="19">
        <f t="shared" si="5"/>
        <v>22033.364569961486</v>
      </c>
    </row>
    <row r="52" spans="2:13" x14ac:dyDescent="0.25">
      <c r="B52" s="20" t="s">
        <v>164</v>
      </c>
      <c r="C52" s="19">
        <f t="shared" si="13"/>
        <v>145000</v>
      </c>
      <c r="D52" s="19" t="str">
        <f t="shared" si="13"/>
        <v/>
      </c>
      <c r="E52" s="19" t="str">
        <f t="shared" si="13"/>
        <v/>
      </c>
      <c r="F52" s="19" t="str">
        <f t="shared" si="13"/>
        <v/>
      </c>
      <c r="G52" s="19">
        <f t="shared" si="13"/>
        <v>15500</v>
      </c>
      <c r="H52" s="19" t="str">
        <f t="shared" si="13"/>
        <v/>
      </c>
      <c r="I52" s="19">
        <f t="shared" si="13"/>
        <v>63000</v>
      </c>
      <c r="J52" s="19">
        <f t="shared" si="13"/>
        <v>97884.98288519273</v>
      </c>
      <c r="K52" s="19" t="str">
        <f t="shared" si="13"/>
        <v/>
      </c>
      <c r="L52" s="19" t="str">
        <f t="shared" si="13"/>
        <v/>
      </c>
      <c r="M52" s="19">
        <f t="shared" si="5"/>
        <v>321384.98288519273</v>
      </c>
    </row>
    <row r="53" spans="2:13" x14ac:dyDescent="0.25">
      <c r="B53" s="20" t="s">
        <v>134</v>
      </c>
      <c r="C53" s="19" t="str">
        <f t="shared" si="13"/>
        <v/>
      </c>
      <c r="D53" s="19" t="str">
        <f t="shared" si="13"/>
        <v/>
      </c>
      <c r="E53" s="19" t="str">
        <f t="shared" si="13"/>
        <v/>
      </c>
      <c r="F53" s="19" t="str">
        <f t="shared" si="13"/>
        <v/>
      </c>
      <c r="G53" s="19" t="str">
        <f t="shared" si="13"/>
        <v/>
      </c>
      <c r="H53" s="19" t="str">
        <f t="shared" si="13"/>
        <v/>
      </c>
      <c r="I53" s="19">
        <f t="shared" si="13"/>
        <v>63519.971949580387</v>
      </c>
      <c r="J53" s="19">
        <f t="shared" si="13"/>
        <v>26000</v>
      </c>
      <c r="K53" s="19" t="str">
        <f t="shared" si="13"/>
        <v/>
      </c>
      <c r="L53" s="19" t="str">
        <f t="shared" si="13"/>
        <v/>
      </c>
      <c r="M53" s="19">
        <f t="shared" si="5"/>
        <v>89519.971949580387</v>
      </c>
    </row>
    <row r="54" spans="2:13" x14ac:dyDescent="0.25">
      <c r="B54" s="20" t="s">
        <v>14</v>
      </c>
      <c r="C54" s="19">
        <f t="shared" si="13"/>
        <v>4899000</v>
      </c>
      <c r="D54" s="19">
        <f t="shared" si="13"/>
        <v>1492825</v>
      </c>
      <c r="E54" s="19">
        <f t="shared" si="13"/>
        <v>1771000</v>
      </c>
      <c r="F54" s="19">
        <f t="shared" si="13"/>
        <v>1745000</v>
      </c>
      <c r="G54" s="19">
        <f t="shared" si="13"/>
        <v>2718962</v>
      </c>
      <c r="H54" s="19">
        <f t="shared" si="13"/>
        <v>1873460</v>
      </c>
      <c r="I54" s="19">
        <f t="shared" si="13"/>
        <v>11249348</v>
      </c>
      <c r="J54" s="19">
        <f t="shared" si="13"/>
        <v>18587370</v>
      </c>
      <c r="K54" s="19">
        <f t="shared" si="13"/>
        <v>251461</v>
      </c>
      <c r="L54" s="19">
        <f t="shared" si="13"/>
        <v>291000</v>
      </c>
      <c r="M54" s="19">
        <f t="shared" si="5"/>
        <v>44879426</v>
      </c>
    </row>
    <row r="55" spans="2:13" x14ac:dyDescent="0.25">
      <c r="B55" s="20" t="s">
        <v>1070</v>
      </c>
      <c r="C55" s="19">
        <f t="shared" ref="C55:L64" si="14">IF(SUMIFS(pmtSalary,pmtCountry,$B55,pmtJobtype,C$4)=0,"",SUMIFS(pmtSalary,pmtCountry,$B55,pmtJobtype,C$4))</f>
        <v>20571</v>
      </c>
      <c r="D55" s="19" t="str">
        <f t="shared" si="14"/>
        <v/>
      </c>
      <c r="E55" s="19" t="str">
        <f t="shared" si="14"/>
        <v/>
      </c>
      <c r="F55" s="19" t="str">
        <f t="shared" si="14"/>
        <v/>
      </c>
      <c r="G55" s="19" t="str">
        <f t="shared" si="14"/>
        <v/>
      </c>
      <c r="H55" s="19" t="str">
        <f t="shared" si="14"/>
        <v/>
      </c>
      <c r="I55" s="19" t="str">
        <f t="shared" si="14"/>
        <v/>
      </c>
      <c r="J55" s="19" t="str">
        <f t="shared" si="14"/>
        <v/>
      </c>
      <c r="K55" s="19" t="str">
        <f t="shared" si="14"/>
        <v/>
      </c>
      <c r="L55" s="19" t="str">
        <f t="shared" si="14"/>
        <v/>
      </c>
      <c r="M55" s="19">
        <f t="shared" si="5"/>
        <v>20571</v>
      </c>
    </row>
    <row r="56" spans="2:13" x14ac:dyDescent="0.25">
      <c r="B56" s="20" t="s">
        <v>1856</v>
      </c>
      <c r="C56" s="19" t="str">
        <f t="shared" si="14"/>
        <v/>
      </c>
      <c r="D56" s="19" t="str">
        <f t="shared" si="14"/>
        <v/>
      </c>
      <c r="E56" s="19" t="str">
        <f t="shared" si="14"/>
        <v/>
      </c>
      <c r="F56" s="19" t="str">
        <f t="shared" si="14"/>
        <v/>
      </c>
      <c r="G56" s="19" t="str">
        <f t="shared" si="14"/>
        <v/>
      </c>
      <c r="H56" s="19" t="str">
        <f t="shared" si="14"/>
        <v/>
      </c>
      <c r="I56" s="19" t="str">
        <f t="shared" si="14"/>
        <v/>
      </c>
      <c r="J56" s="19" t="str">
        <f t="shared" si="14"/>
        <v/>
      </c>
      <c r="K56" s="19" t="str">
        <f t="shared" si="14"/>
        <v/>
      </c>
      <c r="L56" s="19">
        <f t="shared" si="14"/>
        <v>6000</v>
      </c>
      <c r="M56" s="19">
        <f t="shared" si="5"/>
        <v>6000</v>
      </c>
    </row>
    <row r="57" spans="2:13" x14ac:dyDescent="0.25">
      <c r="B57" s="20" t="s">
        <v>1515</v>
      </c>
      <c r="C57" s="19" t="str">
        <f t="shared" si="14"/>
        <v/>
      </c>
      <c r="D57" s="19" t="str">
        <f t="shared" si="14"/>
        <v/>
      </c>
      <c r="E57" s="19" t="str">
        <f t="shared" si="14"/>
        <v/>
      </c>
      <c r="F57" s="19" t="str">
        <f t="shared" si="14"/>
        <v/>
      </c>
      <c r="G57" s="19" t="str">
        <f t="shared" si="14"/>
        <v/>
      </c>
      <c r="H57" s="19" t="str">
        <f t="shared" si="14"/>
        <v/>
      </c>
      <c r="I57" s="19">
        <f t="shared" si="14"/>
        <v>50815.977559664309</v>
      </c>
      <c r="J57" s="19" t="str">
        <f t="shared" si="14"/>
        <v/>
      </c>
      <c r="K57" s="19" t="str">
        <f t="shared" si="14"/>
        <v/>
      </c>
      <c r="L57" s="19" t="str">
        <f t="shared" si="14"/>
        <v/>
      </c>
      <c r="M57" s="19">
        <f t="shared" si="5"/>
        <v>50815.977559664309</v>
      </c>
    </row>
    <row r="58" spans="2:13" x14ac:dyDescent="0.25">
      <c r="B58" s="20" t="s">
        <v>1769</v>
      </c>
      <c r="C58" s="19" t="str">
        <f t="shared" si="14"/>
        <v/>
      </c>
      <c r="D58" s="19" t="str">
        <f t="shared" si="14"/>
        <v/>
      </c>
      <c r="E58" s="19">
        <f t="shared" si="14"/>
        <v>36000</v>
      </c>
      <c r="F58" s="19" t="str">
        <f t="shared" si="14"/>
        <v/>
      </c>
      <c r="G58" s="19" t="str">
        <f t="shared" si="14"/>
        <v/>
      </c>
      <c r="H58" s="19" t="str">
        <f t="shared" si="14"/>
        <v/>
      </c>
      <c r="I58" s="19" t="str">
        <f t="shared" si="14"/>
        <v/>
      </c>
      <c r="J58" s="19" t="str">
        <f t="shared" si="14"/>
        <v/>
      </c>
      <c r="K58" s="19" t="str">
        <f t="shared" si="14"/>
        <v/>
      </c>
      <c r="L58" s="19" t="str">
        <f t="shared" si="14"/>
        <v/>
      </c>
      <c r="M58" s="19">
        <f t="shared" si="5"/>
        <v>36000</v>
      </c>
    </row>
    <row r="59" spans="2:13" x14ac:dyDescent="0.25">
      <c r="B59" s="20" t="s">
        <v>57</v>
      </c>
      <c r="C59" s="19" t="str">
        <f t="shared" si="14"/>
        <v/>
      </c>
      <c r="D59" s="19" t="str">
        <f t="shared" si="14"/>
        <v/>
      </c>
      <c r="E59" s="19" t="str">
        <f t="shared" si="14"/>
        <v/>
      </c>
      <c r="F59" s="19" t="str">
        <f t="shared" si="14"/>
        <v/>
      </c>
      <c r="G59" s="19" t="str">
        <f t="shared" si="14"/>
        <v/>
      </c>
      <c r="H59" s="19" t="str">
        <f t="shared" si="14"/>
        <v/>
      </c>
      <c r="I59" s="19">
        <f t="shared" si="14"/>
        <v>41160.941823328096</v>
      </c>
      <c r="J59" s="19">
        <f t="shared" si="14"/>
        <v>125667.91250504984</v>
      </c>
      <c r="K59" s="19" t="str">
        <f t="shared" si="14"/>
        <v/>
      </c>
      <c r="L59" s="19" t="str">
        <f t="shared" si="14"/>
        <v/>
      </c>
      <c r="M59" s="19">
        <f t="shared" si="5"/>
        <v>166828.85432837793</v>
      </c>
    </row>
    <row r="60" spans="2:13" x14ac:dyDescent="0.25">
      <c r="B60" s="20" t="s">
        <v>1703</v>
      </c>
      <c r="C60" s="19" t="str">
        <f t="shared" si="14"/>
        <v/>
      </c>
      <c r="D60" s="19" t="str">
        <f t="shared" si="14"/>
        <v/>
      </c>
      <c r="E60" s="19" t="str">
        <f t="shared" si="14"/>
        <v/>
      </c>
      <c r="F60" s="19" t="str">
        <f t="shared" si="14"/>
        <v/>
      </c>
      <c r="G60" s="19" t="str">
        <f t="shared" si="14"/>
        <v/>
      </c>
      <c r="H60" s="19" t="str">
        <f t="shared" si="14"/>
        <v/>
      </c>
      <c r="I60" s="19" t="str">
        <f t="shared" si="14"/>
        <v/>
      </c>
      <c r="J60" s="19">
        <f t="shared" si="14"/>
        <v>14400</v>
      </c>
      <c r="K60" s="19" t="str">
        <f t="shared" si="14"/>
        <v/>
      </c>
      <c r="L60" s="19" t="str">
        <f t="shared" si="14"/>
        <v/>
      </c>
      <c r="M60" s="19">
        <f t="shared" si="5"/>
        <v>14400</v>
      </c>
    </row>
    <row r="61" spans="2:13" x14ac:dyDescent="0.25">
      <c r="B61" s="20" t="s">
        <v>931</v>
      </c>
      <c r="C61" s="19" t="str">
        <f t="shared" si="14"/>
        <v/>
      </c>
      <c r="D61" s="19">
        <f t="shared" si="14"/>
        <v>15000</v>
      </c>
      <c r="E61" s="19" t="str">
        <f t="shared" si="14"/>
        <v/>
      </c>
      <c r="F61" s="19" t="str">
        <f t="shared" si="14"/>
        <v/>
      </c>
      <c r="G61" s="19" t="str">
        <f t="shared" si="14"/>
        <v/>
      </c>
      <c r="H61" s="19" t="str">
        <f t="shared" si="14"/>
        <v/>
      </c>
      <c r="I61" s="19">
        <f t="shared" si="14"/>
        <v>115468.75960739575</v>
      </c>
      <c r="J61" s="19" t="str">
        <f t="shared" si="14"/>
        <v/>
      </c>
      <c r="K61" s="19" t="str">
        <f t="shared" si="14"/>
        <v/>
      </c>
      <c r="L61" s="19" t="str">
        <f t="shared" si="14"/>
        <v/>
      </c>
      <c r="M61" s="19">
        <f t="shared" si="5"/>
        <v>130468.75960739575</v>
      </c>
    </row>
    <row r="62" spans="2:13" x14ac:dyDescent="0.25">
      <c r="B62" s="20" t="s">
        <v>1048</v>
      </c>
      <c r="C62" s="19" t="str">
        <f t="shared" si="14"/>
        <v/>
      </c>
      <c r="D62" s="19">
        <f t="shared" si="14"/>
        <v>36000</v>
      </c>
      <c r="E62" s="19" t="str">
        <f t="shared" si="14"/>
        <v/>
      </c>
      <c r="F62" s="19" t="str">
        <f t="shared" si="14"/>
        <v/>
      </c>
      <c r="G62" s="19" t="str">
        <f t="shared" si="14"/>
        <v/>
      </c>
      <c r="H62" s="19" t="str">
        <f t="shared" si="14"/>
        <v/>
      </c>
      <c r="I62" s="19" t="str">
        <f t="shared" si="14"/>
        <v/>
      </c>
      <c r="J62" s="19" t="str">
        <f t="shared" si="14"/>
        <v/>
      </c>
      <c r="K62" s="19" t="str">
        <f t="shared" si="14"/>
        <v/>
      </c>
      <c r="L62" s="19" t="str">
        <f t="shared" si="14"/>
        <v/>
      </c>
      <c r="M62" s="19">
        <f t="shared" si="5"/>
        <v>36000</v>
      </c>
    </row>
    <row r="63" spans="2:13" x14ac:dyDescent="0.25">
      <c r="B63" s="20" t="s">
        <v>874</v>
      </c>
      <c r="C63" s="19">
        <f t="shared" si="14"/>
        <v>76906.906752939132</v>
      </c>
      <c r="D63" s="19">
        <f t="shared" si="14"/>
        <v>82888.5550559455</v>
      </c>
      <c r="E63" s="19">
        <f t="shared" si="14"/>
        <v>20000</v>
      </c>
      <c r="F63" s="19" t="str">
        <f t="shared" si="14"/>
        <v/>
      </c>
      <c r="G63" s="19" t="str">
        <f t="shared" si="14"/>
        <v/>
      </c>
      <c r="H63" s="19">
        <f t="shared" si="14"/>
        <v>102542.54233725216</v>
      </c>
      <c r="I63" s="19">
        <f t="shared" si="14"/>
        <v>106815.148267971</v>
      </c>
      <c r="J63" s="19">
        <f t="shared" si="14"/>
        <v>106000</v>
      </c>
      <c r="K63" s="19" t="str">
        <f t="shared" si="14"/>
        <v/>
      </c>
      <c r="L63" s="19" t="str">
        <f t="shared" si="14"/>
        <v/>
      </c>
      <c r="M63" s="19">
        <f t="shared" si="5"/>
        <v>495153.15241410781</v>
      </c>
    </row>
    <row r="64" spans="2:13" x14ac:dyDescent="0.25">
      <c r="B64" s="20" t="s">
        <v>572</v>
      </c>
      <c r="C64" s="19" t="str">
        <f t="shared" si="14"/>
        <v/>
      </c>
      <c r="D64" s="19" t="str">
        <f t="shared" si="14"/>
        <v/>
      </c>
      <c r="E64" s="19" t="str">
        <f t="shared" si="14"/>
        <v/>
      </c>
      <c r="F64" s="19" t="str">
        <f t="shared" si="14"/>
        <v/>
      </c>
      <c r="G64" s="19" t="str">
        <f t="shared" si="14"/>
        <v/>
      </c>
      <c r="H64" s="19" t="str">
        <f t="shared" si="14"/>
        <v/>
      </c>
      <c r="I64" s="19" t="str">
        <f t="shared" si="14"/>
        <v/>
      </c>
      <c r="J64" s="19">
        <f t="shared" si="14"/>
        <v>12000</v>
      </c>
      <c r="K64" s="19" t="str">
        <f t="shared" si="14"/>
        <v/>
      </c>
      <c r="L64" s="19" t="str">
        <f t="shared" si="14"/>
        <v/>
      </c>
      <c r="M64" s="19">
        <f t="shared" si="5"/>
        <v>12000</v>
      </c>
    </row>
    <row r="65" spans="2:13" x14ac:dyDescent="0.25">
      <c r="B65" s="20" t="s">
        <v>513</v>
      </c>
      <c r="C65" s="19" t="str">
        <f t="shared" ref="C65:L74" si="15">IF(SUMIFS(pmtSalary,pmtCountry,$B65,pmtJobtype,C$4)=0,"",SUMIFS(pmtSalary,pmtCountry,$B65,pmtJobtype,C$4))</f>
        <v/>
      </c>
      <c r="D65" s="19" t="str">
        <f t="shared" si="15"/>
        <v/>
      </c>
      <c r="E65" s="19">
        <f t="shared" si="15"/>
        <v>60000</v>
      </c>
      <c r="F65" s="19" t="str">
        <f t="shared" si="15"/>
        <v/>
      </c>
      <c r="G65" s="19" t="str">
        <f t="shared" si="15"/>
        <v/>
      </c>
      <c r="H65" s="19" t="str">
        <f t="shared" si="15"/>
        <v/>
      </c>
      <c r="I65" s="19">
        <f t="shared" si="15"/>
        <v>76223.966339496474</v>
      </c>
      <c r="J65" s="19">
        <f t="shared" si="15"/>
        <v>89944.280280605832</v>
      </c>
      <c r="K65" s="19" t="str">
        <f t="shared" si="15"/>
        <v/>
      </c>
      <c r="L65" s="19" t="str">
        <f t="shared" si="15"/>
        <v/>
      </c>
      <c r="M65" s="19">
        <f t="shared" si="5"/>
        <v>226168.24662010232</v>
      </c>
    </row>
    <row r="66" spans="2:13" x14ac:dyDescent="0.25">
      <c r="B66" s="20" t="s">
        <v>104</v>
      </c>
      <c r="C66" s="19" t="str">
        <f t="shared" si="15"/>
        <v/>
      </c>
      <c r="D66" s="19" t="str">
        <f t="shared" si="15"/>
        <v/>
      </c>
      <c r="E66" s="19">
        <f t="shared" si="15"/>
        <v>134916.42042090875</v>
      </c>
      <c r="F66" s="19" t="str">
        <f t="shared" si="15"/>
        <v/>
      </c>
      <c r="G66" s="19" t="str">
        <f t="shared" si="15"/>
        <v/>
      </c>
      <c r="H66" s="19" t="str">
        <f t="shared" si="15"/>
        <v/>
      </c>
      <c r="I66" s="19">
        <f t="shared" si="15"/>
        <v>164876.74838722791</v>
      </c>
      <c r="J66" s="19">
        <f t="shared" si="15"/>
        <v>41923.181486723057</v>
      </c>
      <c r="K66" s="19" t="str">
        <f t="shared" si="15"/>
        <v/>
      </c>
      <c r="L66" s="19" t="str">
        <f t="shared" si="15"/>
        <v/>
      </c>
      <c r="M66" s="19">
        <f t="shared" si="5"/>
        <v>341716.35029485973</v>
      </c>
    </row>
    <row r="67" spans="2:13" x14ac:dyDescent="0.25">
      <c r="B67" s="20" t="s">
        <v>23</v>
      </c>
      <c r="C67" s="19" t="str">
        <f t="shared" si="15"/>
        <v/>
      </c>
      <c r="D67" s="19">
        <f t="shared" si="15"/>
        <v>182302.3194952957</v>
      </c>
      <c r="E67" s="19">
        <f t="shared" si="15"/>
        <v>271911.91304369923</v>
      </c>
      <c r="F67" s="19">
        <f t="shared" si="15"/>
        <v>88927.960729412545</v>
      </c>
      <c r="G67" s="19" t="str">
        <f t="shared" si="15"/>
        <v/>
      </c>
      <c r="H67" s="19" t="str">
        <f t="shared" si="15"/>
        <v/>
      </c>
      <c r="I67" s="19">
        <f t="shared" si="15"/>
        <v>512506.99354891171</v>
      </c>
      <c r="J67" s="19">
        <f t="shared" si="15"/>
        <v>298182.31248269079</v>
      </c>
      <c r="K67" s="19" t="str">
        <f t="shared" si="15"/>
        <v/>
      </c>
      <c r="L67" s="19" t="str">
        <f t="shared" si="15"/>
        <v/>
      </c>
      <c r="M67" s="19">
        <f t="shared" si="5"/>
        <v>1353831.49930001</v>
      </c>
    </row>
    <row r="68" spans="2:13" x14ac:dyDescent="0.25">
      <c r="B68" s="20" t="s">
        <v>167</v>
      </c>
      <c r="C68" s="19" t="str">
        <f t="shared" si="15"/>
        <v/>
      </c>
      <c r="D68" s="19" t="str">
        <f t="shared" si="15"/>
        <v/>
      </c>
      <c r="E68" s="19" t="str">
        <f t="shared" si="15"/>
        <v/>
      </c>
      <c r="F68" s="19" t="str">
        <f t="shared" si="15"/>
        <v/>
      </c>
      <c r="G68" s="19" t="str">
        <f t="shared" si="15"/>
        <v/>
      </c>
      <c r="H68" s="19" t="str">
        <f t="shared" si="15"/>
        <v/>
      </c>
      <c r="I68" s="19">
        <f t="shared" si="15"/>
        <v>90198.36016840415</v>
      </c>
      <c r="J68" s="19" t="str">
        <f t="shared" si="15"/>
        <v/>
      </c>
      <c r="K68" s="19" t="str">
        <f t="shared" si="15"/>
        <v/>
      </c>
      <c r="L68" s="19" t="str">
        <f t="shared" si="15"/>
        <v/>
      </c>
      <c r="M68" s="19">
        <f t="shared" si="5"/>
        <v>90198.36016840415</v>
      </c>
    </row>
    <row r="69" spans="2:13" x14ac:dyDescent="0.25">
      <c r="B69" s="20" t="s">
        <v>37</v>
      </c>
      <c r="C69" s="19" t="str">
        <f t="shared" si="15"/>
        <v/>
      </c>
      <c r="D69" s="19">
        <f t="shared" si="15"/>
        <v>35063.024516168378</v>
      </c>
      <c r="E69" s="19" t="str">
        <f t="shared" si="15"/>
        <v/>
      </c>
      <c r="F69" s="19" t="str">
        <f t="shared" si="15"/>
        <v/>
      </c>
      <c r="G69" s="19" t="str">
        <f t="shared" si="15"/>
        <v/>
      </c>
      <c r="H69" s="19">
        <f t="shared" si="15"/>
        <v>14000</v>
      </c>
      <c r="I69" s="19">
        <f t="shared" si="15"/>
        <v>63000</v>
      </c>
      <c r="J69" s="19">
        <f t="shared" si="15"/>
        <v>11518.711713336908</v>
      </c>
      <c r="K69" s="19" t="str">
        <f t="shared" si="15"/>
        <v/>
      </c>
      <c r="L69" s="19" t="str">
        <f t="shared" si="15"/>
        <v/>
      </c>
      <c r="M69" s="19">
        <f t="shared" si="5"/>
        <v>123581.73622950527</v>
      </c>
    </row>
    <row r="70" spans="2:13" x14ac:dyDescent="0.25">
      <c r="B70" s="20" t="s">
        <v>20</v>
      </c>
      <c r="C70" s="19" t="str">
        <f t="shared" si="15"/>
        <v/>
      </c>
      <c r="D70" s="19" t="str">
        <f t="shared" si="15"/>
        <v/>
      </c>
      <c r="E70" s="19" t="str">
        <f t="shared" si="15"/>
        <v/>
      </c>
      <c r="F70" s="19" t="str">
        <f t="shared" si="15"/>
        <v/>
      </c>
      <c r="G70" s="19" t="str">
        <f t="shared" si="15"/>
        <v/>
      </c>
      <c r="H70" s="19" t="str">
        <f t="shared" si="15"/>
        <v/>
      </c>
      <c r="I70" s="19" t="str">
        <f t="shared" si="15"/>
        <v/>
      </c>
      <c r="J70" s="19">
        <f t="shared" si="15"/>
        <v>41731</v>
      </c>
      <c r="K70" s="19" t="str">
        <f t="shared" si="15"/>
        <v/>
      </c>
      <c r="L70" s="19" t="str">
        <f t="shared" si="15"/>
        <v/>
      </c>
      <c r="M70" s="19">
        <f t="shared" ref="M70:M106" si="16">SUM(C70:L70)</f>
        <v>41731</v>
      </c>
    </row>
    <row r="71" spans="2:13" x14ac:dyDescent="0.25">
      <c r="B71" s="20" t="s">
        <v>35</v>
      </c>
      <c r="C71" s="19" t="str">
        <f t="shared" si="15"/>
        <v/>
      </c>
      <c r="D71" s="19" t="str">
        <f t="shared" si="15"/>
        <v/>
      </c>
      <c r="E71" s="19">
        <f t="shared" si="15"/>
        <v>88927.960729412545</v>
      </c>
      <c r="F71" s="19">
        <f t="shared" si="15"/>
        <v>65616.131023916547</v>
      </c>
      <c r="G71" s="19" t="str">
        <f t="shared" si="15"/>
        <v/>
      </c>
      <c r="H71" s="19" t="str">
        <f t="shared" si="15"/>
        <v/>
      </c>
      <c r="I71" s="19" t="str">
        <f t="shared" si="15"/>
        <v/>
      </c>
      <c r="J71" s="19">
        <f t="shared" si="15"/>
        <v>153718.33211798454</v>
      </c>
      <c r="K71" s="19" t="str">
        <f t="shared" si="15"/>
        <v/>
      </c>
      <c r="L71" s="19" t="str">
        <f t="shared" si="15"/>
        <v/>
      </c>
      <c r="M71" s="19">
        <f t="shared" si="16"/>
        <v>308262.42387131363</v>
      </c>
    </row>
    <row r="72" spans="2:13" x14ac:dyDescent="0.25">
      <c r="B72" s="20" t="s">
        <v>1347</v>
      </c>
      <c r="C72" s="19">
        <f t="shared" si="15"/>
        <v>69871.969144538423</v>
      </c>
      <c r="D72" s="19">
        <f t="shared" si="15"/>
        <v>30489.586535798586</v>
      </c>
      <c r="E72" s="19">
        <f t="shared" si="15"/>
        <v>19055.991584874118</v>
      </c>
      <c r="F72" s="19" t="str">
        <f t="shared" si="15"/>
        <v/>
      </c>
      <c r="G72" s="19">
        <f t="shared" si="15"/>
        <v>63519.971949580387</v>
      </c>
      <c r="H72" s="19" t="str">
        <f t="shared" si="15"/>
        <v/>
      </c>
      <c r="I72" s="19" t="str">
        <f t="shared" si="15"/>
        <v/>
      </c>
      <c r="J72" s="19">
        <f t="shared" si="15"/>
        <v>100615.63556813535</v>
      </c>
      <c r="K72" s="19" t="str">
        <f t="shared" si="15"/>
        <v/>
      </c>
      <c r="L72" s="19" t="str">
        <f t="shared" si="15"/>
        <v/>
      </c>
      <c r="M72" s="19">
        <f t="shared" si="16"/>
        <v>283553.1547829269</v>
      </c>
    </row>
    <row r="73" spans="2:13" x14ac:dyDescent="0.25">
      <c r="B73" s="20" t="s">
        <v>816</v>
      </c>
      <c r="C73" s="19" t="str">
        <f t="shared" si="15"/>
        <v/>
      </c>
      <c r="D73" s="19" t="str">
        <f t="shared" si="15"/>
        <v/>
      </c>
      <c r="E73" s="19" t="str">
        <f t="shared" si="15"/>
        <v/>
      </c>
      <c r="F73" s="19" t="str">
        <f t="shared" si="15"/>
        <v/>
      </c>
      <c r="G73" s="19">
        <f t="shared" si="15"/>
        <v>15000</v>
      </c>
      <c r="H73" s="19" t="str">
        <f t="shared" si="15"/>
        <v/>
      </c>
      <c r="I73" s="19" t="str">
        <f t="shared" si="15"/>
        <v/>
      </c>
      <c r="J73" s="19" t="str">
        <f t="shared" si="15"/>
        <v/>
      </c>
      <c r="K73" s="19" t="str">
        <f t="shared" si="15"/>
        <v/>
      </c>
      <c r="L73" s="19" t="str">
        <f t="shared" si="15"/>
        <v/>
      </c>
      <c r="M73" s="19">
        <f t="shared" si="16"/>
        <v>15000</v>
      </c>
    </row>
    <row r="74" spans="2:13" x14ac:dyDescent="0.25">
      <c r="B74" s="20" t="s">
        <v>1287</v>
      </c>
      <c r="C74" s="19" t="str">
        <f t="shared" si="15"/>
        <v/>
      </c>
      <c r="D74" s="19" t="str">
        <f t="shared" si="15"/>
        <v/>
      </c>
      <c r="E74" s="19" t="str">
        <f t="shared" si="15"/>
        <v/>
      </c>
      <c r="F74" s="19" t="str">
        <f t="shared" si="15"/>
        <v/>
      </c>
      <c r="G74" s="19" t="str">
        <f t="shared" si="15"/>
        <v/>
      </c>
      <c r="H74" s="19" t="str">
        <f t="shared" si="15"/>
        <v/>
      </c>
      <c r="I74" s="19">
        <f t="shared" si="15"/>
        <v>13500</v>
      </c>
      <c r="J74" s="19" t="str">
        <f t="shared" si="15"/>
        <v/>
      </c>
      <c r="K74" s="19" t="str">
        <f t="shared" si="15"/>
        <v/>
      </c>
      <c r="L74" s="19" t="str">
        <f t="shared" si="15"/>
        <v/>
      </c>
      <c r="M74" s="19">
        <f t="shared" si="16"/>
        <v>13500</v>
      </c>
    </row>
    <row r="75" spans="2:13" x14ac:dyDescent="0.25">
      <c r="B75" s="20" t="s">
        <v>626</v>
      </c>
      <c r="C75" s="19" t="str">
        <f t="shared" ref="C75:L84" si="17">IF(SUMIFS(pmtSalary,pmtCountry,$B75,pmtJobtype,C$4)=0,"",SUMIFS(pmtSalary,pmtCountry,$B75,pmtJobtype,C$4))</f>
        <v/>
      </c>
      <c r="D75" s="19">
        <f t="shared" si="17"/>
        <v>142284.73716706008</v>
      </c>
      <c r="E75" s="19">
        <f t="shared" si="17"/>
        <v>38111.983169748237</v>
      </c>
      <c r="F75" s="19" t="str">
        <f t="shared" si="17"/>
        <v/>
      </c>
      <c r="G75" s="19">
        <f t="shared" si="17"/>
        <v>62564.631571458704</v>
      </c>
      <c r="H75" s="19">
        <f t="shared" si="17"/>
        <v>129580.742777144</v>
      </c>
      <c r="I75" s="19">
        <f t="shared" si="17"/>
        <v>307436.66423596907</v>
      </c>
      <c r="J75" s="19">
        <f t="shared" si="17"/>
        <v>745089.27096857771</v>
      </c>
      <c r="K75" s="19" t="str">
        <f t="shared" si="17"/>
        <v/>
      </c>
      <c r="L75" s="19">
        <f t="shared" si="17"/>
        <v>254079.88779832155</v>
      </c>
      <c r="M75" s="19">
        <f t="shared" si="16"/>
        <v>1679147.9176882794</v>
      </c>
    </row>
    <row r="76" spans="2:13" x14ac:dyDescent="0.25">
      <c r="B76" s="20" t="s">
        <v>581</v>
      </c>
      <c r="C76" s="19" t="str">
        <f t="shared" si="17"/>
        <v/>
      </c>
      <c r="D76" s="19">
        <f t="shared" si="17"/>
        <v>210000</v>
      </c>
      <c r="E76" s="19" t="str">
        <f t="shared" si="17"/>
        <v/>
      </c>
      <c r="F76" s="19" t="str">
        <f t="shared" si="17"/>
        <v/>
      </c>
      <c r="G76" s="19">
        <f t="shared" si="17"/>
        <v>110000</v>
      </c>
      <c r="H76" s="19" t="str">
        <f t="shared" si="17"/>
        <v/>
      </c>
      <c r="I76" s="19">
        <f t="shared" si="17"/>
        <v>305412.76802252163</v>
      </c>
      <c r="J76" s="19">
        <f t="shared" si="17"/>
        <v>67700.452577525488</v>
      </c>
      <c r="K76" s="19" t="str">
        <f t="shared" si="17"/>
        <v/>
      </c>
      <c r="L76" s="19" t="str">
        <f t="shared" si="17"/>
        <v/>
      </c>
      <c r="M76" s="19">
        <f t="shared" si="16"/>
        <v>693113.22060004715</v>
      </c>
    </row>
    <row r="77" spans="2:13" x14ac:dyDescent="0.25">
      <c r="B77" s="20" t="s">
        <v>73</v>
      </c>
      <c r="C77" s="19" t="str">
        <f t="shared" si="17"/>
        <v/>
      </c>
      <c r="D77" s="19" t="str">
        <f t="shared" si="17"/>
        <v/>
      </c>
      <c r="E77" s="19">
        <f t="shared" si="17"/>
        <v>96000</v>
      </c>
      <c r="F77" s="19" t="str">
        <f t="shared" si="17"/>
        <v/>
      </c>
      <c r="G77" s="19" t="str">
        <f t="shared" si="17"/>
        <v/>
      </c>
      <c r="H77" s="19" t="str">
        <f t="shared" si="17"/>
        <v/>
      </c>
      <c r="I77" s="19">
        <f t="shared" si="17"/>
        <v>54043.18849932796</v>
      </c>
      <c r="J77" s="19">
        <f t="shared" si="17"/>
        <v>55218.883790212145</v>
      </c>
      <c r="K77" s="19" t="str">
        <f t="shared" si="17"/>
        <v/>
      </c>
      <c r="L77" s="19" t="str">
        <f t="shared" si="17"/>
        <v/>
      </c>
      <c r="M77" s="19">
        <f t="shared" si="16"/>
        <v>205262.07228954008</v>
      </c>
    </row>
    <row r="78" spans="2:13" x14ac:dyDescent="0.25">
      <c r="B78" s="20" t="s">
        <v>29</v>
      </c>
      <c r="C78" s="19">
        <f t="shared" si="17"/>
        <v>44000</v>
      </c>
      <c r="D78" s="19">
        <f t="shared" si="17"/>
        <v>19818.231248269083</v>
      </c>
      <c r="E78" s="19" t="str">
        <f t="shared" si="17"/>
        <v/>
      </c>
      <c r="F78" s="19">
        <f t="shared" si="17"/>
        <v>15244.793267899293</v>
      </c>
      <c r="G78" s="19">
        <f t="shared" si="17"/>
        <v>110270.67130447156</v>
      </c>
      <c r="H78" s="19">
        <f t="shared" si="17"/>
        <v>63519.971949580387</v>
      </c>
      <c r="I78" s="19">
        <f t="shared" si="17"/>
        <v>49545.578120672697</v>
      </c>
      <c r="J78" s="19">
        <f t="shared" si="17"/>
        <v>26678.388218823762</v>
      </c>
      <c r="K78" s="19" t="str">
        <f t="shared" si="17"/>
        <v/>
      </c>
      <c r="L78" s="19" t="str">
        <f t="shared" si="17"/>
        <v/>
      </c>
      <c r="M78" s="19">
        <f t="shared" si="16"/>
        <v>329077.6341097168</v>
      </c>
    </row>
    <row r="79" spans="2:13" x14ac:dyDescent="0.25">
      <c r="B79" s="20" t="s">
        <v>565</v>
      </c>
      <c r="C79" s="19" t="str">
        <f t="shared" si="17"/>
        <v/>
      </c>
      <c r="D79" s="19" t="str">
        <f t="shared" si="17"/>
        <v/>
      </c>
      <c r="E79" s="19" t="str">
        <f t="shared" si="17"/>
        <v/>
      </c>
      <c r="F79" s="19">
        <f t="shared" si="17"/>
        <v>5250</v>
      </c>
      <c r="G79" s="19" t="str">
        <f t="shared" si="17"/>
        <v/>
      </c>
      <c r="H79" s="19" t="str">
        <f t="shared" si="17"/>
        <v/>
      </c>
      <c r="I79" s="19" t="str">
        <f t="shared" si="17"/>
        <v/>
      </c>
      <c r="J79" s="19" t="str">
        <f t="shared" si="17"/>
        <v/>
      </c>
      <c r="K79" s="19" t="str">
        <f t="shared" si="17"/>
        <v/>
      </c>
      <c r="L79" s="19" t="str">
        <f t="shared" si="17"/>
        <v/>
      </c>
      <c r="M79" s="19">
        <f t="shared" si="16"/>
        <v>5250</v>
      </c>
    </row>
    <row r="80" spans="2:13" x14ac:dyDescent="0.25">
      <c r="B80" s="20" t="s">
        <v>71</v>
      </c>
      <c r="C80" s="19" t="str">
        <f t="shared" si="17"/>
        <v/>
      </c>
      <c r="D80" s="19" t="str">
        <f t="shared" si="17"/>
        <v/>
      </c>
      <c r="E80" s="19" t="str">
        <f t="shared" si="17"/>
        <v/>
      </c>
      <c r="F80" s="19">
        <f t="shared" si="17"/>
        <v>18499.860539512854</v>
      </c>
      <c r="G80" s="19">
        <f t="shared" si="17"/>
        <v>8500</v>
      </c>
      <c r="H80" s="19" t="str">
        <f t="shared" si="17"/>
        <v/>
      </c>
      <c r="I80" s="19">
        <f t="shared" si="17"/>
        <v>34200</v>
      </c>
      <c r="J80" s="19">
        <f t="shared" si="17"/>
        <v>7500</v>
      </c>
      <c r="K80" s="19" t="str">
        <f t="shared" si="17"/>
        <v/>
      </c>
      <c r="L80" s="19">
        <f t="shared" si="17"/>
        <v>30000</v>
      </c>
      <c r="M80" s="19">
        <f t="shared" si="16"/>
        <v>98699.860539512854</v>
      </c>
    </row>
    <row r="81" spans="2:14" x14ac:dyDescent="0.25">
      <c r="B81" s="20" t="s">
        <v>1800</v>
      </c>
      <c r="C81" s="19" t="str">
        <f t="shared" si="17"/>
        <v/>
      </c>
      <c r="D81" s="19" t="str">
        <f t="shared" si="17"/>
        <v/>
      </c>
      <c r="E81" s="19" t="str">
        <f t="shared" si="17"/>
        <v/>
      </c>
      <c r="F81" s="19" t="str">
        <f t="shared" si="17"/>
        <v/>
      </c>
      <c r="G81" s="19" t="str">
        <f t="shared" si="17"/>
        <v/>
      </c>
      <c r="H81" s="19" t="str">
        <f t="shared" si="17"/>
        <v/>
      </c>
      <c r="I81" s="19" t="str">
        <f t="shared" si="17"/>
        <v/>
      </c>
      <c r="J81" s="19">
        <f t="shared" si="17"/>
        <v>13000</v>
      </c>
      <c r="K81" s="19" t="str">
        <f t="shared" si="17"/>
        <v/>
      </c>
      <c r="L81" s="19" t="str">
        <f t="shared" si="17"/>
        <v/>
      </c>
      <c r="M81" s="19">
        <f t="shared" si="16"/>
        <v>13000</v>
      </c>
    </row>
    <row r="82" spans="2:14" x14ac:dyDescent="0.25">
      <c r="B82" s="20" t="s">
        <v>1062</v>
      </c>
      <c r="C82" s="19" t="str">
        <f t="shared" si="17"/>
        <v/>
      </c>
      <c r="D82" s="19" t="str">
        <f t="shared" si="17"/>
        <v/>
      </c>
      <c r="E82" s="19" t="str">
        <f t="shared" si="17"/>
        <v/>
      </c>
      <c r="F82" s="19" t="str">
        <f t="shared" si="17"/>
        <v/>
      </c>
      <c r="G82" s="19" t="str">
        <f t="shared" si="17"/>
        <v/>
      </c>
      <c r="H82" s="19" t="str">
        <f t="shared" si="17"/>
        <v/>
      </c>
      <c r="I82" s="19" t="str">
        <f t="shared" si="17"/>
        <v/>
      </c>
      <c r="J82" s="19">
        <f t="shared" si="17"/>
        <v>19055.991584874118</v>
      </c>
      <c r="K82" s="19" t="str">
        <f t="shared" si="17"/>
        <v/>
      </c>
      <c r="L82" s="19" t="str">
        <f t="shared" si="17"/>
        <v/>
      </c>
      <c r="M82" s="19">
        <f t="shared" si="16"/>
        <v>19055.991584874118</v>
      </c>
    </row>
    <row r="83" spans="2:14" x14ac:dyDescent="0.25">
      <c r="B83" s="20" t="s">
        <v>606</v>
      </c>
      <c r="C83" s="19">
        <f t="shared" si="17"/>
        <v>127039.94389916077</v>
      </c>
      <c r="D83" s="19">
        <f t="shared" si="17"/>
        <v>35571.184291765021</v>
      </c>
      <c r="E83" s="19">
        <f t="shared" si="17"/>
        <v>12000</v>
      </c>
      <c r="F83" s="19" t="str">
        <f t="shared" si="17"/>
        <v/>
      </c>
      <c r="G83" s="19" t="str">
        <f t="shared" si="17"/>
        <v/>
      </c>
      <c r="H83" s="19">
        <f t="shared" si="17"/>
        <v>52086.37699865592</v>
      </c>
      <c r="I83" s="19">
        <f t="shared" si="17"/>
        <v>112430.35035075729</v>
      </c>
      <c r="J83" s="19">
        <f t="shared" si="17"/>
        <v>123228.74558218598</v>
      </c>
      <c r="K83" s="19" t="str">
        <f t="shared" si="17"/>
        <v/>
      </c>
      <c r="L83" s="19" t="str">
        <f t="shared" si="17"/>
        <v/>
      </c>
      <c r="M83" s="19">
        <f t="shared" si="16"/>
        <v>462356.601122525</v>
      </c>
    </row>
    <row r="84" spans="2:14" x14ac:dyDescent="0.25">
      <c r="B84" s="20" t="s">
        <v>445</v>
      </c>
      <c r="C84" s="19">
        <f t="shared" si="17"/>
        <v>100000</v>
      </c>
      <c r="D84" s="19" t="str">
        <f t="shared" si="17"/>
        <v/>
      </c>
      <c r="E84" s="19">
        <f t="shared" si="17"/>
        <v>68954.520184280962</v>
      </c>
      <c r="F84" s="19" t="str">
        <f t="shared" si="17"/>
        <v/>
      </c>
      <c r="G84" s="19" t="str">
        <f t="shared" si="17"/>
        <v/>
      </c>
      <c r="H84" s="19" t="str">
        <f t="shared" si="17"/>
        <v/>
      </c>
      <c r="I84" s="19" t="str">
        <f t="shared" si="17"/>
        <v/>
      </c>
      <c r="J84" s="19" t="str">
        <f t="shared" si="17"/>
        <v/>
      </c>
      <c r="K84" s="19" t="str">
        <f t="shared" si="17"/>
        <v/>
      </c>
      <c r="L84" s="19" t="str">
        <f t="shared" si="17"/>
        <v/>
      </c>
      <c r="M84" s="19">
        <f t="shared" si="16"/>
        <v>168954.52018428096</v>
      </c>
    </row>
    <row r="85" spans="2:14" x14ac:dyDescent="0.25">
      <c r="B85" s="20" t="s">
        <v>45</v>
      </c>
      <c r="C85" s="19" t="str">
        <f t="shared" ref="C85:L94" si="18">IF(SUMIFS(pmtSalary,pmtCountry,$B85,pmtJobtype,C$4)=0,"",SUMIFS(pmtSalary,pmtCountry,$B85,pmtJobtype,C$4))</f>
        <v/>
      </c>
      <c r="D85" s="19">
        <f t="shared" si="18"/>
        <v>145000</v>
      </c>
      <c r="E85" s="19" t="str">
        <f t="shared" si="18"/>
        <v/>
      </c>
      <c r="F85" s="19" t="str">
        <f t="shared" si="18"/>
        <v/>
      </c>
      <c r="G85" s="19" t="str">
        <f t="shared" si="18"/>
        <v/>
      </c>
      <c r="H85" s="19" t="str">
        <f t="shared" si="18"/>
        <v/>
      </c>
      <c r="I85" s="19">
        <f t="shared" si="18"/>
        <v>255102.22862117883</v>
      </c>
      <c r="J85" s="19">
        <f t="shared" si="18"/>
        <v>150000</v>
      </c>
      <c r="K85" s="19" t="str">
        <f t="shared" si="18"/>
        <v/>
      </c>
      <c r="L85" s="19" t="str">
        <f t="shared" si="18"/>
        <v/>
      </c>
      <c r="M85" s="19">
        <f t="shared" si="16"/>
        <v>550102.22862117877</v>
      </c>
    </row>
    <row r="86" spans="2:14" x14ac:dyDescent="0.25">
      <c r="B86" s="20" t="s">
        <v>69</v>
      </c>
      <c r="C86" s="19">
        <f t="shared" si="18"/>
        <v>685637.5483492685</v>
      </c>
      <c r="D86" s="19">
        <f t="shared" si="18"/>
        <v>655690.16117999016</v>
      </c>
      <c r="E86" s="19">
        <f t="shared" si="18"/>
        <v>1006831.355229602</v>
      </c>
      <c r="F86" s="19">
        <f t="shared" si="18"/>
        <v>468124.94680398336</v>
      </c>
      <c r="G86" s="19">
        <f t="shared" si="18"/>
        <v>948945.18051969784</v>
      </c>
      <c r="H86" s="19">
        <f t="shared" si="18"/>
        <v>406863.62590354425</v>
      </c>
      <c r="I86" s="19">
        <f t="shared" si="18"/>
        <v>2721995.2525510448</v>
      </c>
      <c r="J86" s="19">
        <f t="shared" si="18"/>
        <v>3333228.0660607843</v>
      </c>
      <c r="K86" s="19" t="str">
        <f t="shared" si="18"/>
        <v/>
      </c>
      <c r="L86" s="19">
        <f t="shared" si="18"/>
        <v>127756.3007726426</v>
      </c>
      <c r="M86" s="19">
        <f t="shared" si="16"/>
        <v>10355072.437370559</v>
      </c>
    </row>
    <row r="87" spans="2:14" x14ac:dyDescent="0.25">
      <c r="B87" s="20" t="s">
        <v>26</v>
      </c>
      <c r="C87" s="19" t="str">
        <f t="shared" si="18"/>
        <v/>
      </c>
      <c r="D87" s="19" t="str">
        <f t="shared" si="18"/>
        <v/>
      </c>
      <c r="E87" s="19" t="str">
        <f t="shared" si="18"/>
        <v/>
      </c>
      <c r="F87" s="19">
        <f t="shared" si="18"/>
        <v>7600</v>
      </c>
      <c r="G87" s="19" t="str">
        <f t="shared" si="18"/>
        <v/>
      </c>
      <c r="H87" s="19" t="str">
        <f t="shared" si="18"/>
        <v/>
      </c>
      <c r="I87" s="19">
        <f t="shared" si="18"/>
        <v>12000</v>
      </c>
      <c r="J87" s="19">
        <f t="shared" si="18"/>
        <v>12000</v>
      </c>
      <c r="K87" s="19" t="str">
        <f t="shared" si="18"/>
        <v/>
      </c>
      <c r="L87" s="19">
        <f t="shared" si="18"/>
        <v>15000</v>
      </c>
      <c r="M87" s="19">
        <f t="shared" si="16"/>
        <v>46600</v>
      </c>
    </row>
    <row r="88" spans="2:14" x14ac:dyDescent="0.25">
      <c r="B88" s="20" t="s">
        <v>86</v>
      </c>
      <c r="C88" s="19">
        <f t="shared" si="18"/>
        <v>98336.152303032693</v>
      </c>
      <c r="D88" s="19">
        <f t="shared" si="18"/>
        <v>178971.79719151946</v>
      </c>
      <c r="E88" s="19">
        <f t="shared" si="18"/>
        <v>302875.34909334069</v>
      </c>
      <c r="F88" s="19">
        <f t="shared" si="18"/>
        <v>102712.11108051764</v>
      </c>
      <c r="G88" s="19">
        <f t="shared" si="18"/>
        <v>1360972.3478739725</v>
      </c>
      <c r="H88" s="19">
        <f t="shared" si="18"/>
        <v>68835.306612122877</v>
      </c>
      <c r="I88" s="19">
        <f t="shared" si="18"/>
        <v>1125351.6107461748</v>
      </c>
      <c r="J88" s="19">
        <f t="shared" si="18"/>
        <v>1970317.8816325578</v>
      </c>
      <c r="K88" s="19" t="str">
        <f t="shared" si="18"/>
        <v/>
      </c>
      <c r="L88" s="19" t="str">
        <f t="shared" si="18"/>
        <v/>
      </c>
      <c r="M88" s="19">
        <f t="shared" si="16"/>
        <v>5208372.5565332389</v>
      </c>
    </row>
    <row r="89" spans="2:14" x14ac:dyDescent="0.25">
      <c r="B89" s="20" t="s">
        <v>3957</v>
      </c>
      <c r="C89" s="19" t="str">
        <f t="shared" si="18"/>
        <v/>
      </c>
      <c r="D89" s="19" t="str">
        <f t="shared" si="18"/>
        <v/>
      </c>
      <c r="E89" s="19" t="str">
        <f t="shared" si="18"/>
        <v/>
      </c>
      <c r="F89" s="19" t="str">
        <f t="shared" si="18"/>
        <v/>
      </c>
      <c r="G89" s="19" t="str">
        <f t="shared" si="18"/>
        <v/>
      </c>
      <c r="H89" s="19" t="str">
        <f t="shared" si="18"/>
        <v/>
      </c>
      <c r="I89" s="19" t="str">
        <f t="shared" si="18"/>
        <v/>
      </c>
      <c r="J89" s="19">
        <f t="shared" si="18"/>
        <v>21000</v>
      </c>
      <c r="K89" s="19" t="str">
        <f t="shared" si="18"/>
        <v/>
      </c>
      <c r="L89" s="19" t="str">
        <f t="shared" si="18"/>
        <v/>
      </c>
      <c r="M89" s="19">
        <f t="shared" si="16"/>
        <v>21000</v>
      </c>
      <c r="N89" s="19">
        <f>SUM(M89:M96)</f>
        <v>984582.71596155269</v>
      </c>
    </row>
    <row r="90" spans="2:14" x14ac:dyDescent="0.25">
      <c r="B90" s="20" t="s">
        <v>1122</v>
      </c>
      <c r="C90" s="19" t="str">
        <f t="shared" si="18"/>
        <v/>
      </c>
      <c r="D90" s="19" t="str">
        <f t="shared" si="18"/>
        <v/>
      </c>
      <c r="E90" s="19" t="str">
        <f t="shared" si="18"/>
        <v/>
      </c>
      <c r="F90" s="19" t="str">
        <f t="shared" si="18"/>
        <v/>
      </c>
      <c r="G90" s="19" t="str">
        <f t="shared" si="18"/>
        <v/>
      </c>
      <c r="H90" s="19" t="str">
        <f t="shared" si="18"/>
        <v/>
      </c>
      <c r="I90" s="19">
        <f t="shared" si="18"/>
        <v>12000</v>
      </c>
      <c r="J90" s="19" t="str">
        <f t="shared" si="18"/>
        <v/>
      </c>
      <c r="K90" s="19" t="str">
        <f t="shared" si="18"/>
        <v/>
      </c>
      <c r="L90" s="19" t="str">
        <f t="shared" si="18"/>
        <v/>
      </c>
      <c r="M90" s="19">
        <f t="shared" si="16"/>
        <v>12000</v>
      </c>
    </row>
    <row r="91" spans="2:14" x14ac:dyDescent="0.25">
      <c r="B91" s="20" t="s">
        <v>1947</v>
      </c>
      <c r="C91" s="19" t="str">
        <f t="shared" si="18"/>
        <v/>
      </c>
      <c r="D91" s="19" t="str">
        <f t="shared" si="18"/>
        <v/>
      </c>
      <c r="E91" s="19" t="str">
        <f t="shared" si="18"/>
        <v/>
      </c>
      <c r="F91" s="19" t="str">
        <f t="shared" si="18"/>
        <v/>
      </c>
      <c r="G91" s="19" t="str">
        <f t="shared" si="18"/>
        <v/>
      </c>
      <c r="H91" s="19" t="str">
        <f t="shared" si="18"/>
        <v/>
      </c>
      <c r="I91" s="19" t="str">
        <f t="shared" si="18"/>
        <v/>
      </c>
      <c r="J91" s="19">
        <f t="shared" si="18"/>
        <v>8400</v>
      </c>
      <c r="K91" s="19" t="str">
        <f t="shared" si="18"/>
        <v/>
      </c>
      <c r="L91" s="19" t="str">
        <f t="shared" si="18"/>
        <v/>
      </c>
      <c r="M91" s="19">
        <f t="shared" ref="M91" si="19">SUM(C91:L91)</f>
        <v>8400</v>
      </c>
    </row>
    <row r="92" spans="2:14" x14ac:dyDescent="0.25">
      <c r="B92" s="20" t="s">
        <v>1493</v>
      </c>
      <c r="C92" s="19" t="str">
        <f t="shared" si="18"/>
        <v/>
      </c>
      <c r="D92" s="19" t="str">
        <f t="shared" si="18"/>
        <v/>
      </c>
      <c r="E92" s="19" t="str">
        <f t="shared" si="18"/>
        <v/>
      </c>
      <c r="F92" s="19" t="str">
        <f t="shared" si="18"/>
        <v/>
      </c>
      <c r="G92" s="19" t="str">
        <f t="shared" si="18"/>
        <v/>
      </c>
      <c r="H92" s="19" t="str">
        <f t="shared" si="18"/>
        <v/>
      </c>
      <c r="I92" s="19">
        <f t="shared" si="18"/>
        <v>174335.9495092447</v>
      </c>
      <c r="J92" s="19" t="str">
        <f t="shared" si="18"/>
        <v/>
      </c>
      <c r="K92" s="19" t="str">
        <f t="shared" si="18"/>
        <v/>
      </c>
      <c r="L92" s="19" t="str">
        <f t="shared" si="18"/>
        <v/>
      </c>
      <c r="M92" s="19">
        <f t="shared" si="16"/>
        <v>174335.9495092447</v>
      </c>
    </row>
    <row r="93" spans="2:14" x14ac:dyDescent="0.25">
      <c r="B93" s="20" t="s">
        <v>637</v>
      </c>
      <c r="C93" s="19">
        <f t="shared" si="18"/>
        <v>95000</v>
      </c>
      <c r="D93" s="19" t="str">
        <f t="shared" si="18"/>
        <v/>
      </c>
      <c r="E93" s="19" t="str">
        <f t="shared" si="18"/>
        <v/>
      </c>
      <c r="F93" s="19" t="str">
        <f t="shared" si="18"/>
        <v/>
      </c>
      <c r="G93" s="19" t="str">
        <f t="shared" si="18"/>
        <v/>
      </c>
      <c r="H93" s="19" t="str">
        <f t="shared" si="18"/>
        <v/>
      </c>
      <c r="I93" s="19" t="str">
        <f t="shared" si="18"/>
        <v/>
      </c>
      <c r="J93" s="19" t="str">
        <f t="shared" si="18"/>
        <v/>
      </c>
      <c r="K93" s="19" t="str">
        <f t="shared" si="18"/>
        <v/>
      </c>
      <c r="L93" s="19" t="str">
        <f t="shared" si="18"/>
        <v/>
      </c>
      <c r="M93" s="19">
        <f t="shared" si="16"/>
        <v>95000</v>
      </c>
    </row>
    <row r="94" spans="2:14" x14ac:dyDescent="0.25">
      <c r="B94" s="20" t="s">
        <v>979</v>
      </c>
      <c r="C94" s="19" t="str">
        <f t="shared" si="18"/>
        <v/>
      </c>
      <c r="D94" s="19">
        <f t="shared" si="18"/>
        <v>343007.84852773411</v>
      </c>
      <c r="E94" s="19" t="str">
        <f t="shared" si="18"/>
        <v/>
      </c>
      <c r="F94" s="19" t="str">
        <f t="shared" si="18"/>
        <v/>
      </c>
      <c r="G94" s="19" t="str">
        <f t="shared" si="18"/>
        <v/>
      </c>
      <c r="H94" s="19" t="str">
        <f t="shared" si="18"/>
        <v/>
      </c>
      <c r="I94" s="19">
        <f t="shared" si="18"/>
        <v>126531.78412356414</v>
      </c>
      <c r="J94" s="19">
        <f t="shared" si="18"/>
        <v>149907.13380100971</v>
      </c>
      <c r="K94" s="19" t="str">
        <f t="shared" si="18"/>
        <v/>
      </c>
      <c r="L94" s="19" t="str">
        <f t="shared" si="18"/>
        <v/>
      </c>
      <c r="M94" s="19">
        <f t="shared" ref="M94" si="20">SUM(C94:L94)</f>
        <v>619446.76645230793</v>
      </c>
    </row>
    <row r="95" spans="2:14" x14ac:dyDescent="0.25">
      <c r="B95" s="20" t="s">
        <v>1367</v>
      </c>
      <c r="C95" s="19" t="str">
        <f t="shared" ref="C95:L106" si="21">IF(SUMIFS(pmtSalary,pmtCountry,$B95,pmtJobtype,C$4)=0,"",SUMIFS(pmtSalary,pmtCountry,$B95,pmtJobtype,C$4))</f>
        <v/>
      </c>
      <c r="D95" s="19" t="str">
        <f t="shared" si="21"/>
        <v/>
      </c>
      <c r="E95" s="19" t="str">
        <f t="shared" si="21"/>
        <v/>
      </c>
      <c r="F95" s="19" t="str">
        <f t="shared" si="21"/>
        <v/>
      </c>
      <c r="G95" s="19" t="str">
        <f t="shared" si="21"/>
        <v/>
      </c>
      <c r="H95" s="19" t="str">
        <f t="shared" si="21"/>
        <v/>
      </c>
      <c r="I95" s="19">
        <f t="shared" si="21"/>
        <v>4400</v>
      </c>
      <c r="J95" s="19" t="str">
        <f t="shared" si="21"/>
        <v/>
      </c>
      <c r="K95" s="19" t="str">
        <f t="shared" si="21"/>
        <v/>
      </c>
      <c r="L95" s="19" t="str">
        <f t="shared" si="21"/>
        <v/>
      </c>
      <c r="M95" s="19">
        <f t="shared" si="16"/>
        <v>4400</v>
      </c>
    </row>
    <row r="96" spans="2:14" x14ac:dyDescent="0.25">
      <c r="B96" s="20" t="s">
        <v>3960</v>
      </c>
      <c r="C96" s="19" t="str">
        <f t="shared" si="21"/>
        <v/>
      </c>
      <c r="D96" s="19" t="str">
        <f t="shared" si="21"/>
        <v/>
      </c>
      <c r="E96" s="19" t="str">
        <f t="shared" si="21"/>
        <v/>
      </c>
      <c r="F96" s="19" t="str">
        <f t="shared" si="21"/>
        <v/>
      </c>
      <c r="G96" s="19" t="str">
        <f t="shared" si="21"/>
        <v/>
      </c>
      <c r="H96" s="19" t="str">
        <f t="shared" si="21"/>
        <v/>
      </c>
      <c r="I96" s="19" t="str">
        <f t="shared" si="21"/>
        <v/>
      </c>
      <c r="J96" s="19">
        <f t="shared" si="21"/>
        <v>50000</v>
      </c>
      <c r="K96" s="19" t="str">
        <f t="shared" si="21"/>
        <v/>
      </c>
      <c r="L96" s="19" t="str">
        <f t="shared" si="21"/>
        <v/>
      </c>
      <c r="M96" s="19">
        <f t="shared" si="16"/>
        <v>50000</v>
      </c>
    </row>
    <row r="97" spans="2:13" x14ac:dyDescent="0.25">
      <c r="B97" s="20" t="s">
        <v>1327</v>
      </c>
      <c r="C97" s="19" t="str">
        <f t="shared" si="21"/>
        <v/>
      </c>
      <c r="D97" s="19" t="str">
        <f t="shared" si="21"/>
        <v/>
      </c>
      <c r="E97" s="19" t="str">
        <f t="shared" si="21"/>
        <v/>
      </c>
      <c r="F97" s="19" t="str">
        <f t="shared" si="21"/>
        <v/>
      </c>
      <c r="G97" s="19" t="str">
        <f t="shared" si="21"/>
        <v/>
      </c>
      <c r="H97" s="19" t="str">
        <f t="shared" si="21"/>
        <v/>
      </c>
      <c r="I97" s="19">
        <f t="shared" si="21"/>
        <v>24000</v>
      </c>
      <c r="J97" s="19" t="str">
        <f t="shared" si="21"/>
        <v/>
      </c>
      <c r="K97" s="19" t="str">
        <f t="shared" si="21"/>
        <v/>
      </c>
      <c r="L97" s="19" t="str">
        <f t="shared" si="21"/>
        <v/>
      </c>
      <c r="M97" s="19">
        <f t="shared" si="16"/>
        <v>24000</v>
      </c>
    </row>
    <row r="98" spans="2:13" x14ac:dyDescent="0.25">
      <c r="B98" s="20" t="s">
        <v>988</v>
      </c>
      <c r="C98" s="19" t="str">
        <f t="shared" si="21"/>
        <v/>
      </c>
      <c r="D98" s="19" t="str">
        <f t="shared" si="21"/>
        <v/>
      </c>
      <c r="E98" s="19">
        <f t="shared" si="21"/>
        <v>5000</v>
      </c>
      <c r="F98" s="19" t="str">
        <f t="shared" si="21"/>
        <v/>
      </c>
      <c r="G98" s="19" t="str">
        <f t="shared" si="21"/>
        <v/>
      </c>
      <c r="H98" s="19" t="str">
        <f t="shared" si="21"/>
        <v/>
      </c>
      <c r="I98" s="19" t="str">
        <f t="shared" si="21"/>
        <v/>
      </c>
      <c r="J98" s="19" t="str">
        <f t="shared" si="21"/>
        <v/>
      </c>
      <c r="K98" s="19" t="str">
        <f t="shared" si="21"/>
        <v/>
      </c>
      <c r="L98" s="19" t="str">
        <f t="shared" si="21"/>
        <v/>
      </c>
      <c r="M98" s="19">
        <f t="shared" si="16"/>
        <v>5000</v>
      </c>
    </row>
    <row r="99" spans="2:13" x14ac:dyDescent="0.25">
      <c r="B99" s="20" t="s">
        <v>290</v>
      </c>
      <c r="C99" s="19" t="str">
        <f t="shared" si="21"/>
        <v/>
      </c>
      <c r="D99" s="19" t="str">
        <f t="shared" si="21"/>
        <v/>
      </c>
      <c r="E99" s="19" t="str">
        <f t="shared" si="21"/>
        <v/>
      </c>
      <c r="F99" s="19" t="str">
        <f t="shared" si="21"/>
        <v/>
      </c>
      <c r="G99" s="19">
        <f t="shared" si="21"/>
        <v>78000</v>
      </c>
      <c r="H99" s="19" t="str">
        <f t="shared" si="21"/>
        <v/>
      </c>
      <c r="I99" s="19" t="str">
        <f t="shared" si="21"/>
        <v/>
      </c>
      <c r="J99" s="19" t="str">
        <f t="shared" si="21"/>
        <v/>
      </c>
      <c r="K99" s="19" t="str">
        <f t="shared" si="21"/>
        <v/>
      </c>
      <c r="L99" s="19" t="str">
        <f t="shared" si="21"/>
        <v/>
      </c>
      <c r="M99" s="19">
        <f t="shared" si="16"/>
        <v>78000</v>
      </c>
    </row>
    <row r="100" spans="2:13" x14ac:dyDescent="0.25">
      <c r="B100" s="20" t="s">
        <v>1667</v>
      </c>
      <c r="C100" s="19" t="str">
        <f t="shared" si="21"/>
        <v/>
      </c>
      <c r="D100" s="19" t="str">
        <f t="shared" si="21"/>
        <v/>
      </c>
      <c r="E100" s="19" t="str">
        <f t="shared" si="21"/>
        <v/>
      </c>
      <c r="F100" s="19" t="str">
        <f t="shared" si="21"/>
        <v/>
      </c>
      <c r="G100" s="19" t="str">
        <f t="shared" si="21"/>
        <v/>
      </c>
      <c r="H100" s="19" t="str">
        <f t="shared" si="21"/>
        <v/>
      </c>
      <c r="I100" s="19" t="str">
        <f t="shared" si="21"/>
        <v/>
      </c>
      <c r="J100" s="19">
        <f t="shared" si="21"/>
        <v>9600</v>
      </c>
      <c r="K100" s="19" t="str">
        <f t="shared" si="21"/>
        <v/>
      </c>
      <c r="L100" s="19" t="str">
        <f t="shared" si="21"/>
        <v/>
      </c>
      <c r="M100" s="19">
        <f t="shared" si="16"/>
        <v>9600</v>
      </c>
    </row>
    <row r="101" spans="2:13" x14ac:dyDescent="0.25">
      <c r="B101" s="20" t="s">
        <v>141</v>
      </c>
      <c r="C101" s="19" t="str">
        <f t="shared" si="21"/>
        <v/>
      </c>
      <c r="D101" s="19">
        <f t="shared" si="21"/>
        <v>15600</v>
      </c>
      <c r="E101" s="19">
        <f t="shared" si="21"/>
        <v>232100</v>
      </c>
      <c r="F101" s="19" t="str">
        <f t="shared" si="21"/>
        <v/>
      </c>
      <c r="G101" s="19" t="str">
        <f t="shared" si="21"/>
        <v/>
      </c>
      <c r="H101" s="19">
        <f t="shared" si="21"/>
        <v>98000</v>
      </c>
      <c r="I101" s="19">
        <f t="shared" si="21"/>
        <v>87691.183012544847</v>
      </c>
      <c r="J101" s="19">
        <f t="shared" si="21"/>
        <v>420049.54847415403</v>
      </c>
      <c r="K101" s="19" t="str">
        <f t="shared" si="21"/>
        <v/>
      </c>
      <c r="L101" s="19" t="str">
        <f t="shared" si="21"/>
        <v/>
      </c>
      <c r="M101" s="19">
        <f t="shared" si="16"/>
        <v>853440.73148669885</v>
      </c>
    </row>
    <row r="102" spans="2:13" x14ac:dyDescent="0.25">
      <c r="B102" s="20" t="s">
        <v>182</v>
      </c>
      <c r="C102" s="19" t="str">
        <f t="shared" si="21"/>
        <v/>
      </c>
      <c r="D102" s="19">
        <f t="shared" si="21"/>
        <v>7200</v>
      </c>
      <c r="E102" s="19" t="str">
        <f t="shared" si="21"/>
        <v/>
      </c>
      <c r="F102" s="19" t="str">
        <f t="shared" si="21"/>
        <v/>
      </c>
      <c r="G102" s="19" t="str">
        <f t="shared" si="21"/>
        <v/>
      </c>
      <c r="H102" s="19" t="str">
        <f t="shared" si="21"/>
        <v/>
      </c>
      <c r="I102" s="19">
        <f t="shared" si="21"/>
        <v>24000</v>
      </c>
      <c r="J102" s="19">
        <f t="shared" si="21"/>
        <v>30610</v>
      </c>
      <c r="K102" s="19" t="str">
        <f t="shared" si="21"/>
        <v/>
      </c>
      <c r="L102" s="19" t="str">
        <f t="shared" si="21"/>
        <v/>
      </c>
      <c r="M102" s="19">
        <f t="shared" si="16"/>
        <v>61810</v>
      </c>
    </row>
    <row r="103" spans="2:13" x14ac:dyDescent="0.25">
      <c r="B103" s="20" t="s">
        <v>678</v>
      </c>
      <c r="C103" s="19" t="str">
        <f t="shared" si="21"/>
        <v/>
      </c>
      <c r="D103" s="19" t="str">
        <f t="shared" si="21"/>
        <v/>
      </c>
      <c r="E103" s="19" t="str">
        <f t="shared" si="21"/>
        <v/>
      </c>
      <c r="F103" s="19" t="str">
        <f t="shared" si="21"/>
        <v/>
      </c>
      <c r="G103" s="19" t="str">
        <f t="shared" si="21"/>
        <v/>
      </c>
      <c r="H103" s="19" t="str">
        <f t="shared" si="21"/>
        <v/>
      </c>
      <c r="I103" s="19">
        <f t="shared" si="21"/>
        <v>6000</v>
      </c>
      <c r="J103" s="19" t="str">
        <f t="shared" si="21"/>
        <v/>
      </c>
      <c r="K103" s="19" t="str">
        <f t="shared" si="21"/>
        <v/>
      </c>
      <c r="L103" s="19" t="str">
        <f t="shared" si="21"/>
        <v/>
      </c>
      <c r="M103" s="19">
        <f t="shared" si="16"/>
        <v>6000</v>
      </c>
    </row>
    <row r="104" spans="2:13" x14ac:dyDescent="0.25">
      <c r="B104" s="20" t="s">
        <v>1152</v>
      </c>
      <c r="C104" s="19" t="str">
        <f t="shared" si="21"/>
        <v/>
      </c>
      <c r="D104" s="19" t="str">
        <f t="shared" si="21"/>
        <v/>
      </c>
      <c r="E104" s="19" t="str">
        <f t="shared" si="21"/>
        <v/>
      </c>
      <c r="F104" s="19" t="str">
        <f t="shared" si="21"/>
        <v/>
      </c>
      <c r="G104" s="19" t="str">
        <f t="shared" si="21"/>
        <v/>
      </c>
      <c r="H104" s="19" t="str">
        <f t="shared" si="21"/>
        <v/>
      </c>
      <c r="I104" s="19" t="str">
        <f t="shared" si="21"/>
        <v/>
      </c>
      <c r="J104" s="19" t="str">
        <f t="shared" si="21"/>
        <v/>
      </c>
      <c r="K104" s="19" t="str">
        <f t="shared" si="21"/>
        <v/>
      </c>
      <c r="L104" s="19">
        <f t="shared" si="21"/>
        <v>20000</v>
      </c>
      <c r="M104" s="19">
        <f t="shared" si="16"/>
        <v>20000</v>
      </c>
    </row>
    <row r="105" spans="2:13" x14ac:dyDescent="0.25">
      <c r="B105" s="20" t="s">
        <v>1718</v>
      </c>
      <c r="C105" s="19" t="str">
        <f t="shared" si="21"/>
        <v/>
      </c>
      <c r="D105" s="19" t="str">
        <f t="shared" si="21"/>
        <v/>
      </c>
      <c r="E105" s="19" t="str">
        <f t="shared" si="21"/>
        <v/>
      </c>
      <c r="F105" s="19" t="str">
        <f t="shared" si="21"/>
        <v/>
      </c>
      <c r="G105" s="19" t="str">
        <f t="shared" si="21"/>
        <v/>
      </c>
      <c r="H105" s="19" t="str">
        <f t="shared" si="21"/>
        <v/>
      </c>
      <c r="I105" s="19" t="str">
        <f t="shared" si="21"/>
        <v/>
      </c>
      <c r="J105" s="19">
        <f t="shared" si="21"/>
        <v>15840</v>
      </c>
      <c r="K105" s="19" t="str">
        <f t="shared" si="21"/>
        <v/>
      </c>
      <c r="L105" s="19" t="str">
        <f t="shared" si="21"/>
        <v/>
      </c>
      <c r="M105" s="19">
        <f t="shared" si="16"/>
        <v>15840</v>
      </c>
    </row>
    <row r="106" spans="2:13" x14ac:dyDescent="0.25">
      <c r="B106" s="20" t="s">
        <v>985</v>
      </c>
      <c r="C106" s="19" t="str">
        <f t="shared" si="21"/>
        <v/>
      </c>
      <c r="D106" s="19" t="str">
        <f t="shared" si="21"/>
        <v/>
      </c>
      <c r="E106" s="19" t="str">
        <f t="shared" si="21"/>
        <v/>
      </c>
      <c r="F106" s="19" t="str">
        <f t="shared" si="21"/>
        <v/>
      </c>
      <c r="G106" s="19" t="str">
        <f t="shared" si="21"/>
        <v/>
      </c>
      <c r="H106" s="19" t="str">
        <f t="shared" si="21"/>
        <v/>
      </c>
      <c r="I106" s="19">
        <f t="shared" si="21"/>
        <v>35000</v>
      </c>
      <c r="J106" s="19" t="str">
        <f t="shared" si="21"/>
        <v/>
      </c>
      <c r="K106" s="19" t="str">
        <f t="shared" si="21"/>
        <v/>
      </c>
      <c r="L106" s="19" t="str">
        <f t="shared" si="21"/>
        <v/>
      </c>
      <c r="M106" s="19">
        <f t="shared" si="16"/>
        <v>35000</v>
      </c>
    </row>
    <row r="107" spans="2:13" x14ac:dyDescent="0.25">
      <c r="B107" s="24" t="s">
        <v>4066</v>
      </c>
      <c r="C107" s="16">
        <f>SUM(C$5:C$106)</f>
        <v>7294940.6713995608</v>
      </c>
      <c r="D107" s="16">
        <f t="shared" ref="D107:M107" si="22">SUM(D$5:D$106)</f>
        <v>4361963.2447262891</v>
      </c>
      <c r="E107" s="16">
        <f t="shared" si="22"/>
        <v>5665565.9899032591</v>
      </c>
      <c r="F107" s="16">
        <f t="shared" si="22"/>
        <v>3050461.4329808243</v>
      </c>
      <c r="G107" s="16">
        <f t="shared" si="22"/>
        <v>7316519.4785201717</v>
      </c>
      <c r="H107" s="16">
        <f t="shared" si="22"/>
        <v>3826921.2054179674</v>
      </c>
      <c r="I107" s="16">
        <f t="shared" si="22"/>
        <v>25940438.317743823</v>
      </c>
      <c r="J107" s="16">
        <f t="shared" si="22"/>
        <v>34397756.676867761</v>
      </c>
      <c r="K107" s="16">
        <f t="shared" si="22"/>
        <v>321666.33952573955</v>
      </c>
      <c r="L107" s="16">
        <f t="shared" si="22"/>
        <v>1624655.1581849782</v>
      </c>
      <c r="M107" s="16">
        <f t="shared" si="22"/>
        <v>93800888.515270367</v>
      </c>
    </row>
    <row r="108" spans="2:13" x14ac:dyDescent="0.25">
      <c r="B108" s="20" t="s">
        <v>4050</v>
      </c>
      <c r="C108" s="19">
        <f t="shared" ref="C108:M108" si="23">MIN(C$5:C$106)</f>
        <v>20571</v>
      </c>
      <c r="D108" s="19">
        <f t="shared" si="23"/>
        <v>7200</v>
      </c>
      <c r="E108" s="19">
        <f t="shared" si="23"/>
        <v>3000</v>
      </c>
      <c r="F108" s="19">
        <f t="shared" si="23"/>
        <v>5250</v>
      </c>
      <c r="G108" s="19">
        <f t="shared" si="23"/>
        <v>3000</v>
      </c>
      <c r="H108" s="19">
        <f t="shared" si="23"/>
        <v>6629</v>
      </c>
      <c r="I108" s="19">
        <f t="shared" si="23"/>
        <v>4400</v>
      </c>
      <c r="J108" s="19">
        <f t="shared" si="23"/>
        <v>4800</v>
      </c>
      <c r="K108" s="19">
        <f t="shared" si="23"/>
        <v>70205.33952573956</v>
      </c>
      <c r="L108" s="19">
        <f t="shared" si="23"/>
        <v>1910.5359690238436</v>
      </c>
      <c r="M108" s="19">
        <f t="shared" si="23"/>
        <v>2953.8461538461538</v>
      </c>
    </row>
    <row r="109" spans="2:13" x14ac:dyDescent="0.25">
      <c r="B109" s="20" t="s">
        <v>4071</v>
      </c>
      <c r="C109" s="19">
        <f>AVERAGE(C$5:C$106)</f>
        <v>455933.79196247255</v>
      </c>
      <c r="D109" s="19">
        <f t="shared" ref="D109:M109" si="24">AVERAGE(D$5:D$106)</f>
        <v>145398.77482420963</v>
      </c>
      <c r="E109" s="19">
        <f t="shared" si="24"/>
        <v>236065.24957930247</v>
      </c>
      <c r="F109" s="19">
        <f t="shared" si="24"/>
        <v>217890.10235577315</v>
      </c>
      <c r="G109" s="19">
        <f t="shared" si="24"/>
        <v>252293.77512138523</v>
      </c>
      <c r="H109" s="19">
        <f t="shared" si="24"/>
        <v>191346.06027089836</v>
      </c>
      <c r="I109" s="19">
        <f t="shared" si="24"/>
        <v>463222.11281685397</v>
      </c>
      <c r="J109" s="19">
        <f t="shared" si="24"/>
        <v>545996.13772805966</v>
      </c>
      <c r="K109" s="19">
        <f t="shared" si="24"/>
        <v>160833.16976286977</v>
      </c>
      <c r="L109" s="19">
        <f t="shared" si="24"/>
        <v>116046.79701321272</v>
      </c>
      <c r="M109" s="19">
        <f t="shared" si="24"/>
        <v>919616.55407127808</v>
      </c>
    </row>
    <row r="110" spans="2:13" x14ac:dyDescent="0.25">
      <c r="B110" s="20" t="s">
        <v>4049</v>
      </c>
      <c r="C110" s="19">
        <f>MAX(C$5:C$106)</f>
        <v>4899000</v>
      </c>
      <c r="D110" s="19">
        <f t="shared" ref="D110:M110" si="25">MAX(D$5:D$106)</f>
        <v>1492825</v>
      </c>
      <c r="E110" s="19">
        <f t="shared" si="25"/>
        <v>1771000</v>
      </c>
      <c r="F110" s="19">
        <f t="shared" si="25"/>
        <v>1745000</v>
      </c>
      <c r="G110" s="19">
        <f t="shared" si="25"/>
        <v>2718962</v>
      </c>
      <c r="H110" s="19">
        <f t="shared" si="25"/>
        <v>1873460</v>
      </c>
      <c r="I110" s="19">
        <f t="shared" si="25"/>
        <v>11249348</v>
      </c>
      <c r="J110" s="19">
        <f t="shared" si="25"/>
        <v>18587370</v>
      </c>
      <c r="K110" s="19">
        <f t="shared" si="25"/>
        <v>251461</v>
      </c>
      <c r="L110" s="19">
        <f t="shared" si="25"/>
        <v>618885.08366159268</v>
      </c>
      <c r="M110" s="19">
        <f t="shared" si="25"/>
        <v>44879426</v>
      </c>
    </row>
    <row r="111" spans="2:13" x14ac:dyDescent="0.25">
      <c r="B111" s="20" t="s">
        <v>4052</v>
      </c>
      <c r="C111" s="19">
        <f>QUARTILE(C$5:C$106,1)</f>
        <v>75148.172350838955</v>
      </c>
      <c r="D111" s="19">
        <f t="shared" ref="D111:L111" si="26">QUARTILE(D$5:D$106,1)</f>
        <v>16654.557812067273</v>
      </c>
      <c r="E111" s="19">
        <f t="shared" si="26"/>
        <v>36000</v>
      </c>
      <c r="F111" s="19">
        <f t="shared" si="26"/>
        <v>17014.215134878214</v>
      </c>
      <c r="G111" s="19">
        <f t="shared" si="26"/>
        <v>19068</v>
      </c>
      <c r="H111" s="19">
        <f t="shared" si="26"/>
        <v>33000</v>
      </c>
      <c r="I111" s="19">
        <f t="shared" si="26"/>
        <v>35300</v>
      </c>
      <c r="J111" s="19">
        <f t="shared" si="26"/>
        <v>18993.5</v>
      </c>
      <c r="K111" s="19">
        <f t="shared" si="26"/>
        <v>115519.25464430467</v>
      </c>
      <c r="L111" s="19">
        <f t="shared" si="26"/>
        <v>16250</v>
      </c>
      <c r="M111" s="19"/>
    </row>
    <row r="112" spans="2:13" x14ac:dyDescent="0.25">
      <c r="B112" s="20" t="s">
        <v>4051</v>
      </c>
      <c r="C112" s="19">
        <f>MEDIAN(C$5:C$106)</f>
        <v>100400</v>
      </c>
      <c r="D112" s="19">
        <f t="shared" ref="D112:L112" si="27">MEDIAN(D$5:D$106)</f>
        <v>42000</v>
      </c>
      <c r="E112" s="19">
        <f t="shared" si="27"/>
        <v>77000</v>
      </c>
      <c r="F112" s="19">
        <f t="shared" si="27"/>
        <v>77272.045876664546</v>
      </c>
      <c r="G112" s="19">
        <f t="shared" si="27"/>
        <v>62564.631571458704</v>
      </c>
      <c r="H112" s="19">
        <f t="shared" si="27"/>
        <v>66177.639280851639</v>
      </c>
      <c r="I112" s="19">
        <f t="shared" si="27"/>
        <v>82845.591506272423</v>
      </c>
      <c r="J112" s="19">
        <f t="shared" si="27"/>
        <v>50000</v>
      </c>
      <c r="K112" s="19">
        <f t="shared" si="27"/>
        <v>160833.16976286977</v>
      </c>
      <c r="L112" s="19">
        <f t="shared" si="27"/>
        <v>43500</v>
      </c>
      <c r="M112" s="19"/>
    </row>
    <row r="113" spans="2:13" x14ac:dyDescent="0.25">
      <c r="B113" s="20" t="s">
        <v>4053</v>
      </c>
      <c r="C113" s="19">
        <f>QUARTILE(C$5:C$106,3)</f>
        <v>180143.67594818451</v>
      </c>
      <c r="D113" s="19">
        <f t="shared" ref="D113:L113" si="28">QUARTILE(D$5:D$106,3)</f>
        <v>144321.18429176504</v>
      </c>
      <c r="E113" s="19">
        <f t="shared" si="28"/>
        <v>259677.97826092481</v>
      </c>
      <c r="F113" s="19">
        <f t="shared" si="28"/>
        <v>148874.57508351913</v>
      </c>
      <c r="G113" s="19">
        <f t="shared" si="28"/>
        <v>110270.67130447156</v>
      </c>
      <c r="H113" s="19">
        <f t="shared" si="28"/>
        <v>131685.55708285799</v>
      </c>
      <c r="I113" s="19">
        <f t="shared" si="28"/>
        <v>181275.29546526686</v>
      </c>
      <c r="J113" s="19">
        <f t="shared" si="28"/>
        <v>138308.96596025969</v>
      </c>
      <c r="K113" s="19">
        <f t="shared" si="28"/>
        <v>206147.08488143492</v>
      </c>
      <c r="L113" s="19">
        <f t="shared" si="28"/>
        <v>117367.22557948195</v>
      </c>
      <c r="M113" s="19"/>
    </row>
    <row r="114" spans="2:13" x14ac:dyDescent="0.25">
      <c r="B114" s="20" t="s">
        <v>4054</v>
      </c>
      <c r="C114" s="19">
        <f>C111</f>
        <v>75148.172350838955</v>
      </c>
      <c r="D114" s="19">
        <f t="shared" ref="D114:L114" si="29">D111</f>
        <v>16654.557812067273</v>
      </c>
      <c r="E114" s="19">
        <f t="shared" si="29"/>
        <v>36000</v>
      </c>
      <c r="F114" s="19">
        <f t="shared" si="29"/>
        <v>17014.215134878214</v>
      </c>
      <c r="G114" s="19">
        <f t="shared" si="29"/>
        <v>19068</v>
      </c>
      <c r="H114" s="19">
        <f t="shared" si="29"/>
        <v>33000</v>
      </c>
      <c r="I114" s="19">
        <f t="shared" si="29"/>
        <v>35300</v>
      </c>
      <c r="J114" s="19">
        <f t="shared" si="29"/>
        <v>18993.5</v>
      </c>
      <c r="K114" s="19">
        <f t="shared" si="29"/>
        <v>115519.25464430467</v>
      </c>
      <c r="L114" s="19">
        <f t="shared" si="29"/>
        <v>16250</v>
      </c>
      <c r="M114" s="19"/>
    </row>
    <row r="115" spans="2:13" x14ac:dyDescent="0.25">
      <c r="B115" s="20" t="s">
        <v>4055</v>
      </c>
      <c r="C115" s="19">
        <f>(C112-C111)</f>
        <v>25251.827649161045</v>
      </c>
      <c r="D115" s="19">
        <f t="shared" ref="D115:L115" si="30">(D112-D111)</f>
        <v>25345.442187932727</v>
      </c>
      <c r="E115" s="19">
        <f t="shared" si="30"/>
        <v>41000</v>
      </c>
      <c r="F115" s="19">
        <f t="shared" si="30"/>
        <v>60257.830741786333</v>
      </c>
      <c r="G115" s="19">
        <f t="shared" si="30"/>
        <v>43496.631571458704</v>
      </c>
      <c r="H115" s="19">
        <f t="shared" si="30"/>
        <v>33177.639280851639</v>
      </c>
      <c r="I115" s="19">
        <f t="shared" si="30"/>
        <v>47545.591506272423</v>
      </c>
      <c r="J115" s="19">
        <f t="shared" si="30"/>
        <v>31006.5</v>
      </c>
      <c r="K115" s="19">
        <f t="shared" si="30"/>
        <v>45313.915118565099</v>
      </c>
      <c r="L115" s="19">
        <f t="shared" si="30"/>
        <v>27250</v>
      </c>
      <c r="M115" s="19"/>
    </row>
    <row r="116" spans="2:13" x14ac:dyDescent="0.25">
      <c r="B116" s="20" t="s">
        <v>4056</v>
      </c>
      <c r="C116" s="19">
        <f>C113-C112</f>
        <v>79743.675948184507</v>
      </c>
      <c r="D116" s="19">
        <f t="shared" ref="D116:L116" si="31">D113-D112</f>
        <v>102321.18429176504</v>
      </c>
      <c r="E116" s="19">
        <f t="shared" si="31"/>
        <v>182677.97826092481</v>
      </c>
      <c r="F116" s="19">
        <f t="shared" si="31"/>
        <v>71602.529206854582</v>
      </c>
      <c r="G116" s="19">
        <f t="shared" si="31"/>
        <v>47706.039733012854</v>
      </c>
      <c r="H116" s="19">
        <f t="shared" si="31"/>
        <v>65507.917802006355</v>
      </c>
      <c r="I116" s="19">
        <f t="shared" si="31"/>
        <v>98429.703958994432</v>
      </c>
      <c r="J116" s="19">
        <f t="shared" si="31"/>
        <v>88308.965960259695</v>
      </c>
      <c r="K116" s="19">
        <f t="shared" si="31"/>
        <v>45313.915118565143</v>
      </c>
      <c r="L116" s="19">
        <f t="shared" si="31"/>
        <v>73867.22557948195</v>
      </c>
      <c r="M116" s="19"/>
    </row>
    <row r="117" spans="2:13" x14ac:dyDescent="0.25">
      <c r="B117" s="20" t="s">
        <v>4057</v>
      </c>
      <c r="C117" s="19">
        <f>C111-C108</f>
        <v>54577.172350838955</v>
      </c>
      <c r="D117" s="19">
        <f t="shared" ref="D117:L117" si="32">D111-D108</f>
        <v>9454.5578120672726</v>
      </c>
      <c r="E117" s="19">
        <f t="shared" si="32"/>
        <v>33000</v>
      </c>
      <c r="F117" s="19">
        <f t="shared" si="32"/>
        <v>11764.215134878214</v>
      </c>
      <c r="G117" s="19">
        <f t="shared" si="32"/>
        <v>16068</v>
      </c>
      <c r="H117" s="19">
        <f t="shared" si="32"/>
        <v>26371</v>
      </c>
      <c r="I117" s="19">
        <f t="shared" si="32"/>
        <v>30900</v>
      </c>
      <c r="J117" s="19">
        <f t="shared" si="32"/>
        <v>14193.5</v>
      </c>
      <c r="K117" s="19">
        <f t="shared" si="32"/>
        <v>45313.915118565114</v>
      </c>
      <c r="L117" s="19">
        <f t="shared" si="32"/>
        <v>14339.464030976156</v>
      </c>
      <c r="M117" s="19"/>
    </row>
    <row r="118" spans="2:13" x14ac:dyDescent="0.25">
      <c r="B118" s="20" t="s">
        <v>4058</v>
      </c>
      <c r="C118" s="19">
        <f>C110-C113</f>
        <v>4718856.3240518151</v>
      </c>
      <c r="D118" s="19">
        <f t="shared" ref="D118:L118" si="33">D110-D113</f>
        <v>1348503.8157082349</v>
      </c>
      <c r="E118" s="19">
        <f t="shared" si="33"/>
        <v>1511322.0217390752</v>
      </c>
      <c r="F118" s="19">
        <f t="shared" si="33"/>
        <v>1596125.4249164809</v>
      </c>
      <c r="G118" s="19">
        <f t="shared" si="33"/>
        <v>2608691.3286955282</v>
      </c>
      <c r="H118" s="19">
        <f t="shared" si="33"/>
        <v>1741774.4429171421</v>
      </c>
      <c r="I118" s="19">
        <f t="shared" si="33"/>
        <v>11068072.704534734</v>
      </c>
      <c r="J118" s="19">
        <f t="shared" si="33"/>
        <v>18449061.03403974</v>
      </c>
      <c r="K118" s="19">
        <f t="shared" si="33"/>
        <v>45313.915118565084</v>
      </c>
      <c r="L118" s="19">
        <f t="shared" si="33"/>
        <v>501517.85808211076</v>
      </c>
      <c r="M118" s="19"/>
    </row>
    <row r="119" spans="2:13" x14ac:dyDescent="0.25">
      <c r="B119" s="20" t="s">
        <v>4059</v>
      </c>
      <c r="C119" s="23">
        <v>0.5</v>
      </c>
      <c r="D119" s="23">
        <v>1.5</v>
      </c>
      <c r="E119" s="23">
        <v>2.5</v>
      </c>
      <c r="F119" s="23">
        <v>3.5</v>
      </c>
      <c r="G119" s="23">
        <v>4.5</v>
      </c>
      <c r="H119" s="23">
        <v>5.5</v>
      </c>
      <c r="I119" s="23">
        <v>6.5</v>
      </c>
      <c r="J119" s="23">
        <v>7.5</v>
      </c>
      <c r="K119" s="23">
        <v>8.5</v>
      </c>
      <c r="L119" s="23">
        <v>9.5</v>
      </c>
      <c r="M119" s="23"/>
    </row>
    <row r="121" spans="2:13" x14ac:dyDescent="0.25">
      <c r="B121" s="20" t="s">
        <v>4062</v>
      </c>
    </row>
    <row r="122" spans="2:13" x14ac:dyDescent="0.25">
      <c r="B122" s="20" t="s">
        <v>4063</v>
      </c>
    </row>
  </sheetData>
  <mergeCells count="3">
    <mergeCell ref="O17:S17"/>
    <mergeCell ref="U17:W17"/>
    <mergeCell ref="U20:W20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B1:M16"/>
  <sheetViews>
    <sheetView workbookViewId="0">
      <selection activeCell="R16" sqref="R16"/>
    </sheetView>
  </sheetViews>
  <sheetFormatPr baseColWidth="10" defaultRowHeight="15" x14ac:dyDescent="0.25"/>
  <cols>
    <col min="2" max="2" width="17.85546875" customWidth="1"/>
    <col min="6" max="6" width="15.85546875" customWidth="1"/>
    <col min="8" max="8" width="14.5703125" customWidth="1"/>
    <col min="9" max="9" width="13.85546875" customWidth="1"/>
    <col min="10" max="10" width="14.42578125" customWidth="1"/>
  </cols>
  <sheetData>
    <row r="1" spans="2:13" x14ac:dyDescent="0.25">
      <c r="C1">
        <v>1000</v>
      </c>
    </row>
    <row r="2" spans="2:13" x14ac:dyDescent="0.25">
      <c r="B2" s="24" t="s">
        <v>4061</v>
      </c>
      <c r="C2" s="24" t="s">
        <v>4016</v>
      </c>
      <c r="D2" s="24" t="s">
        <v>1122</v>
      </c>
      <c r="E2" s="24" t="s">
        <v>4083</v>
      </c>
      <c r="F2" s="24" t="s">
        <v>637</v>
      </c>
      <c r="G2" s="24" t="s">
        <v>979</v>
      </c>
      <c r="H2" s="24" t="s">
        <v>4019</v>
      </c>
      <c r="I2" s="24" t="s">
        <v>4018</v>
      </c>
      <c r="J2" s="24" t="s">
        <v>4017</v>
      </c>
      <c r="K2" s="24" t="s">
        <v>4066</v>
      </c>
    </row>
    <row r="3" spans="2:13" x14ac:dyDescent="0.25">
      <c r="B3" s="11" t="s">
        <v>19</v>
      </c>
      <c r="C3" s="15">
        <f t="shared" ref="C3:J12" si="0">SUMIFS(pmtSalary,pmtJobtype,$B3,pmtContinent,C$2)/$C$1</f>
        <v>406.57290308307995</v>
      </c>
      <c r="D3" s="15">
        <f t="shared" si="0"/>
        <v>3400.3827291860962</v>
      </c>
      <c r="E3" s="15">
        <f t="shared" si="0"/>
        <v>3611.9063407507592</v>
      </c>
      <c r="F3" s="15">
        <f t="shared" si="0"/>
        <v>69.513992117396484</v>
      </c>
      <c r="G3" s="15">
        <f t="shared" si="0"/>
        <v>5698.3082987385214</v>
      </c>
      <c r="H3" s="15">
        <f t="shared" si="0"/>
        <v>20655.572864517748</v>
      </c>
      <c r="I3" s="15">
        <f t="shared" si="0"/>
        <v>476.09954847415401</v>
      </c>
      <c r="J3" s="15">
        <f t="shared" si="0"/>
        <v>79.400000000000006</v>
      </c>
      <c r="K3" s="15">
        <f>SUM(C3:J3)</f>
        <v>34397.75667686775</v>
      </c>
    </row>
    <row r="4" spans="2:13" x14ac:dyDescent="0.25">
      <c r="B4" s="11" t="s">
        <v>51</v>
      </c>
      <c r="C4" s="15">
        <f t="shared" si="0"/>
        <v>514.3392640658933</v>
      </c>
      <c r="D4" s="15">
        <f t="shared" si="0"/>
        <v>5108.1025288467117</v>
      </c>
      <c r="E4" s="15">
        <f t="shared" si="0"/>
        <v>2236.0850993862473</v>
      </c>
      <c r="F4" s="15">
        <f t="shared" si="0"/>
        <v>63.519971949580388</v>
      </c>
      <c r="G4" s="15">
        <f t="shared" si="0"/>
        <v>5213.2647102274368</v>
      </c>
      <c r="H4" s="15">
        <f t="shared" si="0"/>
        <v>12437.699610746175</v>
      </c>
      <c r="I4" s="15">
        <f t="shared" si="0"/>
        <v>176.69118301254485</v>
      </c>
      <c r="J4" s="15">
        <f t="shared" si="0"/>
        <v>190.7359495092447</v>
      </c>
      <c r="K4" s="15">
        <f t="shared" ref="K4:K13" si="1">SUM(C4:J4)</f>
        <v>25940.438317743836</v>
      </c>
    </row>
    <row r="5" spans="2:13" x14ac:dyDescent="0.25">
      <c r="B5" s="11" t="s">
        <v>308</v>
      </c>
      <c r="C5" s="15">
        <f t="shared" si="0"/>
        <v>277.51532288544962</v>
      </c>
      <c r="D5" s="15">
        <f t="shared" si="0"/>
        <v>790.50165661846654</v>
      </c>
      <c r="E5" s="15">
        <f t="shared" si="0"/>
        <v>756.26769579707388</v>
      </c>
      <c r="F5" s="15">
        <f t="shared" si="0"/>
        <v>0</v>
      </c>
      <c r="G5" s="15">
        <f t="shared" si="0"/>
        <v>1318.8004553452088</v>
      </c>
      <c r="H5" s="15">
        <f t="shared" si="0"/>
        <v>4095.4343478739725</v>
      </c>
      <c r="I5" s="15">
        <f t="shared" si="0"/>
        <v>78</v>
      </c>
      <c r="J5" s="15">
        <f t="shared" si="0"/>
        <v>0</v>
      </c>
      <c r="K5" s="15">
        <f t="shared" si="1"/>
        <v>7316.5194785201711</v>
      </c>
    </row>
    <row r="6" spans="2:13" x14ac:dyDescent="0.25">
      <c r="B6" s="11" t="s">
        <v>3947</v>
      </c>
      <c r="C6" s="15">
        <f t="shared" si="0"/>
        <v>139.63061358354932</v>
      </c>
      <c r="D6" s="15">
        <f t="shared" si="0"/>
        <v>508.37183357433383</v>
      </c>
      <c r="E6" s="15">
        <f t="shared" si="0"/>
        <v>285.57470379273803</v>
      </c>
      <c r="F6" s="15">
        <f t="shared" si="0"/>
        <v>0</v>
      </c>
      <c r="G6" s="15">
        <f t="shared" si="0"/>
        <v>1124.0273681459068</v>
      </c>
      <c r="H6" s="15">
        <f t="shared" si="0"/>
        <v>5142.3361523030326</v>
      </c>
      <c r="I6" s="15">
        <f t="shared" si="0"/>
        <v>0</v>
      </c>
      <c r="J6" s="15">
        <f t="shared" si="0"/>
        <v>95</v>
      </c>
      <c r="K6" s="15">
        <f t="shared" si="1"/>
        <v>7294.9406713995604</v>
      </c>
    </row>
    <row r="7" spans="2:13" x14ac:dyDescent="0.25">
      <c r="B7" s="11" t="s">
        <v>354</v>
      </c>
      <c r="C7" s="15">
        <f t="shared" si="0"/>
        <v>82</v>
      </c>
      <c r="D7" s="15">
        <f t="shared" si="0"/>
        <v>624.76455005792354</v>
      </c>
      <c r="E7" s="15">
        <f t="shared" si="0"/>
        <v>795.11594638946883</v>
      </c>
      <c r="F7" s="15">
        <f t="shared" si="0"/>
        <v>0</v>
      </c>
      <c r="G7" s="15">
        <f t="shared" si="0"/>
        <v>1852.7101443625259</v>
      </c>
      <c r="H7" s="15">
        <f t="shared" si="0"/>
        <v>2073.8753490933404</v>
      </c>
      <c r="I7" s="15">
        <f t="shared" si="0"/>
        <v>237.1</v>
      </c>
      <c r="J7" s="15">
        <f t="shared" si="0"/>
        <v>0</v>
      </c>
      <c r="K7" s="15">
        <f t="shared" si="1"/>
        <v>5665.5659899032589</v>
      </c>
    </row>
    <row r="8" spans="2:13" x14ac:dyDescent="0.25">
      <c r="B8" s="11" t="s">
        <v>486</v>
      </c>
      <c r="C8" s="15">
        <f t="shared" si="0"/>
        <v>23.255603296661022</v>
      </c>
      <c r="D8" s="15">
        <f t="shared" si="0"/>
        <v>462.13724005784013</v>
      </c>
      <c r="E8" s="15">
        <f t="shared" si="0"/>
        <v>248.85795616224311</v>
      </c>
      <c r="F8" s="15">
        <f t="shared" si="0"/>
        <v>0</v>
      </c>
      <c r="G8" s="15">
        <f t="shared" si="0"/>
        <v>1933.1156480180268</v>
      </c>
      <c r="H8" s="15">
        <f t="shared" si="0"/>
        <v>1671.7967971915195</v>
      </c>
      <c r="I8" s="15">
        <f t="shared" si="0"/>
        <v>22.8</v>
      </c>
      <c r="J8" s="15">
        <f t="shared" si="0"/>
        <v>0</v>
      </c>
      <c r="K8" s="15">
        <f t="shared" si="1"/>
        <v>4361.9632447262911</v>
      </c>
    </row>
    <row r="9" spans="2:13" x14ac:dyDescent="0.25">
      <c r="B9" s="11" t="s">
        <v>277</v>
      </c>
      <c r="C9" s="15">
        <f t="shared" si="0"/>
        <v>33.376251387717765</v>
      </c>
      <c r="D9" s="15">
        <f t="shared" si="0"/>
        <v>610.75698306645654</v>
      </c>
      <c r="E9" s="15">
        <f t="shared" si="0"/>
        <v>367.27040438549301</v>
      </c>
      <c r="F9" s="15">
        <f t="shared" si="0"/>
        <v>6.6289999999999996</v>
      </c>
      <c r="G9" s="15">
        <f t="shared" si="0"/>
        <v>768.59325996617667</v>
      </c>
      <c r="H9" s="15">
        <f t="shared" si="0"/>
        <v>1942.2953066121229</v>
      </c>
      <c r="I9" s="15">
        <f t="shared" si="0"/>
        <v>98</v>
      </c>
      <c r="J9" s="15">
        <f t="shared" si="0"/>
        <v>0</v>
      </c>
      <c r="K9" s="15">
        <f t="shared" si="1"/>
        <v>3826.921205417967</v>
      </c>
    </row>
    <row r="10" spans="2:13" x14ac:dyDescent="0.25">
      <c r="B10" s="11" t="s">
        <v>65</v>
      </c>
      <c r="C10" s="15">
        <f t="shared" si="0"/>
        <v>38.665999999999997</v>
      </c>
      <c r="D10" s="15">
        <f t="shared" si="0"/>
        <v>305.11643344469218</v>
      </c>
      <c r="E10" s="15">
        <f t="shared" si="0"/>
        <v>189.70319609089026</v>
      </c>
      <c r="F10" s="15">
        <f t="shared" si="0"/>
        <v>0</v>
      </c>
      <c r="G10" s="15">
        <f t="shared" si="0"/>
        <v>669.26369236472453</v>
      </c>
      <c r="H10" s="15">
        <f t="shared" si="0"/>
        <v>1847.7121110805176</v>
      </c>
      <c r="I10" s="15">
        <f t="shared" si="0"/>
        <v>0</v>
      </c>
      <c r="J10" s="15">
        <f t="shared" si="0"/>
        <v>0</v>
      </c>
      <c r="K10" s="15">
        <f t="shared" si="1"/>
        <v>3050.4614329808246</v>
      </c>
      <c r="M10" s="20"/>
    </row>
    <row r="11" spans="2:13" x14ac:dyDescent="0.25">
      <c r="B11" s="11" t="s">
        <v>3945</v>
      </c>
      <c r="C11" s="15">
        <f t="shared" si="0"/>
        <v>59.953846153846158</v>
      </c>
      <c r="D11" s="15">
        <f t="shared" si="0"/>
        <v>735.86512346016764</v>
      </c>
      <c r="E11" s="15">
        <f t="shared" si="0"/>
        <v>85</v>
      </c>
      <c r="F11" s="15">
        <f t="shared" si="0"/>
        <v>0</v>
      </c>
      <c r="G11" s="15">
        <f t="shared" si="0"/>
        <v>432.83618857096417</v>
      </c>
      <c r="H11" s="15">
        <f t="shared" si="0"/>
        <v>291</v>
      </c>
      <c r="I11" s="15">
        <f t="shared" si="0"/>
        <v>20</v>
      </c>
      <c r="J11" s="15">
        <f t="shared" si="0"/>
        <v>0</v>
      </c>
      <c r="K11" s="15">
        <f t="shared" si="1"/>
        <v>1624.6551581849781</v>
      </c>
    </row>
    <row r="12" spans="2:13" x14ac:dyDescent="0.25">
      <c r="B12" s="11" t="s">
        <v>3946</v>
      </c>
      <c r="C12" s="15">
        <f t="shared" si="0"/>
        <v>0</v>
      </c>
      <c r="D12" s="15">
        <f t="shared" si="0"/>
        <v>70.205339525739561</v>
      </c>
      <c r="E12" s="15">
        <f t="shared" si="0"/>
        <v>0</v>
      </c>
      <c r="F12" s="15">
        <f t="shared" si="0"/>
        <v>0</v>
      </c>
      <c r="G12" s="15">
        <f t="shared" si="0"/>
        <v>0</v>
      </c>
      <c r="H12" s="15">
        <f t="shared" si="0"/>
        <v>251.46100000000001</v>
      </c>
      <c r="I12" s="15">
        <f t="shared" si="0"/>
        <v>0</v>
      </c>
      <c r="J12" s="15">
        <f t="shared" si="0"/>
        <v>0</v>
      </c>
      <c r="K12" s="15">
        <f t="shared" si="1"/>
        <v>321.66633952573955</v>
      </c>
    </row>
    <row r="13" spans="2:13" x14ac:dyDescent="0.25">
      <c r="B13" s="24" t="s">
        <v>4066</v>
      </c>
      <c r="C13" s="16">
        <f>SUM(C3:C12)</f>
        <v>1575.3098044561971</v>
      </c>
      <c r="D13" s="16">
        <f t="shared" ref="D13:J13" si="2">SUM(D3:D12)</f>
        <v>12616.204417838428</v>
      </c>
      <c r="E13" s="16">
        <f t="shared" si="2"/>
        <v>8575.7813427549136</v>
      </c>
      <c r="F13" s="16">
        <f t="shared" si="2"/>
        <v>139.66296406697685</v>
      </c>
      <c r="G13" s="16">
        <f t="shared" si="2"/>
        <v>19010.919765739491</v>
      </c>
      <c r="H13" s="16">
        <f t="shared" si="2"/>
        <v>50409.183539418431</v>
      </c>
      <c r="I13" s="16">
        <f t="shared" si="2"/>
        <v>1108.690731486699</v>
      </c>
      <c r="J13" s="16">
        <f t="shared" si="2"/>
        <v>365.13594950924471</v>
      </c>
      <c r="K13" s="16">
        <f t="shared" si="1"/>
        <v>93800.888515270388</v>
      </c>
    </row>
    <row r="14" spans="2:13" x14ac:dyDescent="0.25">
      <c r="J14" s="20"/>
    </row>
    <row r="15" spans="2:13" ht="21" x14ac:dyDescent="0.35">
      <c r="B15" s="51" t="s">
        <v>4072</v>
      </c>
      <c r="C15" s="51"/>
      <c r="D15" s="51"/>
      <c r="E15" s="51"/>
      <c r="F15" s="51"/>
      <c r="G15" s="51"/>
      <c r="H15" s="51"/>
      <c r="J15" s="20"/>
    </row>
    <row r="16" spans="2:13" x14ac:dyDescent="0.25">
      <c r="K16" s="20"/>
    </row>
  </sheetData>
  <sortState ref="B3:K12">
    <sortCondition descending="1" ref="K3:K12"/>
  </sortState>
  <mergeCells count="1">
    <mergeCell ref="B15:H15"/>
  </mergeCells>
  <pageMargins left="0.7" right="0.7" top="0.78740157499999996" bottom="0.78740157499999996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/>
  <dimension ref="A1:N106"/>
  <sheetViews>
    <sheetView topLeftCell="A13" zoomScaleNormal="100" workbookViewId="0">
      <selection activeCell="F24" sqref="F24"/>
    </sheetView>
  </sheetViews>
  <sheetFormatPr baseColWidth="10" defaultRowHeight="15" x14ac:dyDescent="0.25"/>
  <cols>
    <col min="1" max="1" width="11.42578125" style="20"/>
    <col min="2" max="2" width="23.5703125" style="20" customWidth="1"/>
    <col min="3" max="4" width="11.42578125" style="19"/>
    <col min="5" max="5" width="11.42578125" style="20"/>
  </cols>
  <sheetData>
    <row r="1" spans="1:4" x14ac:dyDescent="0.25">
      <c r="A1" s="46" t="s">
        <v>4085</v>
      </c>
      <c r="B1" s="13" t="s">
        <v>4011</v>
      </c>
      <c r="C1" s="14" t="s">
        <v>4078</v>
      </c>
      <c r="D1" s="14" t="s">
        <v>4081</v>
      </c>
    </row>
    <row r="2" spans="1:4" x14ac:dyDescent="0.25">
      <c r="A2" s="45">
        <v>1</v>
      </c>
      <c r="B2" s="20" t="s">
        <v>844</v>
      </c>
      <c r="C2" s="19">
        <f>SUMIF(pmtCountry,$B2,pmtSalary)</f>
        <v>19831.432821021317</v>
      </c>
      <c r="D2" s="19">
        <f>VLOOKUP($C2,$G$28:$M$41,7,TRUE)</f>
        <v>55808</v>
      </c>
    </row>
    <row r="3" spans="1:4" x14ac:dyDescent="0.25">
      <c r="A3" s="45">
        <v>2</v>
      </c>
      <c r="B3" s="20" t="s">
        <v>1987</v>
      </c>
      <c r="C3" s="19">
        <f>SUMIF(pmtCountry,$B3,pmtSalary)</f>
        <v>2953.8461538461538</v>
      </c>
      <c r="D3" s="19">
        <f t="shared" ref="D3:D66" si="0">VLOOKUP($C3,$G$28:$M$41,7,TRUE)</f>
        <v>56832</v>
      </c>
    </row>
    <row r="4" spans="1:4" x14ac:dyDescent="0.25">
      <c r="A4" s="45">
        <v>3</v>
      </c>
      <c r="B4" s="20" t="s">
        <v>1499</v>
      </c>
      <c r="C4" s="19">
        <f>SUMIF(pmtCountry,$B4,pmtSalary)</f>
        <v>18000</v>
      </c>
      <c r="D4" s="19">
        <f t="shared" si="0"/>
        <v>55808</v>
      </c>
    </row>
    <row r="5" spans="1:4" x14ac:dyDescent="0.25">
      <c r="A5" s="45">
        <v>4</v>
      </c>
      <c r="B5" s="20" t="s">
        <v>1340</v>
      </c>
      <c r="C5" s="19">
        <f>SUMIF(pmtCountry,$B5,pmtSalary)</f>
        <v>51497.005988023957</v>
      </c>
      <c r="D5" s="19">
        <f t="shared" si="0"/>
        <v>32256</v>
      </c>
    </row>
    <row r="6" spans="1:4" x14ac:dyDescent="0.25">
      <c r="A6" s="45">
        <v>5</v>
      </c>
      <c r="B6" s="20" t="s">
        <v>1741</v>
      </c>
      <c r="C6" s="19">
        <f>SUMIF(pmtCountry,$B6,pmtSalary)</f>
        <v>177600</v>
      </c>
      <c r="D6" s="19">
        <f t="shared" si="0"/>
        <v>8587173</v>
      </c>
    </row>
    <row r="7" spans="1:4" x14ac:dyDescent="0.25">
      <c r="A7" s="45">
        <v>6</v>
      </c>
      <c r="B7" s="20" t="s">
        <v>1696</v>
      </c>
      <c r="C7" s="19">
        <f>SUMIF(pmtCountry,$B7,pmtSalary)</f>
        <v>24864</v>
      </c>
      <c r="D7" s="19">
        <f t="shared" si="0"/>
        <v>53248</v>
      </c>
    </row>
    <row r="8" spans="1:4" x14ac:dyDescent="0.25">
      <c r="A8" s="45">
        <v>7</v>
      </c>
      <c r="B8" s="20" t="s">
        <v>1767</v>
      </c>
      <c r="C8" s="19">
        <f>SUMIF(pmtCountry,$B8,pmtSalary)</f>
        <v>9376.2513877177607</v>
      </c>
      <c r="D8" s="19">
        <f t="shared" si="0"/>
        <v>56832</v>
      </c>
    </row>
    <row r="9" spans="1:4" x14ac:dyDescent="0.25">
      <c r="A9" s="45">
        <v>8</v>
      </c>
      <c r="B9" s="20" t="s">
        <v>1727</v>
      </c>
      <c r="C9" s="19">
        <f>SUMIF(pmtCountry,$B9,pmtSalary)</f>
        <v>13745.704467353951</v>
      </c>
      <c r="D9" s="19">
        <f t="shared" si="0"/>
        <v>55808</v>
      </c>
    </row>
    <row r="10" spans="1:4" x14ac:dyDescent="0.25">
      <c r="A10" s="45">
        <v>9</v>
      </c>
      <c r="B10" s="20" t="s">
        <v>3954</v>
      </c>
      <c r="C10" s="19">
        <f>SUMIF(pmtCountry,$B10,pmtSalary)</f>
        <v>24000</v>
      </c>
      <c r="D10" s="19">
        <f t="shared" si="0"/>
        <v>53248</v>
      </c>
    </row>
    <row r="11" spans="1:4" x14ac:dyDescent="0.25">
      <c r="A11" s="45">
        <v>10</v>
      </c>
      <c r="B11" s="20" t="s">
        <v>867</v>
      </c>
      <c r="C11" s="19">
        <f>SUMIF(pmtCountry,$B11,pmtSalary)</f>
        <v>40484.688751926042</v>
      </c>
      <c r="D11" s="19">
        <f t="shared" si="0"/>
        <v>38400</v>
      </c>
    </row>
    <row r="12" spans="1:4" x14ac:dyDescent="0.25">
      <c r="A12" s="45">
        <v>11</v>
      </c>
      <c r="B12" s="20" t="s">
        <v>546</v>
      </c>
      <c r="C12" s="19">
        <f>SUMIF(pmtCountry,$B12,pmtSalary)</f>
        <v>78000</v>
      </c>
      <c r="D12" s="19">
        <f t="shared" si="0"/>
        <v>12916725</v>
      </c>
    </row>
    <row r="13" spans="1:4" x14ac:dyDescent="0.25">
      <c r="A13" s="45">
        <v>12</v>
      </c>
      <c r="B13" s="20" t="s">
        <v>47</v>
      </c>
      <c r="C13" s="19">
        <f>SUMIF(pmtCountry,$B13,pmtSalary)</f>
        <v>941556.87488630798</v>
      </c>
      <c r="D13" s="19">
        <f t="shared" si="0"/>
        <v>6292857</v>
      </c>
    </row>
    <row r="14" spans="1:4" x14ac:dyDescent="0.25">
      <c r="A14" s="45">
        <v>13</v>
      </c>
      <c r="B14" s="20" t="s">
        <v>1805</v>
      </c>
      <c r="C14" s="19">
        <f>SUMIF(pmtCountry,$B14,pmtSalary)</f>
        <v>11000</v>
      </c>
      <c r="D14" s="19">
        <f t="shared" si="0"/>
        <v>55808</v>
      </c>
    </row>
    <row r="15" spans="1:4" x14ac:dyDescent="0.25">
      <c r="A15" s="45">
        <v>14</v>
      </c>
      <c r="B15" s="20" t="s">
        <v>1454</v>
      </c>
      <c r="C15" s="19">
        <f>SUMIF(pmtCountry,$B15,pmtSalary)</f>
        <v>100000</v>
      </c>
      <c r="D15" s="19">
        <f t="shared" si="0"/>
        <v>8587173</v>
      </c>
    </row>
    <row r="16" spans="1:4" x14ac:dyDescent="0.25">
      <c r="A16" s="45">
        <v>15</v>
      </c>
      <c r="B16" s="20" t="s">
        <v>1082</v>
      </c>
      <c r="C16" s="19">
        <f>SUMIF(pmtCountry,$B16,pmtSalary)</f>
        <v>26000</v>
      </c>
      <c r="D16" s="19">
        <f t="shared" si="0"/>
        <v>53248</v>
      </c>
    </row>
    <row r="17" spans="1:14" x14ac:dyDescent="0.25">
      <c r="A17" s="45">
        <v>16</v>
      </c>
      <c r="B17" s="20" t="s">
        <v>1051</v>
      </c>
      <c r="C17" s="19">
        <f>SUMIF(pmtCountry,$B17,pmtSalary)</f>
        <v>36400</v>
      </c>
      <c r="D17" s="19">
        <f t="shared" si="0"/>
        <v>41984</v>
      </c>
    </row>
    <row r="18" spans="1:14" x14ac:dyDescent="0.25">
      <c r="A18" s="45">
        <v>17</v>
      </c>
      <c r="B18" s="20" t="s">
        <v>423</v>
      </c>
      <c r="C18" s="19">
        <f>SUMIF(pmtCountry,$B18,pmtSalary)</f>
        <v>20598.017290051986</v>
      </c>
      <c r="D18" s="19">
        <f t="shared" si="0"/>
        <v>53248</v>
      </c>
    </row>
    <row r="19" spans="1:14" x14ac:dyDescent="0.25">
      <c r="A19" s="45">
        <v>18</v>
      </c>
      <c r="B19" s="20" t="s">
        <v>848</v>
      </c>
      <c r="C19" s="19">
        <f>SUMIF(pmtCountry,$B19,pmtSalary)</f>
        <v>4800</v>
      </c>
      <c r="D19" s="19">
        <f t="shared" si="0"/>
        <v>56832</v>
      </c>
    </row>
    <row r="20" spans="1:14" x14ac:dyDescent="0.25">
      <c r="A20" s="45">
        <v>19</v>
      </c>
      <c r="B20" s="20" t="s">
        <v>797</v>
      </c>
      <c r="C20" s="19">
        <f>SUMIF(pmtCountry,$B20,pmtSalary)</f>
        <v>3000</v>
      </c>
      <c r="D20" s="19">
        <f t="shared" si="0"/>
        <v>56832</v>
      </c>
    </row>
    <row r="21" spans="1:14" x14ac:dyDescent="0.25">
      <c r="A21" s="45">
        <v>20</v>
      </c>
      <c r="B21" s="20" t="s">
        <v>1119</v>
      </c>
      <c r="C21" s="19">
        <f>SUMIF(pmtCountry,$B21,pmtSalary)</f>
        <v>34092.180206920078</v>
      </c>
      <c r="D21" s="19">
        <f t="shared" si="0"/>
        <v>41984</v>
      </c>
    </row>
    <row r="22" spans="1:14" x14ac:dyDescent="0.25">
      <c r="A22" s="45">
        <v>21</v>
      </c>
      <c r="B22" s="20" t="s">
        <v>357</v>
      </c>
      <c r="C22" s="19">
        <f>SUMIF(pmtCountry,$B22,pmtSalary)</f>
        <v>128667.83675558254</v>
      </c>
      <c r="D22" s="19">
        <f t="shared" si="0"/>
        <v>8587173</v>
      </c>
    </row>
    <row r="23" spans="1:14" x14ac:dyDescent="0.25">
      <c r="A23" s="45">
        <v>22</v>
      </c>
      <c r="B23" s="20" t="s">
        <v>1929</v>
      </c>
      <c r="C23" s="19">
        <f>SUMIF(pmtCountry,$B23,pmtSalary)</f>
        <v>20000</v>
      </c>
      <c r="D23" s="19">
        <f t="shared" si="0"/>
        <v>53248</v>
      </c>
    </row>
    <row r="24" spans="1:14" x14ac:dyDescent="0.25">
      <c r="A24" s="45">
        <v>23</v>
      </c>
      <c r="B24" s="20" t="s">
        <v>7</v>
      </c>
      <c r="C24" s="19">
        <f>SUMIF(pmtCountry,$B24,pmtSalary)</f>
        <v>7644128.4552131025</v>
      </c>
      <c r="D24" s="19">
        <f t="shared" si="0"/>
        <v>4785244</v>
      </c>
    </row>
    <row r="25" spans="1:14" x14ac:dyDescent="0.25">
      <c r="A25" s="45">
        <v>24</v>
      </c>
      <c r="B25" s="20" t="s">
        <v>724</v>
      </c>
      <c r="C25" s="19">
        <f>SUMIF(pmtCountry,$B25,pmtSalary)</f>
        <v>230982.69437864592</v>
      </c>
      <c r="D25" s="19">
        <f t="shared" si="0"/>
        <v>7931799</v>
      </c>
    </row>
    <row r="26" spans="1:14" x14ac:dyDescent="0.25">
      <c r="A26" s="45">
        <v>25</v>
      </c>
      <c r="B26" s="20" t="s">
        <v>1074</v>
      </c>
      <c r="C26" s="19">
        <f>SUMIF(pmtCountry,$B26,pmtSalary)</f>
        <v>54000</v>
      </c>
      <c r="D26" s="19">
        <f t="shared" si="0"/>
        <v>32256</v>
      </c>
    </row>
    <row r="27" spans="1:14" ht="15.75" x14ac:dyDescent="0.25">
      <c r="A27" s="45">
        <v>26</v>
      </c>
      <c r="B27" s="20" t="s">
        <v>414</v>
      </c>
      <c r="C27" s="19">
        <f>SUMIF(pmtCountry,$B27,pmtSalary)</f>
        <v>334200</v>
      </c>
      <c r="D27" s="19">
        <f t="shared" si="0"/>
        <v>7931799</v>
      </c>
      <c r="G27" s="12" t="s">
        <v>4082</v>
      </c>
      <c r="H27" s="12" t="s">
        <v>4027</v>
      </c>
      <c r="I27" s="12" t="s">
        <v>4026</v>
      </c>
      <c r="J27" s="12" t="s">
        <v>4079</v>
      </c>
      <c r="K27" s="12" t="s">
        <v>4080</v>
      </c>
      <c r="L27" s="12" t="s">
        <v>4043</v>
      </c>
      <c r="M27" s="12" t="s">
        <v>4081</v>
      </c>
      <c r="N27" s="12" t="s">
        <v>4081</v>
      </c>
    </row>
    <row r="28" spans="1:14" x14ac:dyDescent="0.25">
      <c r="A28" s="45">
        <v>27</v>
      </c>
      <c r="B28" s="20" t="s">
        <v>652</v>
      </c>
      <c r="C28" s="19">
        <f>SUMIF(pmtCountry,$B28,pmtSalary)</f>
        <v>202694.32210918795</v>
      </c>
      <c r="D28" s="19">
        <f t="shared" si="0"/>
        <v>7931799</v>
      </c>
      <c r="G28" s="11">
        <v>0</v>
      </c>
      <c r="H28" s="44" t="s">
        <v>4039</v>
      </c>
      <c r="I28" s="20">
        <v>1</v>
      </c>
      <c r="J28" s="20">
        <v>0</v>
      </c>
      <c r="K28" s="20">
        <v>222</v>
      </c>
      <c r="L28" s="20">
        <v>0</v>
      </c>
      <c r="M28" s="20">
        <f>farbe(J28,K28,L28)</f>
        <v>56832</v>
      </c>
      <c r="N28" s="30"/>
    </row>
    <row r="29" spans="1:14" x14ac:dyDescent="0.25">
      <c r="A29" s="45">
        <v>28</v>
      </c>
      <c r="B29" s="20" t="s">
        <v>1172</v>
      </c>
      <c r="C29" s="19">
        <f>SUMIF(pmtCountry,$B29,pmtSalary)</f>
        <v>143600</v>
      </c>
      <c r="D29" s="19">
        <f t="shared" si="0"/>
        <v>8587173</v>
      </c>
      <c r="G29" s="17">
        <v>10000</v>
      </c>
      <c r="H29" s="44" t="s">
        <v>4040</v>
      </c>
      <c r="I29" s="20">
        <v>2</v>
      </c>
      <c r="J29" s="20">
        <v>0</v>
      </c>
      <c r="K29" s="20">
        <v>218</v>
      </c>
      <c r="L29" s="20">
        <v>0</v>
      </c>
      <c r="M29" s="20">
        <f t="shared" ref="M29:M41" si="1">farbe(J29,K29,L29)</f>
        <v>55808</v>
      </c>
      <c r="N29" s="31"/>
    </row>
    <row r="30" spans="1:14" x14ac:dyDescent="0.25">
      <c r="A30" s="45">
        <v>29</v>
      </c>
      <c r="B30" s="20" t="s">
        <v>1127</v>
      </c>
      <c r="C30" s="19">
        <f>SUMIF(pmtCountry,$B30,pmtSalary)</f>
        <v>186972.93255949515</v>
      </c>
      <c r="D30" s="19">
        <f t="shared" si="0"/>
        <v>8587173</v>
      </c>
      <c r="G30" s="11">
        <v>20000</v>
      </c>
      <c r="H30" s="44" t="s">
        <v>4029</v>
      </c>
      <c r="I30" s="20">
        <v>3</v>
      </c>
      <c r="J30" s="20">
        <v>0</v>
      </c>
      <c r="K30" s="20">
        <v>208</v>
      </c>
      <c r="L30" s="20">
        <v>0</v>
      </c>
      <c r="M30" s="20">
        <f t="shared" si="1"/>
        <v>53248</v>
      </c>
      <c r="N30" s="32"/>
    </row>
    <row r="31" spans="1:14" x14ac:dyDescent="0.25">
      <c r="A31" s="45">
        <v>30</v>
      </c>
      <c r="B31" s="20" t="s">
        <v>1407</v>
      </c>
      <c r="C31" s="19">
        <f>SUMIF(pmtCountry,$B31,pmtSalary)</f>
        <v>7261.724659606657</v>
      </c>
      <c r="D31" s="19">
        <f t="shared" si="0"/>
        <v>56832</v>
      </c>
      <c r="G31" s="17">
        <v>30000</v>
      </c>
      <c r="H31" s="44" t="s">
        <v>4030</v>
      </c>
      <c r="I31" s="20">
        <v>4</v>
      </c>
      <c r="J31" s="20">
        <v>0</v>
      </c>
      <c r="K31" s="20">
        <v>164</v>
      </c>
      <c r="L31" s="20">
        <v>0</v>
      </c>
      <c r="M31" s="20">
        <f t="shared" si="1"/>
        <v>41984</v>
      </c>
      <c r="N31" s="33"/>
    </row>
    <row r="32" spans="1:14" x14ac:dyDescent="0.25">
      <c r="A32" s="45">
        <v>31</v>
      </c>
      <c r="B32" s="20" t="s">
        <v>1440</v>
      </c>
      <c r="C32" s="19">
        <f>SUMIF(pmtCountry,$B32,pmtSalary)</f>
        <v>35400</v>
      </c>
      <c r="D32" s="19">
        <f t="shared" si="0"/>
        <v>41984</v>
      </c>
      <c r="G32" s="11">
        <v>40000</v>
      </c>
      <c r="H32" s="44" t="s">
        <v>4031</v>
      </c>
      <c r="I32" s="20">
        <v>5</v>
      </c>
      <c r="J32" s="20">
        <v>0</v>
      </c>
      <c r="K32" s="20">
        <v>150</v>
      </c>
      <c r="L32" s="20">
        <v>0</v>
      </c>
      <c r="M32" s="20">
        <f t="shared" si="1"/>
        <v>38400</v>
      </c>
      <c r="N32" s="34"/>
    </row>
    <row r="33" spans="1:14" x14ac:dyDescent="0.25">
      <c r="A33" s="45">
        <v>32</v>
      </c>
      <c r="B33" s="20" t="s">
        <v>2000</v>
      </c>
      <c r="C33" s="19">
        <f>SUMIF(pmtCountry,$B33,pmtSalary)</f>
        <v>100800</v>
      </c>
      <c r="D33" s="19">
        <f t="shared" si="0"/>
        <v>8587173</v>
      </c>
      <c r="G33" s="17">
        <v>50000</v>
      </c>
      <c r="H33" s="44" t="s">
        <v>4032</v>
      </c>
      <c r="I33" s="20">
        <v>6</v>
      </c>
      <c r="J33" s="20">
        <v>0</v>
      </c>
      <c r="K33" s="20">
        <v>126</v>
      </c>
      <c r="L33" s="20">
        <v>0</v>
      </c>
      <c r="M33" s="20">
        <f t="shared" si="1"/>
        <v>32256</v>
      </c>
      <c r="N33" s="35"/>
    </row>
    <row r="34" spans="1:14" x14ac:dyDescent="0.25">
      <c r="A34" s="45">
        <v>33</v>
      </c>
      <c r="B34" s="20" t="s">
        <v>16</v>
      </c>
      <c r="C34" s="19">
        <f>SUMIF(pmtCountry,$B34,pmtSalary)</f>
        <v>344333.025016603</v>
      </c>
      <c r="D34" s="19">
        <f t="shared" si="0"/>
        <v>7931799</v>
      </c>
      <c r="G34" s="11">
        <v>60000</v>
      </c>
      <c r="H34" s="44" t="s">
        <v>4033</v>
      </c>
      <c r="I34" s="20">
        <v>7</v>
      </c>
      <c r="J34" s="20">
        <v>0</v>
      </c>
      <c r="K34" s="20">
        <v>96</v>
      </c>
      <c r="L34" s="20">
        <v>0</v>
      </c>
      <c r="M34" s="20">
        <f t="shared" si="1"/>
        <v>24576</v>
      </c>
      <c r="N34" s="36"/>
    </row>
    <row r="35" spans="1:14" x14ac:dyDescent="0.25">
      <c r="A35" s="45">
        <v>34</v>
      </c>
      <c r="B35" s="20" t="s">
        <v>345</v>
      </c>
      <c r="C35" s="19">
        <f>SUMIF(pmtCountry,$B35,pmtSalary)</f>
        <v>192272.2160122887</v>
      </c>
      <c r="D35" s="19">
        <f t="shared" si="0"/>
        <v>8587173</v>
      </c>
      <c r="G35" s="17">
        <v>70000</v>
      </c>
      <c r="H35" s="44" t="s">
        <v>4034</v>
      </c>
      <c r="I35" s="20">
        <v>8</v>
      </c>
      <c r="J35" s="20">
        <v>245</v>
      </c>
      <c r="K35" s="20">
        <v>23</v>
      </c>
      <c r="L35" s="20">
        <v>197</v>
      </c>
      <c r="M35" s="20">
        <f t="shared" si="1"/>
        <v>12916725</v>
      </c>
      <c r="N35" s="37"/>
    </row>
    <row r="36" spans="1:14" x14ac:dyDescent="0.25">
      <c r="A36" s="45">
        <v>35</v>
      </c>
      <c r="B36" s="20" t="s">
        <v>1007</v>
      </c>
      <c r="C36" s="19">
        <f>SUMIF(pmtCountry,$B36,pmtSalary)</f>
        <v>159200</v>
      </c>
      <c r="D36" s="19">
        <f t="shared" si="0"/>
        <v>8587173</v>
      </c>
      <c r="G36" s="11">
        <v>80000</v>
      </c>
      <c r="H36" s="44" t="s">
        <v>4035</v>
      </c>
      <c r="I36" s="20">
        <v>9</v>
      </c>
      <c r="J36" s="20">
        <v>216</v>
      </c>
      <c r="K36" s="20">
        <v>10</v>
      </c>
      <c r="L36" s="20">
        <v>176</v>
      </c>
      <c r="M36" s="20">
        <f t="shared" si="1"/>
        <v>11537112</v>
      </c>
      <c r="N36" s="38"/>
    </row>
    <row r="37" spans="1:14" x14ac:dyDescent="0.25">
      <c r="A37" s="45">
        <v>36</v>
      </c>
      <c r="B37" s="20" t="s">
        <v>63</v>
      </c>
      <c r="C37" s="19">
        <f>SUMIF(pmtCountry,$B37,pmtSalary)</f>
        <v>503147</v>
      </c>
      <c r="D37" s="19">
        <f t="shared" si="0"/>
        <v>6292857</v>
      </c>
      <c r="G37" s="17">
        <v>90000</v>
      </c>
      <c r="H37" s="44" t="s">
        <v>4036</v>
      </c>
      <c r="I37" s="20">
        <v>10</v>
      </c>
      <c r="J37" s="20">
        <v>188</v>
      </c>
      <c r="K37" s="20">
        <v>8</v>
      </c>
      <c r="L37" s="20">
        <v>149</v>
      </c>
      <c r="M37" s="20">
        <f t="shared" si="1"/>
        <v>9767100</v>
      </c>
      <c r="N37" s="39"/>
    </row>
    <row r="38" spans="1:14" x14ac:dyDescent="0.25">
      <c r="A38" s="45">
        <v>37</v>
      </c>
      <c r="B38" s="20" t="s">
        <v>131</v>
      </c>
      <c r="C38" s="19">
        <f>SUMIF(pmtCountry,$B38,pmtSalary)</f>
        <v>394153.33333333331</v>
      </c>
      <c r="D38" s="19">
        <f t="shared" si="0"/>
        <v>7931799</v>
      </c>
      <c r="G38" s="11">
        <v>100000</v>
      </c>
      <c r="H38" s="44" t="s">
        <v>4037</v>
      </c>
      <c r="I38" s="20">
        <v>11</v>
      </c>
      <c r="J38" s="20">
        <v>165</v>
      </c>
      <c r="K38" s="20">
        <v>7</v>
      </c>
      <c r="L38" s="20">
        <v>131</v>
      </c>
      <c r="M38" s="20">
        <f t="shared" si="1"/>
        <v>8587173</v>
      </c>
      <c r="N38" s="40"/>
    </row>
    <row r="39" spans="1:14" x14ac:dyDescent="0.25">
      <c r="A39" s="45">
        <v>38</v>
      </c>
      <c r="B39" s="20" t="s">
        <v>169</v>
      </c>
      <c r="C39" s="19">
        <f>SUMIF(pmtCountry,$B39,pmtSalary)</f>
        <v>678011.80269935552</v>
      </c>
      <c r="D39" s="19">
        <f t="shared" si="0"/>
        <v>6292857</v>
      </c>
      <c r="G39" s="17">
        <v>200000</v>
      </c>
      <c r="H39" s="44" t="s">
        <v>4038</v>
      </c>
      <c r="I39" s="20">
        <v>12</v>
      </c>
      <c r="J39" s="20">
        <v>151</v>
      </c>
      <c r="K39" s="20">
        <v>7</v>
      </c>
      <c r="L39" s="20">
        <v>121</v>
      </c>
      <c r="M39" s="20">
        <f t="shared" si="1"/>
        <v>7931799</v>
      </c>
      <c r="N39" s="41"/>
    </row>
    <row r="40" spans="1:14" x14ac:dyDescent="0.25">
      <c r="A40" s="45">
        <v>39</v>
      </c>
      <c r="B40" s="20" t="s">
        <v>714</v>
      </c>
      <c r="C40" s="19">
        <f>SUMIF(pmtCountry,$B40,pmtSalary)</f>
        <v>114605.77396224428</v>
      </c>
      <c r="D40" s="19">
        <f t="shared" si="0"/>
        <v>8587173</v>
      </c>
      <c r="G40" s="17">
        <v>500000</v>
      </c>
      <c r="H40" s="44" t="s">
        <v>4041</v>
      </c>
      <c r="I40" s="20">
        <v>13</v>
      </c>
      <c r="J40" s="20">
        <v>121</v>
      </c>
      <c r="K40" s="20">
        <v>5</v>
      </c>
      <c r="L40" s="20">
        <v>96</v>
      </c>
      <c r="M40" s="20">
        <f t="shared" si="1"/>
        <v>6292857</v>
      </c>
      <c r="N40" s="42"/>
    </row>
    <row r="41" spans="1:14" x14ac:dyDescent="0.25">
      <c r="A41" s="45">
        <v>40</v>
      </c>
      <c r="B41" s="20" t="s">
        <v>297</v>
      </c>
      <c r="C41" s="19">
        <f>SUMIF(pmtCountry,$B41,pmtSalary)</f>
        <v>146000</v>
      </c>
      <c r="D41" s="19">
        <f t="shared" si="0"/>
        <v>8587173</v>
      </c>
      <c r="G41" s="17">
        <v>1300000</v>
      </c>
      <c r="H41" s="44" t="s">
        <v>4042</v>
      </c>
      <c r="I41" s="20">
        <v>14</v>
      </c>
      <c r="J41" s="20">
        <v>92</v>
      </c>
      <c r="K41" s="20">
        <v>4</v>
      </c>
      <c r="L41" s="20">
        <v>73</v>
      </c>
      <c r="M41" s="20">
        <f t="shared" si="1"/>
        <v>4785244</v>
      </c>
      <c r="N41" s="43"/>
    </row>
    <row r="42" spans="1:14" x14ac:dyDescent="0.25">
      <c r="A42" s="45">
        <v>41</v>
      </c>
      <c r="B42" s="20" t="s">
        <v>195</v>
      </c>
      <c r="C42" s="19">
        <f>SUMIF(pmtCountry,$B42,pmtSalary)</f>
        <v>96000</v>
      </c>
      <c r="D42" s="19">
        <f t="shared" si="0"/>
        <v>9767100</v>
      </c>
    </row>
    <row r="43" spans="1:14" x14ac:dyDescent="0.25">
      <c r="A43" s="45">
        <v>42</v>
      </c>
      <c r="B43" s="20" t="s">
        <v>124</v>
      </c>
      <c r="C43" s="19">
        <f>SUMIF(pmtCountry,$B43,pmtSalary)</f>
        <v>817283.10364202084</v>
      </c>
      <c r="D43" s="19">
        <f t="shared" si="0"/>
        <v>6292857</v>
      </c>
    </row>
    <row r="44" spans="1:14" x14ac:dyDescent="0.25">
      <c r="A44" s="45">
        <v>43</v>
      </c>
      <c r="B44" s="20" t="s">
        <v>1672</v>
      </c>
      <c r="C44" s="19">
        <f>SUMIF(pmtCountry,$B44,pmtSalary)</f>
        <v>20000</v>
      </c>
      <c r="D44" s="19">
        <f t="shared" si="0"/>
        <v>53248</v>
      </c>
    </row>
    <row r="45" spans="1:14" x14ac:dyDescent="0.25">
      <c r="A45" s="45">
        <v>44</v>
      </c>
      <c r="B45" s="20" t="s">
        <v>497</v>
      </c>
      <c r="C45" s="19">
        <f>SUMIF(pmtCountry,$B45,pmtSalary)</f>
        <v>28109.627547434993</v>
      </c>
      <c r="D45" s="19">
        <f t="shared" si="0"/>
        <v>53248</v>
      </c>
    </row>
    <row r="46" spans="1:14" x14ac:dyDescent="0.25">
      <c r="A46" s="45">
        <v>45</v>
      </c>
      <c r="B46" s="20" t="s">
        <v>524</v>
      </c>
      <c r="C46" s="19">
        <f>SUMIF(pmtCountry,$B46,pmtSalary)</f>
        <v>22033.364569961486</v>
      </c>
      <c r="D46" s="19">
        <f t="shared" si="0"/>
        <v>53248</v>
      </c>
    </row>
    <row r="47" spans="1:14" x14ac:dyDescent="0.25">
      <c r="A47" s="45">
        <v>46</v>
      </c>
      <c r="B47" s="20" t="s">
        <v>134</v>
      </c>
      <c r="C47" s="19">
        <f>SUMIF(pmtCountry,$B47,pmtSalary)</f>
        <v>89519.971949580387</v>
      </c>
      <c r="D47" s="19">
        <f t="shared" si="0"/>
        <v>11537112</v>
      </c>
    </row>
    <row r="48" spans="1:14" x14ac:dyDescent="0.25">
      <c r="A48" s="45">
        <v>47</v>
      </c>
      <c r="B48" s="20" t="s">
        <v>1070</v>
      </c>
      <c r="C48" s="19">
        <f>SUMIF(pmtCountry,$B48,pmtSalary)</f>
        <v>20571</v>
      </c>
      <c r="D48" s="19">
        <f t="shared" si="0"/>
        <v>53248</v>
      </c>
    </row>
    <row r="49" spans="1:4" x14ac:dyDescent="0.25">
      <c r="A49" s="45">
        <v>48</v>
      </c>
      <c r="B49" s="20" t="s">
        <v>1856</v>
      </c>
      <c r="C49" s="19">
        <f>SUMIF(pmtCountry,$B49,pmtSalary)</f>
        <v>6000</v>
      </c>
      <c r="D49" s="19">
        <f t="shared" si="0"/>
        <v>56832</v>
      </c>
    </row>
    <row r="50" spans="1:4" x14ac:dyDescent="0.25">
      <c r="A50" s="45">
        <v>49</v>
      </c>
      <c r="B50" s="20" t="s">
        <v>1515</v>
      </c>
      <c r="C50" s="19">
        <f>SUMIF(pmtCountry,$B50,pmtSalary)</f>
        <v>50815.977559664309</v>
      </c>
      <c r="D50" s="19">
        <f t="shared" si="0"/>
        <v>32256</v>
      </c>
    </row>
    <row r="51" spans="1:4" x14ac:dyDescent="0.25">
      <c r="A51" s="45">
        <v>50</v>
      </c>
      <c r="B51" s="20" t="s">
        <v>1769</v>
      </c>
      <c r="C51" s="19">
        <f>SUMIF(pmtCountry,$B51,pmtSalary)</f>
        <v>36000</v>
      </c>
      <c r="D51" s="19">
        <f t="shared" si="0"/>
        <v>41984</v>
      </c>
    </row>
    <row r="52" spans="1:4" x14ac:dyDescent="0.25">
      <c r="A52" s="45">
        <v>51</v>
      </c>
      <c r="B52" s="20" t="s">
        <v>57</v>
      </c>
      <c r="C52" s="19">
        <f>SUMIF(pmtCountry,$B52,pmtSalary)</f>
        <v>166828.85432837796</v>
      </c>
      <c r="D52" s="19">
        <f t="shared" si="0"/>
        <v>8587173</v>
      </c>
    </row>
    <row r="53" spans="1:4" x14ac:dyDescent="0.25">
      <c r="A53" s="45">
        <v>52</v>
      </c>
      <c r="B53" s="20" t="s">
        <v>1703</v>
      </c>
      <c r="C53" s="19">
        <f>SUMIF(pmtCountry,$B53,pmtSalary)</f>
        <v>14400</v>
      </c>
      <c r="D53" s="19">
        <f t="shared" si="0"/>
        <v>55808</v>
      </c>
    </row>
    <row r="54" spans="1:4" x14ac:dyDescent="0.25">
      <c r="A54" s="45">
        <v>53</v>
      </c>
      <c r="B54" s="20" t="s">
        <v>931</v>
      </c>
      <c r="C54" s="19">
        <f>SUMIF(pmtCountry,$B54,pmtSalary)</f>
        <v>130468.75960739575</v>
      </c>
      <c r="D54" s="19">
        <f t="shared" si="0"/>
        <v>8587173</v>
      </c>
    </row>
    <row r="55" spans="1:4" x14ac:dyDescent="0.25">
      <c r="A55" s="45">
        <v>54</v>
      </c>
      <c r="B55" s="20" t="s">
        <v>1048</v>
      </c>
      <c r="C55" s="19">
        <f>SUMIF(pmtCountry,$B55,pmtSalary)</f>
        <v>36000</v>
      </c>
      <c r="D55" s="19">
        <f t="shared" si="0"/>
        <v>41984</v>
      </c>
    </row>
    <row r="56" spans="1:4" x14ac:dyDescent="0.25">
      <c r="A56" s="45">
        <v>55</v>
      </c>
      <c r="B56" s="20" t="s">
        <v>874</v>
      </c>
      <c r="C56" s="19">
        <f>SUMIF(pmtCountry,$B56,pmtSalary)</f>
        <v>495153.15241410781</v>
      </c>
      <c r="D56" s="19">
        <f t="shared" si="0"/>
        <v>7931799</v>
      </c>
    </row>
    <row r="57" spans="1:4" x14ac:dyDescent="0.25">
      <c r="A57" s="45">
        <v>56</v>
      </c>
      <c r="B57" s="20" t="s">
        <v>572</v>
      </c>
      <c r="C57" s="19">
        <f>SUMIF(pmtCountry,$B57,pmtSalary)</f>
        <v>12000</v>
      </c>
      <c r="D57" s="19">
        <f t="shared" si="0"/>
        <v>55808</v>
      </c>
    </row>
    <row r="58" spans="1:4" x14ac:dyDescent="0.25">
      <c r="A58" s="45">
        <v>57</v>
      </c>
      <c r="B58" s="20" t="s">
        <v>513</v>
      </c>
      <c r="C58" s="19">
        <f>SUMIF(pmtCountry,$B58,pmtSalary)</f>
        <v>226168.24662010232</v>
      </c>
      <c r="D58" s="19">
        <f t="shared" si="0"/>
        <v>7931799</v>
      </c>
    </row>
    <row r="59" spans="1:4" x14ac:dyDescent="0.25">
      <c r="A59" s="45">
        <v>58</v>
      </c>
      <c r="B59" s="20" t="s">
        <v>104</v>
      </c>
      <c r="C59" s="19">
        <f>SUMIF(pmtCountry,$B59,pmtSalary)</f>
        <v>341716.35029485973</v>
      </c>
      <c r="D59" s="19">
        <f t="shared" si="0"/>
        <v>7931799</v>
      </c>
    </row>
    <row r="60" spans="1:4" x14ac:dyDescent="0.25">
      <c r="A60" s="45">
        <v>59</v>
      </c>
      <c r="B60" s="20" t="s">
        <v>23</v>
      </c>
      <c r="C60" s="19">
        <f>SUMIF(pmtCountry,$B60,pmtSalary)</f>
        <v>1353831.4993000098</v>
      </c>
      <c r="D60" s="19">
        <f t="shared" si="0"/>
        <v>4785244</v>
      </c>
    </row>
    <row r="61" spans="1:4" x14ac:dyDescent="0.25">
      <c r="A61" s="45">
        <v>60</v>
      </c>
      <c r="B61" s="20" t="s">
        <v>167</v>
      </c>
      <c r="C61" s="19">
        <f>SUMIF(pmtCountry,$B61,pmtSalary)</f>
        <v>90198.36016840415</v>
      </c>
      <c r="D61" s="19">
        <f t="shared" si="0"/>
        <v>9767100</v>
      </c>
    </row>
    <row r="62" spans="1:4" x14ac:dyDescent="0.25">
      <c r="A62" s="45">
        <v>61</v>
      </c>
      <c r="B62" s="20" t="s">
        <v>37</v>
      </c>
      <c r="C62" s="19">
        <f>SUMIF(pmtCountry,$B62,pmtSalary)</f>
        <v>123581.73622950527</v>
      </c>
      <c r="D62" s="19">
        <f t="shared" si="0"/>
        <v>8587173</v>
      </c>
    </row>
    <row r="63" spans="1:4" x14ac:dyDescent="0.25">
      <c r="A63" s="45">
        <v>62</v>
      </c>
      <c r="B63" s="20" t="s">
        <v>20</v>
      </c>
      <c r="C63" s="19">
        <f>SUMIF(pmtCountry,$B63,pmtSalary)</f>
        <v>41731</v>
      </c>
      <c r="D63" s="19">
        <f t="shared" si="0"/>
        <v>38400</v>
      </c>
    </row>
    <row r="64" spans="1:4" x14ac:dyDescent="0.25">
      <c r="A64" s="45">
        <v>63</v>
      </c>
      <c r="B64" s="20" t="s">
        <v>35</v>
      </c>
      <c r="C64" s="19">
        <f>SUMIF(pmtCountry,$B64,pmtSalary)</f>
        <v>308262.42387131363</v>
      </c>
      <c r="D64" s="19">
        <f t="shared" si="0"/>
        <v>7931799</v>
      </c>
    </row>
    <row r="65" spans="1:4" x14ac:dyDescent="0.25">
      <c r="A65" s="45">
        <v>64</v>
      </c>
      <c r="B65" s="20" t="s">
        <v>1347</v>
      </c>
      <c r="C65" s="19">
        <f>SUMIF(pmtCountry,$B65,pmtSalary)</f>
        <v>283553.15478292684</v>
      </c>
      <c r="D65" s="19">
        <f t="shared" si="0"/>
        <v>7931799</v>
      </c>
    </row>
    <row r="66" spans="1:4" x14ac:dyDescent="0.25">
      <c r="A66" s="45">
        <v>65</v>
      </c>
      <c r="B66" s="20" t="s">
        <v>816</v>
      </c>
      <c r="C66" s="19">
        <f>SUMIF(pmtCountry,$B66,pmtSalary)</f>
        <v>15000</v>
      </c>
      <c r="D66" s="19">
        <f t="shared" si="0"/>
        <v>55808</v>
      </c>
    </row>
    <row r="67" spans="1:4" x14ac:dyDescent="0.25">
      <c r="A67" s="45">
        <v>66</v>
      </c>
      <c r="B67" s="20" t="s">
        <v>1287</v>
      </c>
      <c r="C67" s="19">
        <f>SUMIF(pmtCountry,$B67,pmtSalary)</f>
        <v>13500</v>
      </c>
      <c r="D67" s="19">
        <f t="shared" ref="D67:D96" si="2">VLOOKUP($C67,$G$28:$M$41,7,TRUE)</f>
        <v>55808</v>
      </c>
    </row>
    <row r="68" spans="1:4" x14ac:dyDescent="0.25">
      <c r="A68" s="45">
        <v>67</v>
      </c>
      <c r="B68" s="20" t="s">
        <v>626</v>
      </c>
      <c r="C68" s="19">
        <f>SUMIF(pmtCountry,$B68,pmtSalary)</f>
        <v>1679147.9176882799</v>
      </c>
      <c r="D68" s="19">
        <f t="shared" si="2"/>
        <v>4785244</v>
      </c>
    </row>
    <row r="69" spans="1:4" x14ac:dyDescent="0.25">
      <c r="A69" s="45">
        <v>68</v>
      </c>
      <c r="B69" s="20" t="s">
        <v>581</v>
      </c>
      <c r="C69" s="19">
        <f>SUMIF(pmtCountry,$B69,pmtSalary)</f>
        <v>693113.22060004715</v>
      </c>
      <c r="D69" s="19">
        <f t="shared" si="2"/>
        <v>6292857</v>
      </c>
    </row>
    <row r="70" spans="1:4" x14ac:dyDescent="0.25">
      <c r="A70" s="45">
        <v>69</v>
      </c>
      <c r="B70" s="20" t="s">
        <v>73</v>
      </c>
      <c r="C70" s="19">
        <f>SUMIF(pmtCountry,$B70,pmtSalary)</f>
        <v>205262.07228954008</v>
      </c>
      <c r="D70" s="19">
        <f t="shared" si="2"/>
        <v>7931799</v>
      </c>
    </row>
    <row r="71" spans="1:4" x14ac:dyDescent="0.25">
      <c r="A71" s="45">
        <v>70</v>
      </c>
      <c r="B71" s="20" t="s">
        <v>29</v>
      </c>
      <c r="C71" s="19">
        <f>SUMIF(pmtCountry,$B71,pmtSalary)</f>
        <v>329077.63410971675</v>
      </c>
      <c r="D71" s="19">
        <f t="shared" si="2"/>
        <v>7931799</v>
      </c>
    </row>
    <row r="72" spans="1:4" x14ac:dyDescent="0.25">
      <c r="A72" s="45">
        <v>71</v>
      </c>
      <c r="B72" s="20" t="s">
        <v>565</v>
      </c>
      <c r="C72" s="19">
        <f>SUMIF(pmtCountry,$B72,pmtSalary)</f>
        <v>5250</v>
      </c>
      <c r="D72" s="19">
        <f t="shared" si="2"/>
        <v>56832</v>
      </c>
    </row>
    <row r="73" spans="1:4" x14ac:dyDescent="0.25">
      <c r="A73" s="45">
        <v>72</v>
      </c>
      <c r="B73" s="20" t="s">
        <v>71</v>
      </c>
      <c r="C73" s="19">
        <f>SUMIF(pmtCountry,$B73,pmtSalary)</f>
        <v>98699.860539512854</v>
      </c>
      <c r="D73" s="19">
        <f t="shared" si="2"/>
        <v>9767100</v>
      </c>
    </row>
    <row r="74" spans="1:4" x14ac:dyDescent="0.25">
      <c r="A74" s="45">
        <v>73</v>
      </c>
      <c r="B74" s="20" t="s">
        <v>1800</v>
      </c>
      <c r="C74" s="19">
        <f>SUMIF(pmtCountry,$B74,pmtSalary)</f>
        <v>13000</v>
      </c>
      <c r="D74" s="19">
        <f t="shared" si="2"/>
        <v>55808</v>
      </c>
    </row>
    <row r="75" spans="1:4" x14ac:dyDescent="0.25">
      <c r="A75" s="45">
        <v>74</v>
      </c>
      <c r="B75" s="20" t="s">
        <v>1062</v>
      </c>
      <c r="C75" s="19">
        <f>SUMIF(pmtCountry,$B75,pmtSalary)</f>
        <v>19055.991584874118</v>
      </c>
      <c r="D75" s="19">
        <f t="shared" si="2"/>
        <v>55808</v>
      </c>
    </row>
    <row r="76" spans="1:4" x14ac:dyDescent="0.25">
      <c r="A76" s="45">
        <v>75</v>
      </c>
      <c r="B76" s="20" t="s">
        <v>606</v>
      </c>
      <c r="C76" s="19">
        <f>SUMIF(pmtCountry,$B76,pmtSalary)</f>
        <v>462356.60112252494</v>
      </c>
      <c r="D76" s="19">
        <f t="shared" si="2"/>
        <v>7931799</v>
      </c>
    </row>
    <row r="77" spans="1:4" x14ac:dyDescent="0.25">
      <c r="A77" s="45">
        <v>76</v>
      </c>
      <c r="B77" s="20" t="s">
        <v>445</v>
      </c>
      <c r="C77" s="19">
        <f>SUMIF(pmtCountry,$B77,pmtSalary)</f>
        <v>168954.52018428096</v>
      </c>
      <c r="D77" s="19">
        <f t="shared" si="2"/>
        <v>8587173</v>
      </c>
    </row>
    <row r="78" spans="1:4" x14ac:dyDescent="0.25">
      <c r="A78" s="45">
        <v>77</v>
      </c>
      <c r="B78" s="20" t="s">
        <v>45</v>
      </c>
      <c r="C78" s="19">
        <f>SUMIF(pmtCountry,$B78,pmtSalary)</f>
        <v>550102.22862117877</v>
      </c>
      <c r="D78" s="19">
        <f t="shared" si="2"/>
        <v>6292857</v>
      </c>
    </row>
    <row r="79" spans="1:4" x14ac:dyDescent="0.25">
      <c r="A79" s="45">
        <v>78</v>
      </c>
      <c r="B79" s="20" t="s">
        <v>69</v>
      </c>
      <c r="C79" s="19">
        <f>SUMIF(pmtCountry,$B79,pmtSalary)</f>
        <v>10355072.437370561</v>
      </c>
      <c r="D79" s="19">
        <f t="shared" si="2"/>
        <v>4785244</v>
      </c>
    </row>
    <row r="80" spans="1:4" x14ac:dyDescent="0.25">
      <c r="A80" s="45">
        <v>79</v>
      </c>
      <c r="B80" s="20" t="s">
        <v>26</v>
      </c>
      <c r="C80" s="19">
        <f>SUMIF(pmtCountry,$B80,pmtSalary)</f>
        <v>46600</v>
      </c>
      <c r="D80" s="19">
        <f t="shared" si="2"/>
        <v>38400</v>
      </c>
    </row>
    <row r="81" spans="1:4" x14ac:dyDescent="0.25">
      <c r="A81" s="45">
        <v>80</v>
      </c>
      <c r="B81" s="20" t="s">
        <v>86</v>
      </c>
      <c r="C81" s="19">
        <f>SUMIF(pmtCountry,$B81,pmtSalary)</f>
        <v>5208372.5565332361</v>
      </c>
      <c r="D81" s="19">
        <f t="shared" si="2"/>
        <v>4785244</v>
      </c>
    </row>
    <row r="82" spans="1:4" x14ac:dyDescent="0.25">
      <c r="A82" s="45">
        <v>81</v>
      </c>
      <c r="B82" s="20" t="s">
        <v>164</v>
      </c>
      <c r="C82" s="19">
        <f>SUMIF(pmtCountry,$B82,pmtSalary)</f>
        <v>321384.98288519273</v>
      </c>
      <c r="D82" s="19">
        <f t="shared" si="2"/>
        <v>7931799</v>
      </c>
    </row>
    <row r="83" spans="1:4" x14ac:dyDescent="0.25">
      <c r="A83" s="45">
        <v>82</v>
      </c>
      <c r="B83" s="20" t="s">
        <v>14</v>
      </c>
      <c r="C83" s="19">
        <f>SUMIF(pmtCountry,$B83,pmtSalary)</f>
        <v>44879426</v>
      </c>
      <c r="D83" s="19">
        <f t="shared" si="2"/>
        <v>4785244</v>
      </c>
    </row>
    <row r="84" spans="1:4" x14ac:dyDescent="0.25">
      <c r="A84" s="45">
        <v>83</v>
      </c>
      <c r="B84" s="20" t="s">
        <v>82</v>
      </c>
      <c r="C84" s="19">
        <f>SUMIF(pmtCountry,$B84,pmtSalary)</f>
        <v>7521468.0182482246</v>
      </c>
      <c r="D84" s="19">
        <f t="shared" si="2"/>
        <v>4785244</v>
      </c>
    </row>
    <row r="85" spans="1:4" x14ac:dyDescent="0.25">
      <c r="A85" s="45">
        <v>84</v>
      </c>
      <c r="B85" s="20" t="s">
        <v>670</v>
      </c>
      <c r="C85" s="19">
        <f>SUMIF(pmtCountry,$B85,pmtSalary)</f>
        <v>1054313.3245066919</v>
      </c>
      <c r="D85" s="19">
        <f t="shared" si="2"/>
        <v>6292857</v>
      </c>
    </row>
    <row r="86" spans="1:4" x14ac:dyDescent="0.25">
      <c r="A86" s="45">
        <v>93</v>
      </c>
      <c r="B86" s="20" t="s">
        <v>1327</v>
      </c>
      <c r="C86" s="19">
        <f>SUMIF(pmtCountry,$B86,pmtSalary)</f>
        <v>24000</v>
      </c>
      <c r="D86" s="19">
        <f t="shared" si="2"/>
        <v>53248</v>
      </c>
    </row>
    <row r="87" spans="1:4" x14ac:dyDescent="0.25">
      <c r="A87" s="45">
        <v>94</v>
      </c>
      <c r="B87" s="20" t="s">
        <v>988</v>
      </c>
      <c r="C87" s="19">
        <f>SUMIF(pmtCountry,$B87,pmtSalary)</f>
        <v>5000</v>
      </c>
      <c r="D87" s="19">
        <f t="shared" si="2"/>
        <v>56832</v>
      </c>
    </row>
    <row r="88" spans="1:4" x14ac:dyDescent="0.25">
      <c r="A88" s="45">
        <v>95</v>
      </c>
      <c r="B88" s="20" t="s">
        <v>290</v>
      </c>
      <c r="C88" s="19">
        <f>SUMIF(pmtCountry,$B88,pmtSalary)</f>
        <v>78000</v>
      </c>
      <c r="D88" s="19">
        <f t="shared" si="2"/>
        <v>12916725</v>
      </c>
    </row>
    <row r="89" spans="1:4" x14ac:dyDescent="0.25">
      <c r="A89" s="45">
        <v>96</v>
      </c>
      <c r="B89" s="20" t="s">
        <v>1667</v>
      </c>
      <c r="C89" s="19">
        <f>SUMIF(pmtCountry,$B89,pmtSalary)</f>
        <v>9600</v>
      </c>
      <c r="D89" s="19">
        <f t="shared" si="2"/>
        <v>56832</v>
      </c>
    </row>
    <row r="90" spans="1:4" x14ac:dyDescent="0.25">
      <c r="A90" s="45">
        <v>97</v>
      </c>
      <c r="B90" s="20" t="s">
        <v>141</v>
      </c>
      <c r="C90" s="19">
        <f>SUMIF(pmtCountry,$B90,pmtSalary)</f>
        <v>853440.73148669896</v>
      </c>
      <c r="D90" s="19">
        <f t="shared" si="2"/>
        <v>6292857</v>
      </c>
    </row>
    <row r="91" spans="1:4" x14ac:dyDescent="0.25">
      <c r="A91" s="45">
        <v>98</v>
      </c>
      <c r="B91" s="20" t="s">
        <v>182</v>
      </c>
      <c r="C91" s="19">
        <f>SUMIF(pmtCountry,$B91,pmtSalary)</f>
        <v>61810</v>
      </c>
      <c r="D91" s="19">
        <f t="shared" si="2"/>
        <v>24576</v>
      </c>
    </row>
    <row r="92" spans="1:4" x14ac:dyDescent="0.25">
      <c r="A92" s="45">
        <v>99</v>
      </c>
      <c r="B92" s="20" t="s">
        <v>678</v>
      </c>
      <c r="C92" s="19">
        <f>SUMIF(pmtCountry,$B92,pmtSalary)</f>
        <v>6000</v>
      </c>
      <c r="D92" s="19">
        <f t="shared" si="2"/>
        <v>56832</v>
      </c>
    </row>
    <row r="93" spans="1:4" x14ac:dyDescent="0.25">
      <c r="A93" s="45">
        <v>100</v>
      </c>
      <c r="B93" s="20" t="s">
        <v>1152</v>
      </c>
      <c r="C93" s="19">
        <f>SUMIF(pmtCountry,$B93,pmtSalary)</f>
        <v>20000</v>
      </c>
      <c r="D93" s="19">
        <f t="shared" si="2"/>
        <v>53248</v>
      </c>
    </row>
    <row r="94" spans="1:4" x14ac:dyDescent="0.25">
      <c r="A94" s="45">
        <v>101</v>
      </c>
      <c r="B94" s="20" t="s">
        <v>1718</v>
      </c>
      <c r="C94" s="19">
        <f>SUMIF(pmtCountry,$B94,pmtSalary)</f>
        <v>15840</v>
      </c>
      <c r="D94" s="19">
        <f t="shared" si="2"/>
        <v>55808</v>
      </c>
    </row>
    <row r="95" spans="1:4" x14ac:dyDescent="0.25">
      <c r="A95" s="45">
        <v>102</v>
      </c>
      <c r="B95" s="20" t="s">
        <v>985</v>
      </c>
      <c r="C95" s="19">
        <f>SUMIF(pmtCountry,$B95,pmtSalary)</f>
        <v>35000</v>
      </c>
      <c r="D95" s="19">
        <f t="shared" si="2"/>
        <v>41984</v>
      </c>
    </row>
    <row r="96" spans="1:4" x14ac:dyDescent="0.25">
      <c r="A96" s="45">
        <v>103</v>
      </c>
      <c r="B96" s="20" t="s">
        <v>4017</v>
      </c>
      <c r="C96" s="19">
        <f>SUMIF(pmtContinent,$B$96,pmtSalary)</f>
        <v>365135.9495092447</v>
      </c>
      <c r="D96" s="19">
        <f t="shared" si="2"/>
        <v>7931799</v>
      </c>
    </row>
    <row r="98" spans="2:2" x14ac:dyDescent="0.25">
      <c r="B98" s="20" t="s">
        <v>4017</v>
      </c>
    </row>
    <row r="99" spans="2:2" x14ac:dyDescent="0.25">
      <c r="B99" s="20" t="s">
        <v>3957</v>
      </c>
    </row>
    <row r="100" spans="2:2" x14ac:dyDescent="0.25">
      <c r="B100" s="20" t="s">
        <v>1122</v>
      </c>
    </row>
    <row r="101" spans="2:2" x14ac:dyDescent="0.25">
      <c r="B101" s="20" t="s">
        <v>1947</v>
      </c>
    </row>
    <row r="102" spans="2:2" x14ac:dyDescent="0.25">
      <c r="B102" s="20" t="s">
        <v>1493</v>
      </c>
    </row>
    <row r="103" spans="2:2" x14ac:dyDescent="0.25">
      <c r="B103" s="20" t="s">
        <v>637</v>
      </c>
    </row>
    <row r="104" spans="2:2" x14ac:dyDescent="0.25">
      <c r="B104" s="20" t="s">
        <v>979</v>
      </c>
    </row>
    <row r="105" spans="2:2" x14ac:dyDescent="0.25">
      <c r="B105" s="20" t="s">
        <v>1367</v>
      </c>
    </row>
    <row r="106" spans="2:2" x14ac:dyDescent="0.25">
      <c r="B106" s="20" t="s">
        <v>3960</v>
      </c>
    </row>
  </sheetData>
  <pageMargins left="0.7" right="0.7" top="0.78740157499999996" bottom="0.78740157499999996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2"/>
  <dimension ref="A1:AE122"/>
  <sheetViews>
    <sheetView topLeftCell="J1" workbookViewId="0">
      <pane ySplit="4" topLeftCell="A8" activePane="bottomLeft" state="frozenSplit"/>
      <selection pane="bottomLeft" activeCell="Z41" sqref="Z41"/>
    </sheetView>
  </sheetViews>
  <sheetFormatPr baseColWidth="10" defaultRowHeight="15" x14ac:dyDescent="0.25"/>
  <cols>
    <col min="1" max="1" width="11.7109375" bestFit="1" customWidth="1"/>
    <col min="3" max="3" width="17" customWidth="1"/>
    <col min="11" max="11" width="10.5703125" customWidth="1"/>
    <col min="13" max="13" width="11.42578125" style="20"/>
    <col min="14" max="14" width="10.28515625" customWidth="1"/>
    <col min="15" max="15" width="17.140625" customWidth="1"/>
    <col min="16" max="16" width="10.140625" customWidth="1"/>
    <col min="17" max="17" width="12.28515625" customWidth="1"/>
    <col min="18" max="18" width="13.85546875" customWidth="1"/>
    <col min="19" max="19" width="11.28515625" customWidth="1"/>
  </cols>
  <sheetData>
    <row r="1" spans="2:31" x14ac:dyDescent="0.25">
      <c r="C1">
        <v>1</v>
      </c>
    </row>
    <row r="3" spans="2:31" x14ac:dyDescent="0.25">
      <c r="AA3" s="20">
        <v>100</v>
      </c>
    </row>
    <row r="4" spans="2:31" x14ac:dyDescent="0.25">
      <c r="B4" s="24" t="s">
        <v>4060</v>
      </c>
      <c r="C4" s="24" t="s">
        <v>3947</v>
      </c>
      <c r="D4" s="24" t="s">
        <v>486</v>
      </c>
      <c r="E4" s="24" t="s">
        <v>354</v>
      </c>
      <c r="F4" s="24" t="s">
        <v>65</v>
      </c>
      <c r="G4" s="24" t="s">
        <v>308</v>
      </c>
      <c r="H4" s="24" t="s">
        <v>277</v>
      </c>
      <c r="I4" s="24" t="s">
        <v>51</v>
      </c>
      <c r="J4" s="24" t="s">
        <v>19</v>
      </c>
      <c r="K4" s="24" t="s">
        <v>3946</v>
      </c>
      <c r="L4" s="24" t="s">
        <v>3945</v>
      </c>
      <c r="M4" s="24" t="s">
        <v>4048</v>
      </c>
      <c r="O4" s="24" t="s">
        <v>4061</v>
      </c>
      <c r="P4" s="24" t="s">
        <v>4048</v>
      </c>
      <c r="Q4" s="24" t="s">
        <v>4050</v>
      </c>
      <c r="R4" s="24" t="s">
        <v>4045</v>
      </c>
      <c r="S4" s="24" t="s">
        <v>4049</v>
      </c>
      <c r="T4" s="24" t="s">
        <v>4052</v>
      </c>
      <c r="U4" s="24" t="s">
        <v>4051</v>
      </c>
      <c r="V4" s="24" t="s">
        <v>4053</v>
      </c>
      <c r="W4" s="24" t="s">
        <v>4054</v>
      </c>
      <c r="X4" s="24" t="s">
        <v>4076</v>
      </c>
      <c r="Y4" s="24" t="s">
        <v>4077</v>
      </c>
      <c r="Z4" s="24" t="s">
        <v>4057</v>
      </c>
      <c r="AA4" s="24" t="s">
        <v>4058</v>
      </c>
      <c r="AB4" s="24" t="s">
        <v>4059</v>
      </c>
      <c r="AC4" s="20"/>
    </row>
    <row r="5" spans="2:31" x14ac:dyDescent="0.25">
      <c r="B5" t="s">
        <v>844</v>
      </c>
      <c r="C5" s="19" t="str">
        <f>IF(IF($C$1=1,SUMIFS(Data!$G$6:$G$1888,Data!$L$6:$L$1888,$B5,Data!$J$6:$J$1888,C$4),SUMIFS(Data!$O$6:$O$1888,Data!$L$6:$L$1888,$B5,Data!$J$6:$J$1888,C$4))&gt;0,IF($C$1=1,SUMIFS(Data!$G$6:$G$1888,Data!$L$6:$L$1888,$B5,Data!$J$6:$J$1888,C$4),SUMIFS(Data!$O$6:$O$1888,Data!$L$6:$L$1888,$B5,Data!$J$6:$J$1888,C$4)),"")</f>
        <v/>
      </c>
      <c r="D5" s="19" t="str">
        <f>IF(IF($C$1=1,SUMIFS(Data!$G$6:$G$1888,Data!$L$6:$L$1888,$B5,Data!$J$6:$J$1888,D$4),SUMIFS(Data!$O$6:$O$1888,Data!$L$6:$L$1888,$B5,Data!$J$6:$J$1888,D$4))&gt;0,IF($C$1=1,SUMIFS(Data!$G$6:$G$1888,Data!$L$6:$L$1888,$B5,Data!$J$6:$J$1888,D$4),SUMIFS(Data!$O$6:$O$1888,Data!$L$6:$L$1888,$B5,Data!$J$6:$J$1888,D$4)),"")</f>
        <v/>
      </c>
      <c r="E5" s="19" t="str">
        <f>IF(IF($C$1=1,SUMIFS(Data!$G$6:$G$1888,Data!$L$6:$L$1888,$B5,Data!$J$6:$J$1888,E$4),SUMIFS(Data!$O$6:$O$1888,Data!$L$6:$L$1888,$B5,Data!$J$6:$J$1888,E$4))&gt;0,IF($C$1=1,SUMIFS(Data!$G$6:$G$1888,Data!$L$6:$L$1888,$B5,Data!$J$6:$J$1888,E$4),SUMIFS(Data!$O$6:$O$1888,Data!$L$6:$L$1888,$B5,Data!$J$6:$J$1888,E$4)),"")</f>
        <v/>
      </c>
      <c r="F5" s="19" t="str">
        <f>IF(IF($C$1=1,SUMIFS(Data!$G$6:$G$1888,Data!$L$6:$L$1888,$B5,Data!$J$6:$J$1888,F$4),SUMIFS(Data!$O$6:$O$1888,Data!$L$6:$L$1888,$B5,Data!$J$6:$J$1888,F$4))&gt;0,IF($C$1=1,SUMIFS(Data!$G$6:$G$1888,Data!$L$6:$L$1888,$B5,Data!$J$6:$J$1888,F$4),SUMIFS(Data!$O$6:$O$1888,Data!$L$6:$L$1888,$B5,Data!$J$6:$J$1888,F$4)),"")</f>
        <v/>
      </c>
      <c r="G5" s="19" t="str">
        <f>IF(IF($C$1=1,SUMIFS(Data!$G$6:$G$1888,Data!$L$6:$L$1888,$B5,Data!$J$6:$J$1888,G$4),SUMIFS(Data!$O$6:$O$1888,Data!$L$6:$L$1888,$B5,Data!$J$6:$J$1888,G$4))&gt;0,IF($C$1=1,SUMIFS(Data!$G$6:$G$1888,Data!$L$6:$L$1888,$B5,Data!$J$6:$J$1888,G$4),SUMIFS(Data!$O$6:$O$1888,Data!$L$6:$L$1888,$B5,Data!$J$6:$J$1888,G$4)),"")</f>
        <v/>
      </c>
      <c r="H5" s="19" t="str">
        <f>IF(IF($C$1=1,SUMIFS(Data!$G$6:$G$1888,Data!$L$6:$L$1888,$B5,Data!$J$6:$J$1888,H$4),SUMIFS(Data!$O$6:$O$1888,Data!$L$6:$L$1888,$B5,Data!$J$6:$J$1888,H$4))&gt;0,IF($C$1=1,SUMIFS(Data!$G$6:$G$1888,Data!$L$6:$L$1888,$B5,Data!$J$6:$J$1888,H$4),SUMIFS(Data!$O$6:$O$1888,Data!$L$6:$L$1888,$B5,Data!$J$6:$J$1888,H$4)),"")</f>
        <v/>
      </c>
      <c r="I5" s="19" t="str">
        <f>IF(IF($C$1=1,SUMIFS(Data!$G$6:$G$1888,Data!$L$6:$L$1888,$B5,Data!$J$6:$J$1888,I$4),SUMIFS(Data!$O$6:$O$1888,Data!$L$6:$L$1888,$B5,Data!$J$6:$J$1888,I$4))&gt;0,IF($C$1=1,SUMIFS(Data!$G$6:$G$1888,Data!$L$6:$L$1888,$B5,Data!$J$6:$J$1888,I$4),SUMIFS(Data!$O$6:$O$1888,Data!$L$6:$L$1888,$B5,Data!$J$6:$J$1888,I$4)),"")</f>
        <v/>
      </c>
      <c r="J5" s="19">
        <f>IF(IF($C$1=1,SUMIFS(Data!$G$6:$G$1888,Data!$L$6:$L$1888,$B5,Data!$J$6:$J$1888,J$4),SUMIFS(Data!$O$6:$O$1888,Data!$L$6:$L$1888,$B5,Data!$J$6:$J$1888,J$4))&gt;0,IF($C$1=1,SUMIFS(Data!$G$6:$G$1888,Data!$L$6:$L$1888,$B5,Data!$J$6:$J$1888,J$4),SUMIFS(Data!$O$6:$O$1888,Data!$L$6:$L$1888,$B5,Data!$J$6:$J$1888,J$4)),"")</f>
        <v>19831.432821021317</v>
      </c>
      <c r="K5" s="19" t="str">
        <f>IF(IF($C$1=1,SUMIFS(Data!$G$6:$G$1888,Data!$L$6:$L$1888,$B5,Data!$J$6:$J$1888,K$4),SUMIFS(Data!$O$6:$O$1888,Data!$L$6:$L$1888,$B5,Data!$J$6:$J$1888,K$4))&gt;0,IF($C$1=1,SUMIFS(Data!$G$6:$G$1888,Data!$L$6:$L$1888,$B5,Data!$J$6:$J$1888,K$4),SUMIFS(Data!$O$6:$O$1888,Data!$L$6:$L$1888,$B5,Data!$J$6:$J$1888,K$4)),"")</f>
        <v/>
      </c>
      <c r="L5" s="19" t="str">
        <f>IF(IF($C$1=1,SUMIFS(Data!$G$6:$G$1888,Data!$L$6:$L$1888,$B5,Data!$J$6:$J$1888,L$4),SUMIFS(Data!$O$6:$O$1888,Data!$L$6:$L$1888,$B5,Data!$J$6:$J$1888,L$4))&gt;0,IF($C$1=1,SUMIFS(Data!$G$6:$G$1888,Data!$L$6:$L$1888,$B5,Data!$J$6:$J$1888,L$4),SUMIFS(Data!$O$6:$O$1888,Data!$L$6:$L$1888,$B5,Data!$J$6:$J$1888,L$4)),"")</f>
        <v/>
      </c>
      <c r="M5" s="19">
        <f>SUM(C5:L5)</f>
        <v>19831.432821021317</v>
      </c>
      <c r="O5" s="22" t="s">
        <v>3947</v>
      </c>
      <c r="P5" s="19">
        <f>C107</f>
        <v>7294940.6713995608</v>
      </c>
      <c r="Q5" s="19">
        <f>MIN(C$5:C$106)</f>
        <v>20571</v>
      </c>
      <c r="R5" s="19">
        <f>AVERAGE(C$5:C$106)</f>
        <v>455933.79196247255</v>
      </c>
      <c r="S5" s="19">
        <f>MAX(C$5:C$106)</f>
        <v>4899000</v>
      </c>
      <c r="T5" s="19">
        <f>QUARTILE(C$5:C$106,1)</f>
        <v>75148.172350838955</v>
      </c>
      <c r="U5" s="19">
        <f>MEDIAN(C$5:C$106)</f>
        <v>100400</v>
      </c>
      <c r="V5" s="19">
        <f>QUARTILE(C$5:C$106,3)</f>
        <v>180143.67594818451</v>
      </c>
      <c r="W5" s="19">
        <f t="shared" ref="W5:W14" si="0">T5</f>
        <v>75148.172350838955</v>
      </c>
      <c r="X5" s="19">
        <f t="shared" ref="X5:X14" si="1">(U5-T5)</f>
        <v>25251.827649161045</v>
      </c>
      <c r="Y5" s="19">
        <f t="shared" ref="Y5:Y14" si="2">V5-U5</f>
        <v>79743.675948184507</v>
      </c>
      <c r="Z5" s="19">
        <f t="shared" ref="Z5:Z14" si="3">T5-Q5</f>
        <v>54577.172350838955</v>
      </c>
      <c r="AA5" s="19">
        <f>(S5-V5)/$AA$3</f>
        <v>47188.563240518153</v>
      </c>
      <c r="AB5" s="23">
        <v>0.5</v>
      </c>
      <c r="AC5" s="20"/>
      <c r="AE5" s="20"/>
    </row>
    <row r="6" spans="2:31" x14ac:dyDescent="0.25">
      <c r="B6" t="s">
        <v>1987</v>
      </c>
      <c r="C6" s="19" t="str">
        <f>IF(IF($C$1=1,SUMIFS(Data!$G$6:$G$1888,Data!$L$6:$L$1888,$B6,Data!$J$6:$J$1888,C$4),SUMIFS(Data!$O$6:$O$1888,Data!$L$6:$L$1888,$B6,Data!$J$6:$J$1888,C$4))&gt;0,IF($C$1=1,SUMIFS(Data!$G$6:$G$1888,Data!$L$6:$L$1888,$B6,Data!$J$6:$J$1888,C$4),SUMIFS(Data!$O$6:$O$1888,Data!$L$6:$L$1888,$B6,Data!$J$6:$J$1888,C$4)),"")</f>
        <v/>
      </c>
      <c r="D6" s="19" t="str">
        <f>IF(IF($C$1=1,SUMIFS(Data!$G$6:$G$1888,Data!$L$6:$L$1888,$B6,Data!$J$6:$J$1888,D$4),SUMIFS(Data!$O$6:$O$1888,Data!$L$6:$L$1888,$B6,Data!$J$6:$J$1888,D$4))&gt;0,IF($C$1=1,SUMIFS(Data!$G$6:$G$1888,Data!$L$6:$L$1888,$B6,Data!$J$6:$J$1888,D$4),SUMIFS(Data!$O$6:$O$1888,Data!$L$6:$L$1888,$B6,Data!$J$6:$J$1888,D$4)),"")</f>
        <v/>
      </c>
      <c r="E6" s="19" t="str">
        <f>IF(IF($C$1=1,SUMIFS(Data!$G$6:$G$1888,Data!$L$6:$L$1888,$B6,Data!$J$6:$J$1888,E$4),SUMIFS(Data!$O$6:$O$1888,Data!$L$6:$L$1888,$B6,Data!$J$6:$J$1888,E$4))&gt;0,IF($C$1=1,SUMIFS(Data!$G$6:$G$1888,Data!$L$6:$L$1888,$B6,Data!$J$6:$J$1888,E$4),SUMIFS(Data!$O$6:$O$1888,Data!$L$6:$L$1888,$B6,Data!$J$6:$J$1888,E$4)),"")</f>
        <v/>
      </c>
      <c r="F6" s="19" t="str">
        <f>IF(IF($C$1=1,SUMIFS(Data!$G$6:$G$1888,Data!$L$6:$L$1888,$B6,Data!$J$6:$J$1888,F$4),SUMIFS(Data!$O$6:$O$1888,Data!$L$6:$L$1888,$B6,Data!$J$6:$J$1888,F$4))&gt;0,IF($C$1=1,SUMIFS(Data!$G$6:$G$1888,Data!$L$6:$L$1888,$B6,Data!$J$6:$J$1888,F$4),SUMIFS(Data!$O$6:$O$1888,Data!$L$6:$L$1888,$B6,Data!$J$6:$J$1888,F$4)),"")</f>
        <v/>
      </c>
      <c r="G6" s="19" t="str">
        <f>IF(IF($C$1=1,SUMIFS(Data!$G$6:$G$1888,Data!$L$6:$L$1888,$B6,Data!$J$6:$J$1888,G$4),SUMIFS(Data!$O$6:$O$1888,Data!$L$6:$L$1888,$B6,Data!$J$6:$J$1888,G$4))&gt;0,IF($C$1=1,SUMIFS(Data!$G$6:$G$1888,Data!$L$6:$L$1888,$B6,Data!$J$6:$J$1888,G$4),SUMIFS(Data!$O$6:$O$1888,Data!$L$6:$L$1888,$B6,Data!$J$6:$J$1888,G$4)),"")</f>
        <v/>
      </c>
      <c r="H6" s="19" t="str">
        <f>IF(IF($C$1=1,SUMIFS(Data!$G$6:$G$1888,Data!$L$6:$L$1888,$B6,Data!$J$6:$J$1888,H$4),SUMIFS(Data!$O$6:$O$1888,Data!$L$6:$L$1888,$B6,Data!$J$6:$J$1888,H$4))&gt;0,IF($C$1=1,SUMIFS(Data!$G$6:$G$1888,Data!$L$6:$L$1888,$B6,Data!$J$6:$J$1888,H$4),SUMIFS(Data!$O$6:$O$1888,Data!$L$6:$L$1888,$B6,Data!$J$6:$J$1888,H$4)),"")</f>
        <v/>
      </c>
      <c r="I6" s="19" t="str">
        <f>IF(IF($C$1=1,SUMIFS(Data!$G$6:$G$1888,Data!$L$6:$L$1888,$B6,Data!$J$6:$J$1888,I$4),SUMIFS(Data!$O$6:$O$1888,Data!$L$6:$L$1888,$B6,Data!$J$6:$J$1888,I$4))&gt;0,IF($C$1=1,SUMIFS(Data!$G$6:$G$1888,Data!$L$6:$L$1888,$B6,Data!$J$6:$J$1888,I$4),SUMIFS(Data!$O$6:$O$1888,Data!$L$6:$L$1888,$B6,Data!$J$6:$J$1888,I$4)),"")</f>
        <v/>
      </c>
      <c r="J6" s="19" t="str">
        <f>IF(IF($C$1=1,SUMIFS(Data!$G$6:$G$1888,Data!$L$6:$L$1888,$B6,Data!$J$6:$J$1888,J$4),SUMIFS(Data!$O$6:$O$1888,Data!$L$6:$L$1888,$B6,Data!$J$6:$J$1888,J$4))&gt;0,IF($C$1=1,SUMIFS(Data!$G$6:$G$1888,Data!$L$6:$L$1888,$B6,Data!$J$6:$J$1888,J$4),SUMIFS(Data!$O$6:$O$1888,Data!$L$6:$L$1888,$B6,Data!$J$6:$J$1888,J$4)),"")</f>
        <v/>
      </c>
      <c r="K6" s="19" t="str">
        <f>IF(IF($C$1=1,SUMIFS(Data!$G$6:$G$1888,Data!$L$6:$L$1888,$B6,Data!$J$6:$J$1888,K$4),SUMIFS(Data!$O$6:$O$1888,Data!$L$6:$L$1888,$B6,Data!$J$6:$J$1888,K$4))&gt;0,IF($C$1=1,SUMIFS(Data!$G$6:$G$1888,Data!$L$6:$L$1888,$B6,Data!$J$6:$J$1888,K$4),SUMIFS(Data!$O$6:$O$1888,Data!$L$6:$L$1888,$B6,Data!$J$6:$J$1888,K$4)),"")</f>
        <v/>
      </c>
      <c r="L6" s="19">
        <f>IF(IF($C$1=1,SUMIFS(Data!$G$6:$G$1888,Data!$L$6:$L$1888,$B6,Data!$J$6:$J$1888,L$4),SUMIFS(Data!$O$6:$O$1888,Data!$L$6:$L$1888,$B6,Data!$J$6:$J$1888,L$4))&gt;0,IF($C$1=1,SUMIFS(Data!$G$6:$G$1888,Data!$L$6:$L$1888,$B6,Data!$J$6:$J$1888,L$4),SUMIFS(Data!$O$6:$O$1888,Data!$L$6:$L$1888,$B6,Data!$J$6:$J$1888,L$4)),"")</f>
        <v>2953.8461538461538</v>
      </c>
      <c r="M6" s="19">
        <f t="shared" ref="M6:M69" si="4">SUM(C6:L6)</f>
        <v>2953.8461538461538</v>
      </c>
      <c r="O6" s="22" t="s">
        <v>486</v>
      </c>
      <c r="P6" s="19">
        <f>SUM(D$5:D$106)</f>
        <v>4361963.2447262891</v>
      </c>
      <c r="Q6" s="19">
        <f>MIN(D$5:D$106)</f>
        <v>7200</v>
      </c>
      <c r="R6" s="19">
        <f>AVERAGE(D$5:D$106)</f>
        <v>145398.77482420963</v>
      </c>
      <c r="S6" s="19">
        <f>MAX(D$5:D$106)</f>
        <v>1492825</v>
      </c>
      <c r="T6" s="19">
        <f>QUARTILE(D$5:D$106,1)</f>
        <v>16654.557812067273</v>
      </c>
      <c r="U6" s="19">
        <f>MEDIAN(D$5:D$106)</f>
        <v>42000</v>
      </c>
      <c r="V6" s="19">
        <f>QUARTILE(D$5:D$106,3)</f>
        <v>144321.18429176504</v>
      </c>
      <c r="W6" s="19">
        <f t="shared" si="0"/>
        <v>16654.557812067273</v>
      </c>
      <c r="X6" s="19">
        <f t="shared" si="1"/>
        <v>25345.442187932727</v>
      </c>
      <c r="Y6" s="19">
        <f t="shared" si="2"/>
        <v>102321.18429176504</v>
      </c>
      <c r="Z6" s="19">
        <f t="shared" si="3"/>
        <v>9454.5578120672726</v>
      </c>
      <c r="AA6" s="19">
        <f t="shared" ref="AA6:AA14" si="5">(S6-V6)/$AA$3</f>
        <v>13485.038157082348</v>
      </c>
      <c r="AB6" s="23">
        <v>1.5</v>
      </c>
      <c r="AC6" s="20"/>
      <c r="AE6" s="20"/>
    </row>
    <row r="7" spans="2:31" x14ac:dyDescent="0.25">
      <c r="B7" t="s">
        <v>1499</v>
      </c>
      <c r="C7" s="19" t="str">
        <f>IF(IF($C$1=1,SUMIFS(Data!$G$6:$G$1888,Data!$L$6:$L$1888,$B7,Data!$J$6:$J$1888,C$4),SUMIFS(Data!$O$6:$O$1888,Data!$L$6:$L$1888,$B7,Data!$J$6:$J$1888,C$4))&gt;0,IF($C$1=1,SUMIFS(Data!$G$6:$G$1888,Data!$L$6:$L$1888,$B7,Data!$J$6:$J$1888,C$4),SUMIFS(Data!$O$6:$O$1888,Data!$L$6:$L$1888,$B7,Data!$J$6:$J$1888,C$4)),"")</f>
        <v/>
      </c>
      <c r="D7" s="19" t="str">
        <f>IF(IF($C$1=1,SUMIFS(Data!$G$6:$G$1888,Data!$L$6:$L$1888,$B7,Data!$J$6:$J$1888,D$4),SUMIFS(Data!$O$6:$O$1888,Data!$L$6:$L$1888,$B7,Data!$J$6:$J$1888,D$4))&gt;0,IF($C$1=1,SUMIFS(Data!$G$6:$G$1888,Data!$L$6:$L$1888,$B7,Data!$J$6:$J$1888,D$4),SUMIFS(Data!$O$6:$O$1888,Data!$L$6:$L$1888,$B7,Data!$J$6:$J$1888,D$4)),"")</f>
        <v/>
      </c>
      <c r="E7" s="19" t="str">
        <f>IF(IF($C$1=1,SUMIFS(Data!$G$6:$G$1888,Data!$L$6:$L$1888,$B7,Data!$J$6:$J$1888,E$4),SUMIFS(Data!$O$6:$O$1888,Data!$L$6:$L$1888,$B7,Data!$J$6:$J$1888,E$4))&gt;0,IF($C$1=1,SUMIFS(Data!$G$6:$G$1888,Data!$L$6:$L$1888,$B7,Data!$J$6:$J$1888,E$4),SUMIFS(Data!$O$6:$O$1888,Data!$L$6:$L$1888,$B7,Data!$J$6:$J$1888,E$4)),"")</f>
        <v/>
      </c>
      <c r="F7" s="19" t="str">
        <f>IF(IF($C$1=1,SUMIFS(Data!$G$6:$G$1888,Data!$L$6:$L$1888,$B7,Data!$J$6:$J$1888,F$4),SUMIFS(Data!$O$6:$O$1888,Data!$L$6:$L$1888,$B7,Data!$J$6:$J$1888,F$4))&gt;0,IF($C$1=1,SUMIFS(Data!$G$6:$G$1888,Data!$L$6:$L$1888,$B7,Data!$J$6:$J$1888,F$4),SUMIFS(Data!$O$6:$O$1888,Data!$L$6:$L$1888,$B7,Data!$J$6:$J$1888,F$4)),"")</f>
        <v/>
      </c>
      <c r="G7" s="19" t="str">
        <f>IF(IF($C$1=1,SUMIFS(Data!$G$6:$G$1888,Data!$L$6:$L$1888,$B7,Data!$J$6:$J$1888,G$4),SUMIFS(Data!$O$6:$O$1888,Data!$L$6:$L$1888,$B7,Data!$J$6:$J$1888,G$4))&gt;0,IF($C$1=1,SUMIFS(Data!$G$6:$G$1888,Data!$L$6:$L$1888,$B7,Data!$J$6:$J$1888,G$4),SUMIFS(Data!$O$6:$O$1888,Data!$L$6:$L$1888,$B7,Data!$J$6:$J$1888,G$4)),"")</f>
        <v/>
      </c>
      <c r="H7" s="19" t="str">
        <f>IF(IF($C$1=1,SUMIFS(Data!$G$6:$G$1888,Data!$L$6:$L$1888,$B7,Data!$J$6:$J$1888,H$4),SUMIFS(Data!$O$6:$O$1888,Data!$L$6:$L$1888,$B7,Data!$J$6:$J$1888,H$4))&gt;0,IF($C$1=1,SUMIFS(Data!$G$6:$G$1888,Data!$L$6:$L$1888,$B7,Data!$J$6:$J$1888,H$4),SUMIFS(Data!$O$6:$O$1888,Data!$L$6:$L$1888,$B7,Data!$J$6:$J$1888,H$4)),"")</f>
        <v/>
      </c>
      <c r="I7" s="19">
        <f>IF(IF($C$1=1,SUMIFS(Data!$G$6:$G$1888,Data!$L$6:$L$1888,$B7,Data!$J$6:$J$1888,I$4),SUMIFS(Data!$O$6:$O$1888,Data!$L$6:$L$1888,$B7,Data!$J$6:$J$1888,I$4))&gt;0,IF($C$1=1,SUMIFS(Data!$G$6:$G$1888,Data!$L$6:$L$1888,$B7,Data!$J$6:$J$1888,I$4),SUMIFS(Data!$O$6:$O$1888,Data!$L$6:$L$1888,$B7,Data!$J$6:$J$1888,I$4)),"")</f>
        <v>18000</v>
      </c>
      <c r="J7" s="19" t="str">
        <f>IF(IF($C$1=1,SUMIFS(Data!$G$6:$G$1888,Data!$L$6:$L$1888,$B7,Data!$J$6:$J$1888,J$4),SUMIFS(Data!$O$6:$O$1888,Data!$L$6:$L$1888,$B7,Data!$J$6:$J$1888,J$4))&gt;0,IF($C$1=1,SUMIFS(Data!$G$6:$G$1888,Data!$L$6:$L$1888,$B7,Data!$J$6:$J$1888,J$4),SUMIFS(Data!$O$6:$O$1888,Data!$L$6:$L$1888,$B7,Data!$J$6:$J$1888,J$4)),"")</f>
        <v/>
      </c>
      <c r="K7" s="19" t="str">
        <f>IF(IF($C$1=1,SUMIFS(Data!$G$6:$G$1888,Data!$L$6:$L$1888,$B7,Data!$J$6:$J$1888,K$4),SUMIFS(Data!$O$6:$O$1888,Data!$L$6:$L$1888,$B7,Data!$J$6:$J$1888,K$4))&gt;0,IF($C$1=1,SUMIFS(Data!$G$6:$G$1888,Data!$L$6:$L$1888,$B7,Data!$J$6:$J$1888,K$4),SUMIFS(Data!$O$6:$O$1888,Data!$L$6:$L$1888,$B7,Data!$J$6:$J$1888,K$4)),"")</f>
        <v/>
      </c>
      <c r="L7" s="19" t="str">
        <f>IF(IF($C$1=1,SUMIFS(Data!$G$6:$G$1888,Data!$L$6:$L$1888,$B7,Data!$J$6:$J$1888,L$4),SUMIFS(Data!$O$6:$O$1888,Data!$L$6:$L$1888,$B7,Data!$J$6:$J$1888,L$4))&gt;0,IF($C$1=1,SUMIFS(Data!$G$6:$G$1888,Data!$L$6:$L$1888,$B7,Data!$J$6:$J$1888,L$4),SUMIFS(Data!$O$6:$O$1888,Data!$L$6:$L$1888,$B7,Data!$J$6:$J$1888,L$4)),"")</f>
        <v/>
      </c>
      <c r="M7" s="19">
        <f t="shared" si="4"/>
        <v>18000</v>
      </c>
      <c r="O7" s="22" t="s">
        <v>354</v>
      </c>
      <c r="P7" s="19">
        <f>SUM(E$5:E$106)</f>
        <v>5665565.9899032591</v>
      </c>
      <c r="Q7" s="19">
        <f>MIN(E$5:E$106)</f>
        <v>3000</v>
      </c>
      <c r="R7" s="19">
        <f>AVERAGE(E$5:E$106)</f>
        <v>236065.24957930247</v>
      </c>
      <c r="S7" s="19">
        <f>MAX(E$5:E$106)</f>
        <v>1771000</v>
      </c>
      <c r="T7" s="19">
        <f>QUARTILE(E$5:E$106,1)</f>
        <v>36000</v>
      </c>
      <c r="U7" s="19">
        <f>MEDIAN(E$5:E$106)</f>
        <v>77000</v>
      </c>
      <c r="V7" s="19">
        <f>QUARTILE(E$5:E$106,3)</f>
        <v>259677.97826092481</v>
      </c>
      <c r="W7" s="19">
        <f t="shared" si="0"/>
        <v>36000</v>
      </c>
      <c r="X7" s="19">
        <f t="shared" si="1"/>
        <v>41000</v>
      </c>
      <c r="Y7" s="19">
        <f t="shared" si="2"/>
        <v>182677.97826092481</v>
      </c>
      <c r="Z7" s="19">
        <f t="shared" si="3"/>
        <v>33000</v>
      </c>
      <c r="AA7" s="19">
        <f t="shared" si="5"/>
        <v>15113.220217390752</v>
      </c>
      <c r="AB7" s="23">
        <v>2.5</v>
      </c>
      <c r="AC7" s="20"/>
      <c r="AE7" s="20"/>
    </row>
    <row r="8" spans="2:31" x14ac:dyDescent="0.25">
      <c r="B8" t="s">
        <v>1340</v>
      </c>
      <c r="C8" s="19" t="str">
        <f>IF(IF($C$1=1,SUMIFS(Data!$G$6:$G$1888,Data!$L$6:$L$1888,$B8,Data!$J$6:$J$1888,C$4),SUMIFS(Data!$O$6:$O$1888,Data!$L$6:$L$1888,$B8,Data!$J$6:$J$1888,C$4))&gt;0,IF($C$1=1,SUMIFS(Data!$G$6:$G$1888,Data!$L$6:$L$1888,$B8,Data!$J$6:$J$1888,C$4),SUMIFS(Data!$O$6:$O$1888,Data!$L$6:$L$1888,$B8,Data!$J$6:$J$1888,C$4)),"")</f>
        <v/>
      </c>
      <c r="D8" s="19" t="str">
        <f>IF(IF($C$1=1,SUMIFS(Data!$G$6:$G$1888,Data!$L$6:$L$1888,$B8,Data!$J$6:$J$1888,D$4),SUMIFS(Data!$O$6:$O$1888,Data!$L$6:$L$1888,$B8,Data!$J$6:$J$1888,D$4))&gt;0,IF($C$1=1,SUMIFS(Data!$G$6:$G$1888,Data!$L$6:$L$1888,$B8,Data!$J$6:$J$1888,D$4),SUMIFS(Data!$O$6:$O$1888,Data!$L$6:$L$1888,$B8,Data!$J$6:$J$1888,D$4)),"")</f>
        <v/>
      </c>
      <c r="E8" s="19" t="str">
        <f>IF(IF($C$1=1,SUMIFS(Data!$G$6:$G$1888,Data!$L$6:$L$1888,$B8,Data!$J$6:$J$1888,E$4),SUMIFS(Data!$O$6:$O$1888,Data!$L$6:$L$1888,$B8,Data!$J$6:$J$1888,E$4))&gt;0,IF($C$1=1,SUMIFS(Data!$G$6:$G$1888,Data!$L$6:$L$1888,$B8,Data!$J$6:$J$1888,E$4),SUMIFS(Data!$O$6:$O$1888,Data!$L$6:$L$1888,$B8,Data!$J$6:$J$1888,E$4)),"")</f>
        <v/>
      </c>
      <c r="F8" s="19" t="str">
        <f>IF(IF($C$1=1,SUMIFS(Data!$G$6:$G$1888,Data!$L$6:$L$1888,$B8,Data!$J$6:$J$1888,F$4),SUMIFS(Data!$O$6:$O$1888,Data!$L$6:$L$1888,$B8,Data!$J$6:$J$1888,F$4))&gt;0,IF($C$1=1,SUMIFS(Data!$G$6:$G$1888,Data!$L$6:$L$1888,$B8,Data!$J$6:$J$1888,F$4),SUMIFS(Data!$O$6:$O$1888,Data!$L$6:$L$1888,$B8,Data!$J$6:$J$1888,F$4)),"")</f>
        <v/>
      </c>
      <c r="G8" s="19" t="str">
        <f>IF(IF($C$1=1,SUMIFS(Data!$G$6:$G$1888,Data!$L$6:$L$1888,$B8,Data!$J$6:$J$1888,G$4),SUMIFS(Data!$O$6:$O$1888,Data!$L$6:$L$1888,$B8,Data!$J$6:$J$1888,G$4))&gt;0,IF($C$1=1,SUMIFS(Data!$G$6:$G$1888,Data!$L$6:$L$1888,$B8,Data!$J$6:$J$1888,G$4),SUMIFS(Data!$O$6:$O$1888,Data!$L$6:$L$1888,$B8,Data!$J$6:$J$1888,G$4)),"")</f>
        <v/>
      </c>
      <c r="H8" s="19" t="str">
        <f>IF(IF($C$1=1,SUMIFS(Data!$G$6:$G$1888,Data!$L$6:$L$1888,$B8,Data!$J$6:$J$1888,H$4),SUMIFS(Data!$O$6:$O$1888,Data!$L$6:$L$1888,$B8,Data!$J$6:$J$1888,H$4))&gt;0,IF($C$1=1,SUMIFS(Data!$G$6:$G$1888,Data!$L$6:$L$1888,$B8,Data!$J$6:$J$1888,H$4),SUMIFS(Data!$O$6:$O$1888,Data!$L$6:$L$1888,$B8,Data!$J$6:$J$1888,H$4)),"")</f>
        <v/>
      </c>
      <c r="I8" s="19">
        <f>IF(IF($C$1=1,SUMIFS(Data!$G$6:$G$1888,Data!$L$6:$L$1888,$B8,Data!$J$6:$J$1888,I$4),SUMIFS(Data!$O$6:$O$1888,Data!$L$6:$L$1888,$B8,Data!$J$6:$J$1888,I$4))&gt;0,IF($C$1=1,SUMIFS(Data!$G$6:$G$1888,Data!$L$6:$L$1888,$B8,Data!$J$6:$J$1888,I$4),SUMIFS(Data!$O$6:$O$1888,Data!$L$6:$L$1888,$B8,Data!$J$6:$J$1888,I$4)),"")</f>
        <v>51497.005988023957</v>
      </c>
      <c r="J8" s="19" t="str">
        <f>IF(IF($C$1=1,SUMIFS(Data!$G$6:$G$1888,Data!$L$6:$L$1888,$B8,Data!$J$6:$J$1888,J$4),SUMIFS(Data!$O$6:$O$1888,Data!$L$6:$L$1888,$B8,Data!$J$6:$J$1888,J$4))&gt;0,IF($C$1=1,SUMIFS(Data!$G$6:$G$1888,Data!$L$6:$L$1888,$B8,Data!$J$6:$J$1888,J$4),SUMIFS(Data!$O$6:$O$1888,Data!$L$6:$L$1888,$B8,Data!$J$6:$J$1888,J$4)),"")</f>
        <v/>
      </c>
      <c r="K8" s="19" t="str">
        <f>IF(IF($C$1=1,SUMIFS(Data!$G$6:$G$1888,Data!$L$6:$L$1888,$B8,Data!$J$6:$J$1888,K$4),SUMIFS(Data!$O$6:$O$1888,Data!$L$6:$L$1888,$B8,Data!$J$6:$J$1888,K$4))&gt;0,IF($C$1=1,SUMIFS(Data!$G$6:$G$1888,Data!$L$6:$L$1888,$B8,Data!$J$6:$J$1888,K$4),SUMIFS(Data!$O$6:$O$1888,Data!$L$6:$L$1888,$B8,Data!$J$6:$J$1888,K$4)),"")</f>
        <v/>
      </c>
      <c r="L8" s="19" t="str">
        <f>IF(IF($C$1=1,SUMIFS(Data!$G$6:$G$1888,Data!$L$6:$L$1888,$B8,Data!$J$6:$J$1888,L$4),SUMIFS(Data!$O$6:$O$1888,Data!$L$6:$L$1888,$B8,Data!$J$6:$J$1888,L$4))&gt;0,IF($C$1=1,SUMIFS(Data!$G$6:$G$1888,Data!$L$6:$L$1888,$B8,Data!$J$6:$J$1888,L$4),SUMIFS(Data!$O$6:$O$1888,Data!$L$6:$L$1888,$B8,Data!$J$6:$J$1888,L$4)),"")</f>
        <v/>
      </c>
      <c r="M8" s="19">
        <f t="shared" si="4"/>
        <v>51497.005988023957</v>
      </c>
      <c r="O8" s="22" t="s">
        <v>65</v>
      </c>
      <c r="P8" s="19">
        <f>SUM(F$5:F$106)</f>
        <v>3050461.4329808243</v>
      </c>
      <c r="Q8" s="19">
        <f>MIN(F$5:F$106)</f>
        <v>5250</v>
      </c>
      <c r="R8" s="19">
        <f>AVERAGE(F$5:F$106)</f>
        <v>217890.10235577315</v>
      </c>
      <c r="S8" s="19">
        <f>MAX(F$5:F$106)</f>
        <v>1745000</v>
      </c>
      <c r="T8" s="19">
        <f>QUARTILE(F$5:F$106,1)</f>
        <v>17014.215134878214</v>
      </c>
      <c r="U8" s="19">
        <f>MEDIAN(F$5:F$106)</f>
        <v>77272.045876664546</v>
      </c>
      <c r="V8" s="19">
        <f>QUARTILE(F$5:F$106,3)</f>
        <v>148874.57508351913</v>
      </c>
      <c r="W8" s="19">
        <f t="shared" si="0"/>
        <v>17014.215134878214</v>
      </c>
      <c r="X8" s="19">
        <f t="shared" si="1"/>
        <v>60257.830741786333</v>
      </c>
      <c r="Y8" s="19">
        <f t="shared" si="2"/>
        <v>71602.529206854582</v>
      </c>
      <c r="Z8" s="19">
        <f t="shared" si="3"/>
        <v>11764.215134878214</v>
      </c>
      <c r="AA8" s="19">
        <f t="shared" si="5"/>
        <v>15961.254249164809</v>
      </c>
      <c r="AB8" s="23">
        <v>3.5</v>
      </c>
      <c r="AC8" s="20"/>
      <c r="AE8" s="20"/>
    </row>
    <row r="9" spans="2:31" x14ac:dyDescent="0.25">
      <c r="B9" t="s">
        <v>1741</v>
      </c>
      <c r="C9" s="19" t="str">
        <f>IF(IF($C$1=1,SUMIFS(Data!$G$6:$G$1888,Data!$L$6:$L$1888,$B9,Data!$J$6:$J$1888,C$4),SUMIFS(Data!$O$6:$O$1888,Data!$L$6:$L$1888,$B9,Data!$J$6:$J$1888,C$4))&gt;0,IF($C$1=1,SUMIFS(Data!$G$6:$G$1888,Data!$L$6:$L$1888,$B9,Data!$J$6:$J$1888,C$4),SUMIFS(Data!$O$6:$O$1888,Data!$L$6:$L$1888,$B9,Data!$J$6:$J$1888,C$4)),"")</f>
        <v/>
      </c>
      <c r="D9" s="19" t="str">
        <f>IF(IF($C$1=1,SUMIFS(Data!$G$6:$G$1888,Data!$L$6:$L$1888,$B9,Data!$J$6:$J$1888,D$4),SUMIFS(Data!$O$6:$O$1888,Data!$L$6:$L$1888,$B9,Data!$J$6:$J$1888,D$4))&gt;0,IF($C$1=1,SUMIFS(Data!$G$6:$G$1888,Data!$L$6:$L$1888,$B9,Data!$J$6:$J$1888,D$4),SUMIFS(Data!$O$6:$O$1888,Data!$L$6:$L$1888,$B9,Data!$J$6:$J$1888,D$4)),"")</f>
        <v/>
      </c>
      <c r="E9" s="19" t="str">
        <f>IF(IF($C$1=1,SUMIFS(Data!$G$6:$G$1888,Data!$L$6:$L$1888,$B9,Data!$J$6:$J$1888,E$4),SUMIFS(Data!$O$6:$O$1888,Data!$L$6:$L$1888,$B9,Data!$J$6:$J$1888,E$4))&gt;0,IF($C$1=1,SUMIFS(Data!$G$6:$G$1888,Data!$L$6:$L$1888,$B9,Data!$J$6:$J$1888,E$4),SUMIFS(Data!$O$6:$O$1888,Data!$L$6:$L$1888,$B9,Data!$J$6:$J$1888,E$4)),"")</f>
        <v/>
      </c>
      <c r="F9" s="19" t="str">
        <f>IF(IF($C$1=1,SUMIFS(Data!$G$6:$G$1888,Data!$L$6:$L$1888,$B9,Data!$J$6:$J$1888,F$4),SUMIFS(Data!$O$6:$O$1888,Data!$L$6:$L$1888,$B9,Data!$J$6:$J$1888,F$4))&gt;0,IF($C$1=1,SUMIFS(Data!$G$6:$G$1888,Data!$L$6:$L$1888,$B9,Data!$J$6:$J$1888,F$4),SUMIFS(Data!$O$6:$O$1888,Data!$L$6:$L$1888,$B9,Data!$J$6:$J$1888,F$4)),"")</f>
        <v/>
      </c>
      <c r="G9" s="19">
        <f>IF(IF($C$1=1,SUMIFS(Data!$G$6:$G$1888,Data!$L$6:$L$1888,$B9,Data!$J$6:$J$1888,G$4),SUMIFS(Data!$O$6:$O$1888,Data!$L$6:$L$1888,$B9,Data!$J$6:$J$1888,G$4))&gt;0,IF($C$1=1,SUMIFS(Data!$G$6:$G$1888,Data!$L$6:$L$1888,$B9,Data!$J$6:$J$1888,G$4),SUMIFS(Data!$O$6:$O$1888,Data!$L$6:$L$1888,$B9,Data!$J$6:$J$1888,G$4)),"")</f>
        <v>177600</v>
      </c>
      <c r="H9" s="19" t="str">
        <f>IF(IF($C$1=1,SUMIFS(Data!$G$6:$G$1888,Data!$L$6:$L$1888,$B9,Data!$J$6:$J$1888,H$4),SUMIFS(Data!$O$6:$O$1888,Data!$L$6:$L$1888,$B9,Data!$J$6:$J$1888,H$4))&gt;0,IF($C$1=1,SUMIFS(Data!$G$6:$G$1888,Data!$L$6:$L$1888,$B9,Data!$J$6:$J$1888,H$4),SUMIFS(Data!$O$6:$O$1888,Data!$L$6:$L$1888,$B9,Data!$J$6:$J$1888,H$4)),"")</f>
        <v/>
      </c>
      <c r="I9" s="19" t="str">
        <f>IF(IF($C$1=1,SUMIFS(Data!$G$6:$G$1888,Data!$L$6:$L$1888,$B9,Data!$J$6:$J$1888,I$4),SUMIFS(Data!$O$6:$O$1888,Data!$L$6:$L$1888,$B9,Data!$J$6:$J$1888,I$4))&gt;0,IF($C$1=1,SUMIFS(Data!$G$6:$G$1888,Data!$L$6:$L$1888,$B9,Data!$J$6:$J$1888,I$4),SUMIFS(Data!$O$6:$O$1888,Data!$L$6:$L$1888,$B9,Data!$J$6:$J$1888,I$4)),"")</f>
        <v/>
      </c>
      <c r="J9" s="19" t="str">
        <f>IF(IF($C$1=1,SUMIFS(Data!$G$6:$G$1888,Data!$L$6:$L$1888,$B9,Data!$J$6:$J$1888,J$4),SUMIFS(Data!$O$6:$O$1888,Data!$L$6:$L$1888,$B9,Data!$J$6:$J$1888,J$4))&gt;0,IF($C$1=1,SUMIFS(Data!$G$6:$G$1888,Data!$L$6:$L$1888,$B9,Data!$J$6:$J$1888,J$4),SUMIFS(Data!$O$6:$O$1888,Data!$L$6:$L$1888,$B9,Data!$J$6:$J$1888,J$4)),"")</f>
        <v/>
      </c>
      <c r="K9" s="19" t="str">
        <f>IF(IF($C$1=1,SUMIFS(Data!$G$6:$G$1888,Data!$L$6:$L$1888,$B9,Data!$J$6:$J$1888,K$4),SUMIFS(Data!$O$6:$O$1888,Data!$L$6:$L$1888,$B9,Data!$J$6:$J$1888,K$4))&gt;0,IF($C$1=1,SUMIFS(Data!$G$6:$G$1888,Data!$L$6:$L$1888,$B9,Data!$J$6:$J$1888,K$4),SUMIFS(Data!$O$6:$O$1888,Data!$L$6:$L$1888,$B9,Data!$J$6:$J$1888,K$4)),"")</f>
        <v/>
      </c>
      <c r="L9" s="19" t="str">
        <f>IF(IF($C$1=1,SUMIFS(Data!$G$6:$G$1888,Data!$L$6:$L$1888,$B9,Data!$J$6:$J$1888,L$4),SUMIFS(Data!$O$6:$O$1888,Data!$L$6:$L$1888,$B9,Data!$J$6:$J$1888,L$4))&gt;0,IF($C$1=1,SUMIFS(Data!$G$6:$G$1888,Data!$L$6:$L$1888,$B9,Data!$J$6:$J$1888,L$4),SUMIFS(Data!$O$6:$O$1888,Data!$L$6:$L$1888,$B9,Data!$J$6:$J$1888,L$4)),"")</f>
        <v/>
      </c>
      <c r="M9" s="19">
        <f t="shared" si="4"/>
        <v>177600</v>
      </c>
      <c r="O9" s="22" t="s">
        <v>308</v>
      </c>
      <c r="P9" s="19">
        <f>SUM(G$5:G$106)</f>
        <v>7316519.4785201717</v>
      </c>
      <c r="Q9" s="19">
        <f>MIN(G$5:G$106)</f>
        <v>3000</v>
      </c>
      <c r="R9" s="19">
        <f>AVERAGE(G$5:G$106)</f>
        <v>252293.77512138523</v>
      </c>
      <c r="S9" s="19">
        <f>MAX(G$5:G$106)</f>
        <v>2718962</v>
      </c>
      <c r="T9" s="19">
        <f>QUARTILE(G$5:G$106,1)</f>
        <v>19068</v>
      </c>
      <c r="U9" s="19">
        <f>MEDIAN(G$5:G$106)</f>
        <v>62564.631571458704</v>
      </c>
      <c r="V9" s="19">
        <f>QUARTILE(G$5:G$106,3)</f>
        <v>110270.67130447156</v>
      </c>
      <c r="W9" s="19">
        <f t="shared" si="0"/>
        <v>19068</v>
      </c>
      <c r="X9" s="19">
        <f t="shared" si="1"/>
        <v>43496.631571458704</v>
      </c>
      <c r="Y9" s="19">
        <f t="shared" si="2"/>
        <v>47706.039733012854</v>
      </c>
      <c r="Z9" s="19">
        <f t="shared" si="3"/>
        <v>16068</v>
      </c>
      <c r="AA9" s="19">
        <f t="shared" si="5"/>
        <v>26086.913286955281</v>
      </c>
      <c r="AB9" s="23">
        <v>4.5</v>
      </c>
      <c r="AC9" s="20"/>
      <c r="AE9" s="20"/>
    </row>
    <row r="10" spans="2:31" x14ac:dyDescent="0.25">
      <c r="B10" t="s">
        <v>1696</v>
      </c>
      <c r="C10" s="19" t="str">
        <f>IF(IF($C$1=1,SUMIFS(Data!$G$6:$G$1888,Data!$L$6:$L$1888,$B10,Data!$J$6:$J$1888,C$4),SUMIFS(Data!$O$6:$O$1888,Data!$L$6:$L$1888,$B10,Data!$J$6:$J$1888,C$4))&gt;0,IF($C$1=1,SUMIFS(Data!$G$6:$G$1888,Data!$L$6:$L$1888,$B10,Data!$J$6:$J$1888,C$4),SUMIFS(Data!$O$6:$O$1888,Data!$L$6:$L$1888,$B10,Data!$J$6:$J$1888,C$4)),"")</f>
        <v/>
      </c>
      <c r="D10" s="19" t="str">
        <f>IF(IF($C$1=1,SUMIFS(Data!$G$6:$G$1888,Data!$L$6:$L$1888,$B10,Data!$J$6:$J$1888,D$4),SUMIFS(Data!$O$6:$O$1888,Data!$L$6:$L$1888,$B10,Data!$J$6:$J$1888,D$4))&gt;0,IF($C$1=1,SUMIFS(Data!$G$6:$G$1888,Data!$L$6:$L$1888,$B10,Data!$J$6:$J$1888,D$4),SUMIFS(Data!$O$6:$O$1888,Data!$L$6:$L$1888,$B10,Data!$J$6:$J$1888,D$4)),"")</f>
        <v/>
      </c>
      <c r="E10" s="19" t="str">
        <f>IF(IF($C$1=1,SUMIFS(Data!$G$6:$G$1888,Data!$L$6:$L$1888,$B10,Data!$J$6:$J$1888,E$4),SUMIFS(Data!$O$6:$O$1888,Data!$L$6:$L$1888,$B10,Data!$J$6:$J$1888,E$4))&gt;0,IF($C$1=1,SUMIFS(Data!$G$6:$G$1888,Data!$L$6:$L$1888,$B10,Data!$J$6:$J$1888,E$4),SUMIFS(Data!$O$6:$O$1888,Data!$L$6:$L$1888,$B10,Data!$J$6:$J$1888,E$4)),"")</f>
        <v/>
      </c>
      <c r="F10" s="19" t="str">
        <f>IF(IF($C$1=1,SUMIFS(Data!$G$6:$G$1888,Data!$L$6:$L$1888,$B10,Data!$J$6:$J$1888,F$4),SUMIFS(Data!$O$6:$O$1888,Data!$L$6:$L$1888,$B10,Data!$J$6:$J$1888,F$4))&gt;0,IF($C$1=1,SUMIFS(Data!$G$6:$G$1888,Data!$L$6:$L$1888,$B10,Data!$J$6:$J$1888,F$4),SUMIFS(Data!$O$6:$O$1888,Data!$L$6:$L$1888,$B10,Data!$J$6:$J$1888,F$4)),"")</f>
        <v/>
      </c>
      <c r="G10" s="19" t="str">
        <f>IF(IF($C$1=1,SUMIFS(Data!$G$6:$G$1888,Data!$L$6:$L$1888,$B10,Data!$J$6:$J$1888,G$4),SUMIFS(Data!$O$6:$O$1888,Data!$L$6:$L$1888,$B10,Data!$J$6:$J$1888,G$4))&gt;0,IF($C$1=1,SUMIFS(Data!$G$6:$G$1888,Data!$L$6:$L$1888,$B10,Data!$J$6:$J$1888,G$4),SUMIFS(Data!$O$6:$O$1888,Data!$L$6:$L$1888,$B10,Data!$J$6:$J$1888,G$4)),"")</f>
        <v/>
      </c>
      <c r="H10" s="19" t="str">
        <f>IF(IF($C$1=1,SUMIFS(Data!$G$6:$G$1888,Data!$L$6:$L$1888,$B10,Data!$J$6:$J$1888,H$4),SUMIFS(Data!$O$6:$O$1888,Data!$L$6:$L$1888,$B10,Data!$J$6:$J$1888,H$4))&gt;0,IF($C$1=1,SUMIFS(Data!$G$6:$G$1888,Data!$L$6:$L$1888,$B10,Data!$J$6:$J$1888,H$4),SUMIFS(Data!$O$6:$O$1888,Data!$L$6:$L$1888,$B10,Data!$J$6:$J$1888,H$4)),"")</f>
        <v/>
      </c>
      <c r="I10" s="19">
        <f>IF(IF($C$1=1,SUMIFS(Data!$G$6:$G$1888,Data!$L$6:$L$1888,$B10,Data!$J$6:$J$1888,I$4),SUMIFS(Data!$O$6:$O$1888,Data!$L$6:$L$1888,$B10,Data!$J$6:$J$1888,I$4))&gt;0,IF($C$1=1,SUMIFS(Data!$G$6:$G$1888,Data!$L$6:$L$1888,$B10,Data!$J$6:$J$1888,I$4),SUMIFS(Data!$O$6:$O$1888,Data!$L$6:$L$1888,$B10,Data!$J$6:$J$1888,I$4)),"")</f>
        <v>24864</v>
      </c>
      <c r="J10" s="19" t="str">
        <f>IF(IF($C$1=1,SUMIFS(Data!$G$6:$G$1888,Data!$L$6:$L$1888,$B10,Data!$J$6:$J$1888,J$4),SUMIFS(Data!$O$6:$O$1888,Data!$L$6:$L$1888,$B10,Data!$J$6:$J$1888,J$4))&gt;0,IF($C$1=1,SUMIFS(Data!$G$6:$G$1888,Data!$L$6:$L$1888,$B10,Data!$J$6:$J$1888,J$4),SUMIFS(Data!$O$6:$O$1888,Data!$L$6:$L$1888,$B10,Data!$J$6:$J$1888,J$4)),"")</f>
        <v/>
      </c>
      <c r="K10" s="19" t="str">
        <f>IF(IF($C$1=1,SUMIFS(Data!$G$6:$G$1888,Data!$L$6:$L$1888,$B10,Data!$J$6:$J$1888,K$4),SUMIFS(Data!$O$6:$O$1888,Data!$L$6:$L$1888,$B10,Data!$J$6:$J$1888,K$4))&gt;0,IF($C$1=1,SUMIFS(Data!$G$6:$G$1888,Data!$L$6:$L$1888,$B10,Data!$J$6:$J$1888,K$4),SUMIFS(Data!$O$6:$O$1888,Data!$L$6:$L$1888,$B10,Data!$J$6:$J$1888,K$4)),"")</f>
        <v/>
      </c>
      <c r="L10" s="19" t="str">
        <f>IF(IF($C$1=1,SUMIFS(Data!$G$6:$G$1888,Data!$L$6:$L$1888,$B10,Data!$J$6:$J$1888,L$4),SUMIFS(Data!$O$6:$O$1888,Data!$L$6:$L$1888,$B10,Data!$J$6:$J$1888,L$4))&gt;0,IF($C$1=1,SUMIFS(Data!$G$6:$G$1888,Data!$L$6:$L$1888,$B10,Data!$J$6:$J$1888,L$4),SUMIFS(Data!$O$6:$O$1888,Data!$L$6:$L$1888,$B10,Data!$J$6:$J$1888,L$4)),"")</f>
        <v/>
      </c>
      <c r="M10" s="19">
        <f t="shared" si="4"/>
        <v>24864</v>
      </c>
      <c r="O10" s="22" t="s">
        <v>277</v>
      </c>
      <c r="P10" s="19">
        <f>SUM(H$5:H$106)</f>
        <v>3826921.2054179674</v>
      </c>
      <c r="Q10" s="19">
        <f>MIN(H$5:H$106)</f>
        <v>6629</v>
      </c>
      <c r="R10" s="19">
        <f>AVERAGE(H$5:H$106)</f>
        <v>191346.06027089836</v>
      </c>
      <c r="S10" s="19">
        <f>MAX(H$5:H$106)</f>
        <v>1873460</v>
      </c>
      <c r="T10" s="19">
        <f>QUARTILE(H$5:H$106,1)</f>
        <v>33000</v>
      </c>
      <c r="U10" s="19">
        <f>MEDIAN(H$5:H$106)</f>
        <v>66177.639280851639</v>
      </c>
      <c r="V10" s="19">
        <f>QUARTILE(H$5:H$106,3)</f>
        <v>131685.55708285799</v>
      </c>
      <c r="W10" s="19">
        <f t="shared" si="0"/>
        <v>33000</v>
      </c>
      <c r="X10" s="19">
        <f t="shared" si="1"/>
        <v>33177.639280851639</v>
      </c>
      <c r="Y10" s="19">
        <f t="shared" si="2"/>
        <v>65507.917802006355</v>
      </c>
      <c r="Z10" s="19">
        <f t="shared" si="3"/>
        <v>26371</v>
      </c>
      <c r="AA10" s="19">
        <f t="shared" si="5"/>
        <v>17417.74442917142</v>
      </c>
      <c r="AB10" s="23">
        <v>5.5</v>
      </c>
      <c r="AC10" s="20"/>
      <c r="AE10" s="20"/>
    </row>
    <row r="11" spans="2:31" x14ac:dyDescent="0.25">
      <c r="B11" t="s">
        <v>1767</v>
      </c>
      <c r="C11" s="19" t="str">
        <f>IF(IF($C$1=1,SUMIFS(Data!$G$6:$G$1888,Data!$L$6:$L$1888,$B11,Data!$J$6:$J$1888,C$4),SUMIFS(Data!$O$6:$O$1888,Data!$L$6:$L$1888,$B11,Data!$J$6:$J$1888,C$4))&gt;0,IF($C$1=1,SUMIFS(Data!$G$6:$G$1888,Data!$L$6:$L$1888,$B11,Data!$J$6:$J$1888,C$4),SUMIFS(Data!$O$6:$O$1888,Data!$L$6:$L$1888,$B11,Data!$J$6:$J$1888,C$4)),"")</f>
        <v/>
      </c>
      <c r="D11" s="19" t="str">
        <f>IF(IF($C$1=1,SUMIFS(Data!$G$6:$G$1888,Data!$L$6:$L$1888,$B11,Data!$J$6:$J$1888,D$4),SUMIFS(Data!$O$6:$O$1888,Data!$L$6:$L$1888,$B11,Data!$J$6:$J$1888,D$4))&gt;0,IF($C$1=1,SUMIFS(Data!$G$6:$G$1888,Data!$L$6:$L$1888,$B11,Data!$J$6:$J$1888,D$4),SUMIFS(Data!$O$6:$O$1888,Data!$L$6:$L$1888,$B11,Data!$J$6:$J$1888,D$4)),"")</f>
        <v/>
      </c>
      <c r="E11" s="19" t="str">
        <f>IF(IF($C$1=1,SUMIFS(Data!$G$6:$G$1888,Data!$L$6:$L$1888,$B11,Data!$J$6:$J$1888,E$4),SUMIFS(Data!$O$6:$O$1888,Data!$L$6:$L$1888,$B11,Data!$J$6:$J$1888,E$4))&gt;0,IF($C$1=1,SUMIFS(Data!$G$6:$G$1888,Data!$L$6:$L$1888,$B11,Data!$J$6:$J$1888,E$4),SUMIFS(Data!$O$6:$O$1888,Data!$L$6:$L$1888,$B11,Data!$J$6:$J$1888,E$4)),"")</f>
        <v/>
      </c>
      <c r="F11" s="19" t="str">
        <f>IF(IF($C$1=1,SUMIFS(Data!$G$6:$G$1888,Data!$L$6:$L$1888,$B11,Data!$J$6:$J$1888,F$4),SUMIFS(Data!$O$6:$O$1888,Data!$L$6:$L$1888,$B11,Data!$J$6:$J$1888,F$4))&gt;0,IF($C$1=1,SUMIFS(Data!$G$6:$G$1888,Data!$L$6:$L$1888,$B11,Data!$J$6:$J$1888,F$4),SUMIFS(Data!$O$6:$O$1888,Data!$L$6:$L$1888,$B11,Data!$J$6:$J$1888,F$4)),"")</f>
        <v/>
      </c>
      <c r="G11" s="19" t="str">
        <f>IF(IF($C$1=1,SUMIFS(Data!$G$6:$G$1888,Data!$L$6:$L$1888,$B11,Data!$J$6:$J$1888,G$4),SUMIFS(Data!$O$6:$O$1888,Data!$L$6:$L$1888,$B11,Data!$J$6:$J$1888,G$4))&gt;0,IF($C$1=1,SUMIFS(Data!$G$6:$G$1888,Data!$L$6:$L$1888,$B11,Data!$J$6:$J$1888,G$4),SUMIFS(Data!$O$6:$O$1888,Data!$L$6:$L$1888,$B11,Data!$J$6:$J$1888,G$4)),"")</f>
        <v/>
      </c>
      <c r="H11" s="19">
        <f>IF(IF($C$1=1,SUMIFS(Data!$G$6:$G$1888,Data!$L$6:$L$1888,$B11,Data!$J$6:$J$1888,H$4),SUMIFS(Data!$O$6:$O$1888,Data!$L$6:$L$1888,$B11,Data!$J$6:$J$1888,H$4))&gt;0,IF($C$1=1,SUMIFS(Data!$G$6:$G$1888,Data!$L$6:$L$1888,$B11,Data!$J$6:$J$1888,H$4),SUMIFS(Data!$O$6:$O$1888,Data!$L$6:$L$1888,$B11,Data!$J$6:$J$1888,H$4)),"")</f>
        <v>9376.2513877177607</v>
      </c>
      <c r="I11" s="19" t="str">
        <f>IF(IF($C$1=1,SUMIFS(Data!$G$6:$G$1888,Data!$L$6:$L$1888,$B11,Data!$J$6:$J$1888,I$4),SUMIFS(Data!$O$6:$O$1888,Data!$L$6:$L$1888,$B11,Data!$J$6:$J$1888,I$4))&gt;0,IF($C$1=1,SUMIFS(Data!$G$6:$G$1888,Data!$L$6:$L$1888,$B11,Data!$J$6:$J$1888,I$4),SUMIFS(Data!$O$6:$O$1888,Data!$L$6:$L$1888,$B11,Data!$J$6:$J$1888,I$4)),"")</f>
        <v/>
      </c>
      <c r="J11" s="19" t="str">
        <f>IF(IF($C$1=1,SUMIFS(Data!$G$6:$G$1888,Data!$L$6:$L$1888,$B11,Data!$J$6:$J$1888,J$4),SUMIFS(Data!$O$6:$O$1888,Data!$L$6:$L$1888,$B11,Data!$J$6:$J$1888,J$4))&gt;0,IF($C$1=1,SUMIFS(Data!$G$6:$G$1888,Data!$L$6:$L$1888,$B11,Data!$J$6:$J$1888,J$4),SUMIFS(Data!$O$6:$O$1888,Data!$L$6:$L$1888,$B11,Data!$J$6:$J$1888,J$4)),"")</f>
        <v/>
      </c>
      <c r="K11" s="19" t="str">
        <f>IF(IF($C$1=1,SUMIFS(Data!$G$6:$G$1888,Data!$L$6:$L$1888,$B11,Data!$J$6:$J$1888,K$4),SUMIFS(Data!$O$6:$O$1888,Data!$L$6:$L$1888,$B11,Data!$J$6:$J$1888,K$4))&gt;0,IF($C$1=1,SUMIFS(Data!$G$6:$G$1888,Data!$L$6:$L$1888,$B11,Data!$J$6:$J$1888,K$4),SUMIFS(Data!$O$6:$O$1888,Data!$L$6:$L$1888,$B11,Data!$J$6:$J$1888,K$4)),"")</f>
        <v/>
      </c>
      <c r="L11" s="19" t="str">
        <f>IF(IF($C$1=1,SUMIFS(Data!$G$6:$G$1888,Data!$L$6:$L$1888,$B11,Data!$J$6:$J$1888,L$4),SUMIFS(Data!$O$6:$O$1888,Data!$L$6:$L$1888,$B11,Data!$J$6:$J$1888,L$4))&gt;0,IF($C$1=1,SUMIFS(Data!$G$6:$G$1888,Data!$L$6:$L$1888,$B11,Data!$J$6:$J$1888,L$4),SUMIFS(Data!$O$6:$O$1888,Data!$L$6:$L$1888,$B11,Data!$J$6:$J$1888,L$4)),"")</f>
        <v/>
      </c>
      <c r="M11" s="19">
        <f t="shared" si="4"/>
        <v>9376.2513877177607</v>
      </c>
      <c r="O11" s="22" t="s">
        <v>51</v>
      </c>
      <c r="P11" s="19">
        <f>SUM(I$5:I$106)</f>
        <v>25940438.317743823</v>
      </c>
      <c r="Q11" s="19">
        <f>MIN(I$5:I$106)</f>
        <v>4400</v>
      </c>
      <c r="R11" s="19">
        <f>AVERAGE(I$5:I$106)</f>
        <v>463222.11281685397</v>
      </c>
      <c r="S11" s="19">
        <f>MAX(I$5:I$106)</f>
        <v>11249348</v>
      </c>
      <c r="T11" s="19">
        <f>QUARTILE(I$5:I$106,1)</f>
        <v>35300</v>
      </c>
      <c r="U11" s="19">
        <f>MEDIAN(I$5:I$106)</f>
        <v>82845.591506272423</v>
      </c>
      <c r="V11" s="19">
        <f>QUARTILE(I$5:I$106,3)</f>
        <v>181275.29546526686</v>
      </c>
      <c r="W11" s="19">
        <f t="shared" si="0"/>
        <v>35300</v>
      </c>
      <c r="X11" s="19">
        <f t="shared" si="1"/>
        <v>47545.591506272423</v>
      </c>
      <c r="Y11" s="19">
        <f t="shared" si="2"/>
        <v>98429.703958994432</v>
      </c>
      <c r="Z11" s="19">
        <f t="shared" si="3"/>
        <v>30900</v>
      </c>
      <c r="AA11" s="19">
        <f t="shared" si="5"/>
        <v>110680.72704534733</v>
      </c>
      <c r="AB11" s="23">
        <v>6.5</v>
      </c>
      <c r="AC11" s="20"/>
      <c r="AE11" s="20"/>
    </row>
    <row r="12" spans="2:31" x14ac:dyDescent="0.25">
      <c r="B12" t="s">
        <v>1727</v>
      </c>
      <c r="C12" s="19" t="str">
        <f>IF(IF($C$1=1,SUMIFS(Data!$G$6:$G$1888,Data!$L$6:$L$1888,$B12,Data!$J$6:$J$1888,C$4),SUMIFS(Data!$O$6:$O$1888,Data!$L$6:$L$1888,$B12,Data!$J$6:$J$1888,C$4))&gt;0,IF($C$1=1,SUMIFS(Data!$G$6:$G$1888,Data!$L$6:$L$1888,$B12,Data!$J$6:$J$1888,C$4),SUMIFS(Data!$O$6:$O$1888,Data!$L$6:$L$1888,$B12,Data!$J$6:$J$1888,C$4)),"")</f>
        <v/>
      </c>
      <c r="D12" s="19">
        <f>IF(IF($C$1=1,SUMIFS(Data!$G$6:$G$1888,Data!$L$6:$L$1888,$B12,Data!$J$6:$J$1888,D$4),SUMIFS(Data!$O$6:$O$1888,Data!$L$6:$L$1888,$B12,Data!$J$6:$J$1888,D$4))&gt;0,IF($C$1=1,SUMIFS(Data!$G$6:$G$1888,Data!$L$6:$L$1888,$B12,Data!$J$6:$J$1888,D$4),SUMIFS(Data!$O$6:$O$1888,Data!$L$6:$L$1888,$B12,Data!$J$6:$J$1888,D$4)),"")</f>
        <v>13745.704467353951</v>
      </c>
      <c r="E12" s="19" t="str">
        <f>IF(IF($C$1=1,SUMIFS(Data!$G$6:$G$1888,Data!$L$6:$L$1888,$B12,Data!$J$6:$J$1888,E$4),SUMIFS(Data!$O$6:$O$1888,Data!$L$6:$L$1888,$B12,Data!$J$6:$J$1888,E$4))&gt;0,IF($C$1=1,SUMIFS(Data!$G$6:$G$1888,Data!$L$6:$L$1888,$B12,Data!$J$6:$J$1888,E$4),SUMIFS(Data!$O$6:$O$1888,Data!$L$6:$L$1888,$B12,Data!$J$6:$J$1888,E$4)),"")</f>
        <v/>
      </c>
      <c r="F12" s="19" t="str">
        <f>IF(IF($C$1=1,SUMIFS(Data!$G$6:$G$1888,Data!$L$6:$L$1888,$B12,Data!$J$6:$J$1888,F$4),SUMIFS(Data!$O$6:$O$1888,Data!$L$6:$L$1888,$B12,Data!$J$6:$J$1888,F$4))&gt;0,IF($C$1=1,SUMIFS(Data!$G$6:$G$1888,Data!$L$6:$L$1888,$B12,Data!$J$6:$J$1888,F$4),SUMIFS(Data!$O$6:$O$1888,Data!$L$6:$L$1888,$B12,Data!$J$6:$J$1888,F$4)),"")</f>
        <v/>
      </c>
      <c r="G12" s="19" t="str">
        <f>IF(IF($C$1=1,SUMIFS(Data!$G$6:$G$1888,Data!$L$6:$L$1888,$B12,Data!$J$6:$J$1888,G$4),SUMIFS(Data!$O$6:$O$1888,Data!$L$6:$L$1888,$B12,Data!$J$6:$J$1888,G$4))&gt;0,IF($C$1=1,SUMIFS(Data!$G$6:$G$1888,Data!$L$6:$L$1888,$B12,Data!$J$6:$J$1888,G$4),SUMIFS(Data!$O$6:$O$1888,Data!$L$6:$L$1888,$B12,Data!$J$6:$J$1888,G$4)),"")</f>
        <v/>
      </c>
      <c r="H12" s="19" t="str">
        <f>IF(IF($C$1=1,SUMIFS(Data!$G$6:$G$1888,Data!$L$6:$L$1888,$B12,Data!$J$6:$J$1888,H$4),SUMIFS(Data!$O$6:$O$1888,Data!$L$6:$L$1888,$B12,Data!$J$6:$J$1888,H$4))&gt;0,IF($C$1=1,SUMIFS(Data!$G$6:$G$1888,Data!$L$6:$L$1888,$B12,Data!$J$6:$J$1888,H$4),SUMIFS(Data!$O$6:$O$1888,Data!$L$6:$L$1888,$B12,Data!$J$6:$J$1888,H$4)),"")</f>
        <v/>
      </c>
      <c r="I12" s="19" t="str">
        <f>IF(IF($C$1=1,SUMIFS(Data!$G$6:$G$1888,Data!$L$6:$L$1888,$B12,Data!$J$6:$J$1888,I$4),SUMIFS(Data!$O$6:$O$1888,Data!$L$6:$L$1888,$B12,Data!$J$6:$J$1888,I$4))&gt;0,IF($C$1=1,SUMIFS(Data!$G$6:$G$1888,Data!$L$6:$L$1888,$B12,Data!$J$6:$J$1888,I$4),SUMIFS(Data!$O$6:$O$1888,Data!$L$6:$L$1888,$B12,Data!$J$6:$J$1888,I$4)),"")</f>
        <v/>
      </c>
      <c r="J12" s="19" t="str">
        <f>IF(IF($C$1=1,SUMIFS(Data!$G$6:$G$1888,Data!$L$6:$L$1888,$B12,Data!$J$6:$J$1888,J$4),SUMIFS(Data!$O$6:$O$1888,Data!$L$6:$L$1888,$B12,Data!$J$6:$J$1888,J$4))&gt;0,IF($C$1=1,SUMIFS(Data!$G$6:$G$1888,Data!$L$6:$L$1888,$B12,Data!$J$6:$J$1888,J$4),SUMIFS(Data!$O$6:$O$1888,Data!$L$6:$L$1888,$B12,Data!$J$6:$J$1888,J$4)),"")</f>
        <v/>
      </c>
      <c r="K12" s="19" t="str">
        <f>IF(IF($C$1=1,SUMIFS(Data!$G$6:$G$1888,Data!$L$6:$L$1888,$B12,Data!$J$6:$J$1888,K$4),SUMIFS(Data!$O$6:$O$1888,Data!$L$6:$L$1888,$B12,Data!$J$6:$J$1888,K$4))&gt;0,IF($C$1=1,SUMIFS(Data!$G$6:$G$1888,Data!$L$6:$L$1888,$B12,Data!$J$6:$J$1888,K$4),SUMIFS(Data!$O$6:$O$1888,Data!$L$6:$L$1888,$B12,Data!$J$6:$J$1888,K$4)),"")</f>
        <v/>
      </c>
      <c r="L12" s="19" t="str">
        <f>IF(IF($C$1=1,SUMIFS(Data!$G$6:$G$1888,Data!$L$6:$L$1888,$B12,Data!$J$6:$J$1888,L$4),SUMIFS(Data!$O$6:$O$1888,Data!$L$6:$L$1888,$B12,Data!$J$6:$J$1888,L$4))&gt;0,IF($C$1=1,SUMIFS(Data!$G$6:$G$1888,Data!$L$6:$L$1888,$B12,Data!$J$6:$J$1888,L$4),SUMIFS(Data!$O$6:$O$1888,Data!$L$6:$L$1888,$B12,Data!$J$6:$J$1888,L$4)),"")</f>
        <v/>
      </c>
      <c r="M12" s="19">
        <f t="shared" si="4"/>
        <v>13745.704467353951</v>
      </c>
      <c r="O12" s="22" t="s">
        <v>19</v>
      </c>
      <c r="P12" s="19">
        <f>SUM(J$5:J$106)</f>
        <v>34397756.676867761</v>
      </c>
      <c r="Q12" s="19">
        <f>MIN(J$5:J$106)</f>
        <v>4800</v>
      </c>
      <c r="R12" s="19">
        <f>AVERAGE(J$5:J$106)</f>
        <v>545996.13772805966</v>
      </c>
      <c r="S12" s="19">
        <f>MAX(J$5:J$106)</f>
        <v>18587370</v>
      </c>
      <c r="T12" s="19">
        <f>QUARTILE(J$5:J$106,1)</f>
        <v>18993.5</v>
      </c>
      <c r="U12" s="19">
        <f>MEDIAN(J$5:J$106)</f>
        <v>50000</v>
      </c>
      <c r="V12" s="19">
        <f>QUARTILE(J$5:J$106,3)</f>
        <v>138308.96596025969</v>
      </c>
      <c r="W12" s="19">
        <f t="shared" si="0"/>
        <v>18993.5</v>
      </c>
      <c r="X12" s="19">
        <f t="shared" si="1"/>
        <v>31006.5</v>
      </c>
      <c r="Y12" s="19">
        <f t="shared" si="2"/>
        <v>88308.965960259695</v>
      </c>
      <c r="Z12" s="19">
        <f t="shared" si="3"/>
        <v>14193.5</v>
      </c>
      <c r="AA12" s="19">
        <f t="shared" si="5"/>
        <v>184490.6103403974</v>
      </c>
      <c r="AB12" s="23">
        <v>7.5</v>
      </c>
      <c r="AC12" s="20"/>
      <c r="AE12" s="20"/>
    </row>
    <row r="13" spans="2:31" x14ac:dyDescent="0.25">
      <c r="B13" t="s">
        <v>3954</v>
      </c>
      <c r="C13" s="19" t="str">
        <f>IF(IF($C$1=1,SUMIFS(Data!$G$6:$G$1888,Data!$L$6:$L$1888,$B13,Data!$J$6:$J$1888,C$4),SUMIFS(Data!$O$6:$O$1888,Data!$L$6:$L$1888,$B13,Data!$J$6:$J$1888,C$4))&gt;0,IF($C$1=1,SUMIFS(Data!$G$6:$G$1888,Data!$L$6:$L$1888,$B13,Data!$J$6:$J$1888,C$4),SUMIFS(Data!$O$6:$O$1888,Data!$L$6:$L$1888,$B13,Data!$J$6:$J$1888,C$4)),"")</f>
        <v/>
      </c>
      <c r="D13" s="19" t="str">
        <f>IF(IF($C$1=1,SUMIFS(Data!$G$6:$G$1888,Data!$L$6:$L$1888,$B13,Data!$J$6:$J$1888,D$4),SUMIFS(Data!$O$6:$O$1888,Data!$L$6:$L$1888,$B13,Data!$J$6:$J$1888,D$4))&gt;0,IF($C$1=1,SUMIFS(Data!$G$6:$G$1888,Data!$L$6:$L$1888,$B13,Data!$J$6:$J$1888,D$4),SUMIFS(Data!$O$6:$O$1888,Data!$L$6:$L$1888,$B13,Data!$J$6:$J$1888,D$4)),"")</f>
        <v/>
      </c>
      <c r="E13" s="19" t="str">
        <f>IF(IF($C$1=1,SUMIFS(Data!$G$6:$G$1888,Data!$L$6:$L$1888,$B13,Data!$J$6:$J$1888,E$4),SUMIFS(Data!$O$6:$O$1888,Data!$L$6:$L$1888,$B13,Data!$J$6:$J$1888,E$4))&gt;0,IF($C$1=1,SUMIFS(Data!$G$6:$G$1888,Data!$L$6:$L$1888,$B13,Data!$J$6:$J$1888,E$4),SUMIFS(Data!$O$6:$O$1888,Data!$L$6:$L$1888,$B13,Data!$J$6:$J$1888,E$4)),"")</f>
        <v/>
      </c>
      <c r="F13" s="19" t="str">
        <f>IF(IF($C$1=1,SUMIFS(Data!$G$6:$G$1888,Data!$L$6:$L$1888,$B13,Data!$J$6:$J$1888,F$4),SUMIFS(Data!$O$6:$O$1888,Data!$L$6:$L$1888,$B13,Data!$J$6:$J$1888,F$4))&gt;0,IF($C$1=1,SUMIFS(Data!$G$6:$G$1888,Data!$L$6:$L$1888,$B13,Data!$J$6:$J$1888,F$4),SUMIFS(Data!$O$6:$O$1888,Data!$L$6:$L$1888,$B13,Data!$J$6:$J$1888,F$4)),"")</f>
        <v/>
      </c>
      <c r="G13" s="19" t="str">
        <f>IF(IF($C$1=1,SUMIFS(Data!$G$6:$G$1888,Data!$L$6:$L$1888,$B13,Data!$J$6:$J$1888,G$4),SUMIFS(Data!$O$6:$O$1888,Data!$L$6:$L$1888,$B13,Data!$J$6:$J$1888,G$4))&gt;0,IF($C$1=1,SUMIFS(Data!$G$6:$G$1888,Data!$L$6:$L$1888,$B13,Data!$J$6:$J$1888,G$4),SUMIFS(Data!$O$6:$O$1888,Data!$L$6:$L$1888,$B13,Data!$J$6:$J$1888,G$4)),"")</f>
        <v/>
      </c>
      <c r="H13" s="19">
        <f>IF(IF($C$1=1,SUMIFS(Data!$G$6:$G$1888,Data!$L$6:$L$1888,$B13,Data!$J$6:$J$1888,H$4),SUMIFS(Data!$O$6:$O$1888,Data!$L$6:$L$1888,$B13,Data!$J$6:$J$1888,H$4))&gt;0,IF($C$1=1,SUMIFS(Data!$G$6:$G$1888,Data!$L$6:$L$1888,$B13,Data!$J$6:$J$1888,H$4),SUMIFS(Data!$O$6:$O$1888,Data!$L$6:$L$1888,$B13,Data!$J$6:$J$1888,H$4)),"")</f>
        <v>24000</v>
      </c>
      <c r="I13" s="19" t="str">
        <f>IF(IF($C$1=1,SUMIFS(Data!$G$6:$G$1888,Data!$L$6:$L$1888,$B13,Data!$J$6:$J$1888,I$4),SUMIFS(Data!$O$6:$O$1888,Data!$L$6:$L$1888,$B13,Data!$J$6:$J$1888,I$4))&gt;0,IF($C$1=1,SUMIFS(Data!$G$6:$G$1888,Data!$L$6:$L$1888,$B13,Data!$J$6:$J$1888,I$4),SUMIFS(Data!$O$6:$O$1888,Data!$L$6:$L$1888,$B13,Data!$J$6:$J$1888,I$4)),"")</f>
        <v/>
      </c>
      <c r="J13" s="19" t="str">
        <f>IF(IF($C$1=1,SUMIFS(Data!$G$6:$G$1888,Data!$L$6:$L$1888,$B13,Data!$J$6:$J$1888,J$4),SUMIFS(Data!$O$6:$O$1888,Data!$L$6:$L$1888,$B13,Data!$J$6:$J$1888,J$4))&gt;0,IF($C$1=1,SUMIFS(Data!$G$6:$G$1888,Data!$L$6:$L$1888,$B13,Data!$J$6:$J$1888,J$4),SUMIFS(Data!$O$6:$O$1888,Data!$L$6:$L$1888,$B13,Data!$J$6:$J$1888,J$4)),"")</f>
        <v/>
      </c>
      <c r="K13" s="19" t="str">
        <f>IF(IF($C$1=1,SUMIFS(Data!$G$6:$G$1888,Data!$L$6:$L$1888,$B13,Data!$J$6:$J$1888,K$4),SUMIFS(Data!$O$6:$O$1888,Data!$L$6:$L$1888,$B13,Data!$J$6:$J$1888,K$4))&gt;0,IF($C$1=1,SUMIFS(Data!$G$6:$G$1888,Data!$L$6:$L$1888,$B13,Data!$J$6:$J$1888,K$4),SUMIFS(Data!$O$6:$O$1888,Data!$L$6:$L$1888,$B13,Data!$J$6:$J$1888,K$4)),"")</f>
        <v/>
      </c>
      <c r="L13" s="19" t="str">
        <f>IF(IF($C$1=1,SUMIFS(Data!$G$6:$G$1888,Data!$L$6:$L$1888,$B13,Data!$J$6:$J$1888,L$4),SUMIFS(Data!$O$6:$O$1888,Data!$L$6:$L$1888,$B13,Data!$J$6:$J$1888,L$4))&gt;0,IF($C$1=1,SUMIFS(Data!$G$6:$G$1888,Data!$L$6:$L$1888,$B13,Data!$J$6:$J$1888,L$4),SUMIFS(Data!$O$6:$O$1888,Data!$L$6:$L$1888,$B13,Data!$J$6:$J$1888,L$4)),"")</f>
        <v/>
      </c>
      <c r="M13" s="19">
        <f t="shared" si="4"/>
        <v>24000</v>
      </c>
      <c r="O13" s="22" t="s">
        <v>3946</v>
      </c>
      <c r="P13" s="19">
        <f>SUM(K$5:K$106)</f>
        <v>321666.33952573955</v>
      </c>
      <c r="Q13" s="19">
        <f>MIN(K$5:K$106)</f>
        <v>70205.33952573956</v>
      </c>
      <c r="R13" s="19">
        <f>AVERAGE(K$5:K$106)</f>
        <v>160833.16976286977</v>
      </c>
      <c r="S13" s="19">
        <f>MAX(K$5:K$106)</f>
        <v>251461</v>
      </c>
      <c r="T13" s="19">
        <f>QUARTILE(K$5:K$106,1)</f>
        <v>115519.25464430467</v>
      </c>
      <c r="U13" s="19">
        <f>MEDIAN(K$5:K$106)</f>
        <v>160833.16976286977</v>
      </c>
      <c r="V13" s="19">
        <f>QUARTILE(K$5:K$106,3)</f>
        <v>206147.08488143492</v>
      </c>
      <c r="W13" s="19">
        <f t="shared" si="0"/>
        <v>115519.25464430467</v>
      </c>
      <c r="X13" s="19">
        <f t="shared" si="1"/>
        <v>45313.915118565099</v>
      </c>
      <c r="Y13" s="19">
        <f t="shared" si="2"/>
        <v>45313.915118565143</v>
      </c>
      <c r="Z13" s="19">
        <f t="shared" si="3"/>
        <v>45313.915118565114</v>
      </c>
      <c r="AA13" s="19">
        <f t="shared" si="5"/>
        <v>453.13915118565086</v>
      </c>
      <c r="AB13" s="23">
        <v>8.5</v>
      </c>
      <c r="AC13" s="20"/>
      <c r="AE13" s="20"/>
    </row>
    <row r="14" spans="2:31" x14ac:dyDescent="0.25">
      <c r="B14" t="s">
        <v>867</v>
      </c>
      <c r="C14" s="19" t="str">
        <f>IF(IF($C$1=1,SUMIFS(Data!$G$6:$G$1888,Data!$L$6:$L$1888,$B14,Data!$J$6:$J$1888,C$4),SUMIFS(Data!$O$6:$O$1888,Data!$L$6:$L$1888,$B14,Data!$J$6:$J$1888,C$4))&gt;0,IF($C$1=1,SUMIFS(Data!$G$6:$G$1888,Data!$L$6:$L$1888,$B14,Data!$J$6:$J$1888,C$4),SUMIFS(Data!$O$6:$O$1888,Data!$L$6:$L$1888,$B14,Data!$J$6:$J$1888,C$4)),"")</f>
        <v/>
      </c>
      <c r="D14" s="19" t="str">
        <f>IF(IF($C$1=1,SUMIFS(Data!$G$6:$G$1888,Data!$L$6:$L$1888,$B14,Data!$J$6:$J$1888,D$4),SUMIFS(Data!$O$6:$O$1888,Data!$L$6:$L$1888,$B14,Data!$J$6:$J$1888,D$4))&gt;0,IF($C$1=1,SUMIFS(Data!$G$6:$G$1888,Data!$L$6:$L$1888,$B14,Data!$J$6:$J$1888,D$4),SUMIFS(Data!$O$6:$O$1888,Data!$L$6:$L$1888,$B14,Data!$J$6:$J$1888,D$4)),"")</f>
        <v/>
      </c>
      <c r="E14" s="19" t="str">
        <f>IF(IF($C$1=1,SUMIFS(Data!$G$6:$G$1888,Data!$L$6:$L$1888,$B14,Data!$J$6:$J$1888,E$4),SUMIFS(Data!$O$6:$O$1888,Data!$L$6:$L$1888,$B14,Data!$J$6:$J$1888,E$4))&gt;0,IF($C$1=1,SUMIFS(Data!$G$6:$G$1888,Data!$L$6:$L$1888,$B14,Data!$J$6:$J$1888,E$4),SUMIFS(Data!$O$6:$O$1888,Data!$L$6:$L$1888,$B14,Data!$J$6:$J$1888,E$4)),"")</f>
        <v/>
      </c>
      <c r="F14" s="19" t="str">
        <f>IF(IF($C$1=1,SUMIFS(Data!$G$6:$G$1888,Data!$L$6:$L$1888,$B14,Data!$J$6:$J$1888,F$4),SUMIFS(Data!$O$6:$O$1888,Data!$L$6:$L$1888,$B14,Data!$J$6:$J$1888,F$4))&gt;0,IF($C$1=1,SUMIFS(Data!$G$6:$G$1888,Data!$L$6:$L$1888,$B14,Data!$J$6:$J$1888,F$4),SUMIFS(Data!$O$6:$O$1888,Data!$L$6:$L$1888,$B14,Data!$J$6:$J$1888,F$4)),"")</f>
        <v/>
      </c>
      <c r="G14" s="19" t="str">
        <f>IF(IF($C$1=1,SUMIFS(Data!$G$6:$G$1888,Data!$L$6:$L$1888,$B14,Data!$J$6:$J$1888,G$4),SUMIFS(Data!$O$6:$O$1888,Data!$L$6:$L$1888,$B14,Data!$J$6:$J$1888,G$4))&gt;0,IF($C$1=1,SUMIFS(Data!$G$6:$G$1888,Data!$L$6:$L$1888,$B14,Data!$J$6:$J$1888,G$4),SUMIFS(Data!$O$6:$O$1888,Data!$L$6:$L$1888,$B14,Data!$J$6:$J$1888,G$4)),"")</f>
        <v/>
      </c>
      <c r="H14" s="19" t="str">
        <f>IF(IF($C$1=1,SUMIFS(Data!$G$6:$G$1888,Data!$L$6:$L$1888,$B14,Data!$J$6:$J$1888,H$4),SUMIFS(Data!$O$6:$O$1888,Data!$L$6:$L$1888,$B14,Data!$J$6:$J$1888,H$4))&gt;0,IF($C$1=1,SUMIFS(Data!$G$6:$G$1888,Data!$L$6:$L$1888,$B14,Data!$J$6:$J$1888,H$4),SUMIFS(Data!$O$6:$O$1888,Data!$L$6:$L$1888,$B14,Data!$J$6:$J$1888,H$4)),"")</f>
        <v/>
      </c>
      <c r="I14" s="19">
        <f>IF(IF($C$1=1,SUMIFS(Data!$G$6:$G$1888,Data!$L$6:$L$1888,$B14,Data!$J$6:$J$1888,I$4),SUMIFS(Data!$O$6:$O$1888,Data!$L$6:$L$1888,$B14,Data!$J$6:$J$1888,I$4))&gt;0,IF($C$1=1,SUMIFS(Data!$G$6:$G$1888,Data!$L$6:$L$1888,$B14,Data!$J$6:$J$1888,I$4),SUMIFS(Data!$O$6:$O$1888,Data!$L$6:$L$1888,$B14,Data!$J$6:$J$1888,I$4)),"")</f>
        <v>21497.688751926042</v>
      </c>
      <c r="J14" s="19">
        <f>IF(IF($C$1=1,SUMIFS(Data!$G$6:$G$1888,Data!$L$6:$L$1888,$B14,Data!$J$6:$J$1888,J$4),SUMIFS(Data!$O$6:$O$1888,Data!$L$6:$L$1888,$B14,Data!$J$6:$J$1888,J$4))&gt;0,IF($C$1=1,SUMIFS(Data!$G$6:$G$1888,Data!$L$6:$L$1888,$B14,Data!$J$6:$J$1888,J$4),SUMIFS(Data!$O$6:$O$1888,Data!$L$6:$L$1888,$B14,Data!$J$6:$J$1888,J$4)),"")</f>
        <v>18987</v>
      </c>
      <c r="K14" s="19" t="str">
        <f>IF(IF($C$1=1,SUMIFS(Data!$G$6:$G$1888,Data!$L$6:$L$1888,$B14,Data!$J$6:$J$1888,K$4),SUMIFS(Data!$O$6:$O$1888,Data!$L$6:$L$1888,$B14,Data!$J$6:$J$1888,K$4))&gt;0,IF($C$1=1,SUMIFS(Data!$G$6:$G$1888,Data!$L$6:$L$1888,$B14,Data!$J$6:$J$1888,K$4),SUMIFS(Data!$O$6:$O$1888,Data!$L$6:$L$1888,$B14,Data!$J$6:$J$1888,K$4)),"")</f>
        <v/>
      </c>
      <c r="L14" s="19" t="str">
        <f>IF(IF($C$1=1,SUMIFS(Data!$G$6:$G$1888,Data!$L$6:$L$1888,$B14,Data!$J$6:$J$1888,L$4),SUMIFS(Data!$O$6:$O$1888,Data!$L$6:$L$1888,$B14,Data!$J$6:$J$1888,L$4))&gt;0,IF($C$1=1,SUMIFS(Data!$G$6:$G$1888,Data!$L$6:$L$1888,$B14,Data!$J$6:$J$1888,L$4),SUMIFS(Data!$O$6:$O$1888,Data!$L$6:$L$1888,$B14,Data!$J$6:$J$1888,L$4)),"")</f>
        <v/>
      </c>
      <c r="M14" s="19">
        <f t="shared" si="4"/>
        <v>40484.688751926042</v>
      </c>
      <c r="O14" s="22" t="s">
        <v>3945</v>
      </c>
      <c r="P14" s="19">
        <f>SUM(L$5:L$106)</f>
        <v>1624655.1581849782</v>
      </c>
      <c r="Q14" s="19">
        <f>MIN(L$5:L$106)</f>
        <v>1910.5359690238436</v>
      </c>
      <c r="R14" s="19">
        <f>AVERAGE(L$5:L$106)</f>
        <v>116046.79701321272</v>
      </c>
      <c r="S14" s="19">
        <f>MAX(L$5:L$106)</f>
        <v>618885.08366159268</v>
      </c>
      <c r="T14" s="19">
        <f>QUARTILE(L$5:L$106,1)</f>
        <v>16250</v>
      </c>
      <c r="U14" s="19">
        <f>MEDIAN(L$5:L$106)</f>
        <v>43500</v>
      </c>
      <c r="V14" s="19">
        <f>QUARTILE(L$5:L$106,3)</f>
        <v>117367.22557948195</v>
      </c>
      <c r="W14" s="19">
        <f t="shared" si="0"/>
        <v>16250</v>
      </c>
      <c r="X14" s="19">
        <f t="shared" si="1"/>
        <v>27250</v>
      </c>
      <c r="Y14" s="19">
        <f t="shared" si="2"/>
        <v>73867.22557948195</v>
      </c>
      <c r="Z14" s="19">
        <f t="shared" si="3"/>
        <v>14339.464030976156</v>
      </c>
      <c r="AA14" s="19">
        <f t="shared" si="5"/>
        <v>5015.178580821108</v>
      </c>
      <c r="AB14" s="23">
        <v>9.5</v>
      </c>
      <c r="AC14" s="20"/>
      <c r="AE14" s="20"/>
    </row>
    <row r="15" spans="2:31" x14ac:dyDescent="0.25">
      <c r="B15" t="s">
        <v>546</v>
      </c>
      <c r="C15" s="19" t="str">
        <f>IF(IF($C$1=1,SUMIFS(Data!$G$6:$G$1888,Data!$L$6:$L$1888,$B15,Data!$J$6:$J$1888,C$4),SUMIFS(Data!$O$6:$O$1888,Data!$L$6:$L$1888,$B15,Data!$J$6:$J$1888,C$4))&gt;0,IF($C$1=1,SUMIFS(Data!$G$6:$G$1888,Data!$L$6:$L$1888,$B15,Data!$J$6:$J$1888,C$4),SUMIFS(Data!$O$6:$O$1888,Data!$L$6:$L$1888,$B15,Data!$J$6:$J$1888,C$4)),"")</f>
        <v/>
      </c>
      <c r="D15" s="19" t="str">
        <f>IF(IF($C$1=1,SUMIFS(Data!$G$6:$G$1888,Data!$L$6:$L$1888,$B15,Data!$J$6:$J$1888,D$4),SUMIFS(Data!$O$6:$O$1888,Data!$L$6:$L$1888,$B15,Data!$J$6:$J$1888,D$4))&gt;0,IF($C$1=1,SUMIFS(Data!$G$6:$G$1888,Data!$L$6:$L$1888,$B15,Data!$J$6:$J$1888,D$4),SUMIFS(Data!$O$6:$O$1888,Data!$L$6:$L$1888,$B15,Data!$J$6:$J$1888,D$4)),"")</f>
        <v/>
      </c>
      <c r="E15" s="19" t="str">
        <f>IF(IF($C$1=1,SUMIFS(Data!$G$6:$G$1888,Data!$L$6:$L$1888,$B15,Data!$J$6:$J$1888,E$4),SUMIFS(Data!$O$6:$O$1888,Data!$L$6:$L$1888,$B15,Data!$J$6:$J$1888,E$4))&gt;0,IF($C$1=1,SUMIFS(Data!$G$6:$G$1888,Data!$L$6:$L$1888,$B15,Data!$J$6:$J$1888,E$4),SUMIFS(Data!$O$6:$O$1888,Data!$L$6:$L$1888,$B15,Data!$J$6:$J$1888,E$4)),"")</f>
        <v/>
      </c>
      <c r="F15" s="19" t="str">
        <f>IF(IF($C$1=1,SUMIFS(Data!$G$6:$G$1888,Data!$L$6:$L$1888,$B15,Data!$J$6:$J$1888,F$4),SUMIFS(Data!$O$6:$O$1888,Data!$L$6:$L$1888,$B15,Data!$J$6:$J$1888,F$4))&gt;0,IF($C$1=1,SUMIFS(Data!$G$6:$G$1888,Data!$L$6:$L$1888,$B15,Data!$J$6:$J$1888,F$4),SUMIFS(Data!$O$6:$O$1888,Data!$L$6:$L$1888,$B15,Data!$J$6:$J$1888,F$4)),"")</f>
        <v/>
      </c>
      <c r="G15" s="19" t="str">
        <f>IF(IF($C$1=1,SUMIFS(Data!$G$6:$G$1888,Data!$L$6:$L$1888,$B15,Data!$J$6:$J$1888,G$4),SUMIFS(Data!$O$6:$O$1888,Data!$L$6:$L$1888,$B15,Data!$J$6:$J$1888,G$4))&gt;0,IF($C$1=1,SUMIFS(Data!$G$6:$G$1888,Data!$L$6:$L$1888,$B15,Data!$J$6:$J$1888,G$4),SUMIFS(Data!$O$6:$O$1888,Data!$L$6:$L$1888,$B15,Data!$J$6:$J$1888,G$4)),"")</f>
        <v/>
      </c>
      <c r="H15" s="19" t="str">
        <f>IF(IF($C$1=1,SUMIFS(Data!$G$6:$G$1888,Data!$L$6:$L$1888,$B15,Data!$J$6:$J$1888,H$4),SUMIFS(Data!$O$6:$O$1888,Data!$L$6:$L$1888,$B15,Data!$J$6:$J$1888,H$4))&gt;0,IF($C$1=1,SUMIFS(Data!$G$6:$G$1888,Data!$L$6:$L$1888,$B15,Data!$J$6:$J$1888,H$4),SUMIFS(Data!$O$6:$O$1888,Data!$L$6:$L$1888,$B15,Data!$J$6:$J$1888,H$4)),"")</f>
        <v/>
      </c>
      <c r="I15" s="19">
        <f>IF(IF($C$1=1,SUMIFS(Data!$G$6:$G$1888,Data!$L$6:$L$1888,$B15,Data!$J$6:$J$1888,I$4),SUMIFS(Data!$O$6:$O$1888,Data!$L$6:$L$1888,$B15,Data!$J$6:$J$1888,I$4))&gt;0,IF($C$1=1,SUMIFS(Data!$G$6:$G$1888,Data!$L$6:$L$1888,$B15,Data!$J$6:$J$1888,I$4),SUMIFS(Data!$O$6:$O$1888,Data!$L$6:$L$1888,$B15,Data!$J$6:$J$1888,I$4)),"")</f>
        <v>78000</v>
      </c>
      <c r="J15" s="19" t="str">
        <f>IF(IF($C$1=1,SUMIFS(Data!$G$6:$G$1888,Data!$L$6:$L$1888,$B15,Data!$J$6:$J$1888,J$4),SUMIFS(Data!$O$6:$O$1888,Data!$L$6:$L$1888,$B15,Data!$J$6:$J$1888,J$4))&gt;0,IF($C$1=1,SUMIFS(Data!$G$6:$G$1888,Data!$L$6:$L$1888,$B15,Data!$J$6:$J$1888,J$4),SUMIFS(Data!$O$6:$O$1888,Data!$L$6:$L$1888,$B15,Data!$J$6:$J$1888,J$4)),"")</f>
        <v/>
      </c>
      <c r="K15" s="19" t="str">
        <f>IF(IF($C$1=1,SUMIFS(Data!$G$6:$G$1888,Data!$L$6:$L$1888,$B15,Data!$J$6:$J$1888,K$4),SUMIFS(Data!$O$6:$O$1888,Data!$L$6:$L$1888,$B15,Data!$J$6:$J$1888,K$4))&gt;0,IF($C$1=1,SUMIFS(Data!$G$6:$G$1888,Data!$L$6:$L$1888,$B15,Data!$J$6:$J$1888,K$4),SUMIFS(Data!$O$6:$O$1888,Data!$L$6:$L$1888,$B15,Data!$J$6:$J$1888,K$4)),"")</f>
        <v/>
      </c>
      <c r="L15" s="19" t="str">
        <f>IF(IF($C$1=1,SUMIFS(Data!$G$6:$G$1888,Data!$L$6:$L$1888,$B15,Data!$J$6:$J$1888,L$4),SUMIFS(Data!$O$6:$O$1888,Data!$L$6:$L$1888,$B15,Data!$J$6:$J$1888,L$4))&gt;0,IF($C$1=1,SUMIFS(Data!$G$6:$G$1888,Data!$L$6:$L$1888,$B15,Data!$J$6:$J$1888,L$4),SUMIFS(Data!$O$6:$O$1888,Data!$L$6:$L$1888,$B15,Data!$J$6:$J$1888,L$4)),"")</f>
        <v/>
      </c>
      <c r="M15" s="19">
        <f t="shared" si="4"/>
        <v>78000</v>
      </c>
      <c r="P15" s="19">
        <f>SUM(P5:P14)</f>
        <v>93800888.515270367</v>
      </c>
      <c r="AC15" s="20"/>
    </row>
    <row r="16" spans="2:31" x14ac:dyDescent="0.25">
      <c r="B16" t="s">
        <v>47</v>
      </c>
      <c r="C16" s="19">
        <f>IF(IF($C$1=1,SUMIFS(Data!$G$6:$G$1888,Data!$L$6:$L$1888,$B16,Data!$J$6:$J$1888,C$4),SUMIFS(Data!$O$6:$O$1888,Data!$L$6:$L$1888,$B16,Data!$J$6:$J$1888,C$4))&gt;0,IF($C$1=1,SUMIFS(Data!$G$6:$G$1888,Data!$L$6:$L$1888,$B16,Data!$J$6:$J$1888,C$4),SUMIFS(Data!$O$6:$O$1888,Data!$L$6:$L$1888,$B16,Data!$J$6:$J$1888,C$4)),"")</f>
        <v>139630.61358354933</v>
      </c>
      <c r="D16" s="19">
        <f>IF(IF($C$1=1,SUMIFS(Data!$G$6:$G$1888,Data!$L$6:$L$1888,$B16,Data!$J$6:$J$1888,D$4),SUMIFS(Data!$O$6:$O$1888,Data!$L$6:$L$1888,$B16,Data!$J$6:$J$1888,D$4))&gt;0,IF($C$1=1,SUMIFS(Data!$G$6:$G$1888,Data!$L$6:$L$1888,$B16,Data!$J$6:$J$1888,D$4),SUMIFS(Data!$O$6:$O$1888,Data!$L$6:$L$1888,$B16,Data!$J$6:$J$1888,D$4)),"")</f>
        <v>9509.8988293070688</v>
      </c>
      <c r="E16" s="19">
        <f>IF(IF($C$1=1,SUMIFS(Data!$G$6:$G$1888,Data!$L$6:$L$1888,$B16,Data!$J$6:$J$1888,E$4),SUMIFS(Data!$O$6:$O$1888,Data!$L$6:$L$1888,$B16,Data!$J$6:$J$1888,E$4))&gt;0,IF($C$1=1,SUMIFS(Data!$G$6:$G$1888,Data!$L$6:$L$1888,$B16,Data!$J$6:$J$1888,E$4),SUMIFS(Data!$O$6:$O$1888,Data!$L$6:$L$1888,$B16,Data!$J$6:$J$1888,E$4)),"")</f>
        <v>82000</v>
      </c>
      <c r="F16" s="19">
        <f>IF(IF($C$1=1,SUMIFS(Data!$G$6:$G$1888,Data!$L$6:$L$1888,$B16,Data!$J$6:$J$1888,F$4),SUMIFS(Data!$O$6:$O$1888,Data!$L$6:$L$1888,$B16,Data!$J$6:$J$1888,F$4))&gt;0,IF($C$1=1,SUMIFS(Data!$G$6:$G$1888,Data!$L$6:$L$1888,$B16,Data!$J$6:$J$1888,F$4),SUMIFS(Data!$O$6:$O$1888,Data!$L$6:$L$1888,$B16,Data!$J$6:$J$1888,F$4)),"")</f>
        <v>38666</v>
      </c>
      <c r="G16" s="19">
        <f>IF(IF($C$1=1,SUMIFS(Data!$G$6:$G$1888,Data!$L$6:$L$1888,$B16,Data!$J$6:$J$1888,G$4),SUMIFS(Data!$O$6:$O$1888,Data!$L$6:$L$1888,$B16,Data!$J$6:$J$1888,G$4))&gt;0,IF($C$1=1,SUMIFS(Data!$G$6:$G$1888,Data!$L$6:$L$1888,$B16,Data!$J$6:$J$1888,G$4),SUMIFS(Data!$O$6:$O$1888,Data!$L$6:$L$1888,$B16,Data!$J$6:$J$1888,G$4)),"")</f>
        <v>73915.322885449597</v>
      </c>
      <c r="H16" s="19" t="str">
        <f>IF(IF($C$1=1,SUMIFS(Data!$G$6:$G$1888,Data!$L$6:$L$1888,$B16,Data!$J$6:$J$1888,H$4),SUMIFS(Data!$O$6:$O$1888,Data!$L$6:$L$1888,$B16,Data!$J$6:$J$1888,H$4))&gt;0,IF($C$1=1,SUMIFS(Data!$G$6:$G$1888,Data!$L$6:$L$1888,$B16,Data!$J$6:$J$1888,H$4),SUMIFS(Data!$O$6:$O$1888,Data!$L$6:$L$1888,$B16,Data!$J$6:$J$1888,H$4)),"")</f>
        <v/>
      </c>
      <c r="I16" s="19">
        <f>IF(IF($C$1=1,SUMIFS(Data!$G$6:$G$1888,Data!$L$6:$L$1888,$B16,Data!$J$6:$J$1888,I$4),SUMIFS(Data!$O$6:$O$1888,Data!$L$6:$L$1888,$B16,Data!$J$6:$J$1888,I$4))&gt;0,IF($C$1=1,SUMIFS(Data!$G$6:$G$1888,Data!$L$6:$L$1888,$B16,Data!$J$6:$J$1888,I$4),SUMIFS(Data!$O$6:$O$1888,Data!$L$6:$L$1888,$B16,Data!$J$6:$J$1888,I$4)),"")</f>
        <v>320480.56932594324</v>
      </c>
      <c r="J16" s="19">
        <f>IF(IF($C$1=1,SUMIFS(Data!$G$6:$G$1888,Data!$L$6:$L$1888,$B16,Data!$J$6:$J$1888,J$4),SUMIFS(Data!$O$6:$O$1888,Data!$L$6:$L$1888,$B16,Data!$J$6:$J$1888,J$4))&gt;0,IF($C$1=1,SUMIFS(Data!$G$6:$G$1888,Data!$L$6:$L$1888,$B16,Data!$J$6:$J$1888,J$4),SUMIFS(Data!$O$6:$O$1888,Data!$L$6:$L$1888,$B16,Data!$J$6:$J$1888,J$4)),"")</f>
        <v>220354.47026205866</v>
      </c>
      <c r="K16" s="19" t="str">
        <f>IF(IF($C$1=1,SUMIFS(Data!$G$6:$G$1888,Data!$L$6:$L$1888,$B16,Data!$J$6:$J$1888,K$4),SUMIFS(Data!$O$6:$O$1888,Data!$L$6:$L$1888,$B16,Data!$J$6:$J$1888,K$4))&gt;0,IF($C$1=1,SUMIFS(Data!$G$6:$G$1888,Data!$L$6:$L$1888,$B16,Data!$J$6:$J$1888,K$4),SUMIFS(Data!$O$6:$O$1888,Data!$L$6:$L$1888,$B16,Data!$J$6:$J$1888,K$4)),"")</f>
        <v/>
      </c>
      <c r="L16" s="19">
        <f>IF(IF($C$1=1,SUMIFS(Data!$G$6:$G$1888,Data!$L$6:$L$1888,$B16,Data!$J$6:$J$1888,L$4),SUMIFS(Data!$O$6:$O$1888,Data!$L$6:$L$1888,$B16,Data!$J$6:$J$1888,L$4))&gt;0,IF($C$1=1,SUMIFS(Data!$G$6:$G$1888,Data!$L$6:$L$1888,$B16,Data!$J$6:$J$1888,L$4),SUMIFS(Data!$O$6:$O$1888,Data!$L$6:$L$1888,$B16,Data!$J$6:$J$1888,L$4)),"")</f>
        <v>57000</v>
      </c>
      <c r="M16" s="19">
        <f t="shared" si="4"/>
        <v>941556.87488630787</v>
      </c>
      <c r="N16" s="21"/>
      <c r="O16" s="25"/>
      <c r="P16" s="25"/>
      <c r="Q16" s="25"/>
      <c r="R16" s="25"/>
      <c r="S16" s="25"/>
      <c r="T16" s="25"/>
      <c r="AC16" s="20"/>
    </row>
    <row r="17" spans="2:21" x14ac:dyDescent="0.25">
      <c r="B17" t="s">
        <v>1805</v>
      </c>
      <c r="C17" s="19" t="str">
        <f>IF(IF($C$1=1,SUMIFS(Data!$G$6:$G$1888,Data!$L$6:$L$1888,$B17,Data!$J$6:$J$1888,C$4),SUMIFS(Data!$O$6:$O$1888,Data!$L$6:$L$1888,$B17,Data!$J$6:$J$1888,C$4))&gt;0,IF($C$1=1,SUMIFS(Data!$G$6:$G$1888,Data!$L$6:$L$1888,$B17,Data!$J$6:$J$1888,C$4),SUMIFS(Data!$O$6:$O$1888,Data!$L$6:$L$1888,$B17,Data!$J$6:$J$1888,C$4)),"")</f>
        <v/>
      </c>
      <c r="D17" s="19" t="str">
        <f>IF(IF($C$1=1,SUMIFS(Data!$G$6:$G$1888,Data!$L$6:$L$1888,$B17,Data!$J$6:$J$1888,D$4),SUMIFS(Data!$O$6:$O$1888,Data!$L$6:$L$1888,$B17,Data!$J$6:$J$1888,D$4))&gt;0,IF($C$1=1,SUMIFS(Data!$G$6:$G$1888,Data!$L$6:$L$1888,$B17,Data!$J$6:$J$1888,D$4),SUMIFS(Data!$O$6:$O$1888,Data!$L$6:$L$1888,$B17,Data!$J$6:$J$1888,D$4)),"")</f>
        <v/>
      </c>
      <c r="E17" s="19" t="str">
        <f>IF(IF($C$1=1,SUMIFS(Data!$G$6:$G$1888,Data!$L$6:$L$1888,$B17,Data!$J$6:$J$1888,E$4),SUMIFS(Data!$O$6:$O$1888,Data!$L$6:$L$1888,$B17,Data!$J$6:$J$1888,E$4))&gt;0,IF($C$1=1,SUMIFS(Data!$G$6:$G$1888,Data!$L$6:$L$1888,$B17,Data!$J$6:$J$1888,E$4),SUMIFS(Data!$O$6:$O$1888,Data!$L$6:$L$1888,$B17,Data!$J$6:$J$1888,E$4)),"")</f>
        <v/>
      </c>
      <c r="F17" s="19" t="str">
        <f>IF(IF($C$1=1,SUMIFS(Data!$G$6:$G$1888,Data!$L$6:$L$1888,$B17,Data!$J$6:$J$1888,F$4),SUMIFS(Data!$O$6:$O$1888,Data!$L$6:$L$1888,$B17,Data!$J$6:$J$1888,F$4))&gt;0,IF($C$1=1,SUMIFS(Data!$G$6:$G$1888,Data!$L$6:$L$1888,$B17,Data!$J$6:$J$1888,F$4),SUMIFS(Data!$O$6:$O$1888,Data!$L$6:$L$1888,$B17,Data!$J$6:$J$1888,F$4)),"")</f>
        <v/>
      </c>
      <c r="G17" s="19" t="str">
        <f>IF(IF($C$1=1,SUMIFS(Data!$G$6:$G$1888,Data!$L$6:$L$1888,$B17,Data!$J$6:$J$1888,G$4),SUMIFS(Data!$O$6:$O$1888,Data!$L$6:$L$1888,$B17,Data!$J$6:$J$1888,G$4))&gt;0,IF($C$1=1,SUMIFS(Data!$G$6:$G$1888,Data!$L$6:$L$1888,$B17,Data!$J$6:$J$1888,G$4),SUMIFS(Data!$O$6:$O$1888,Data!$L$6:$L$1888,$B17,Data!$J$6:$J$1888,G$4)),"")</f>
        <v/>
      </c>
      <c r="H17" s="19" t="str">
        <f>IF(IF($C$1=1,SUMIFS(Data!$G$6:$G$1888,Data!$L$6:$L$1888,$B17,Data!$J$6:$J$1888,H$4),SUMIFS(Data!$O$6:$O$1888,Data!$L$6:$L$1888,$B17,Data!$J$6:$J$1888,H$4))&gt;0,IF($C$1=1,SUMIFS(Data!$G$6:$G$1888,Data!$L$6:$L$1888,$B17,Data!$J$6:$J$1888,H$4),SUMIFS(Data!$O$6:$O$1888,Data!$L$6:$L$1888,$B17,Data!$J$6:$J$1888,H$4)),"")</f>
        <v/>
      </c>
      <c r="I17" s="19" t="str">
        <f>IF(IF($C$1=1,SUMIFS(Data!$G$6:$G$1888,Data!$L$6:$L$1888,$B17,Data!$J$6:$J$1888,I$4),SUMIFS(Data!$O$6:$O$1888,Data!$L$6:$L$1888,$B17,Data!$J$6:$J$1888,I$4))&gt;0,IF($C$1=1,SUMIFS(Data!$G$6:$G$1888,Data!$L$6:$L$1888,$B17,Data!$J$6:$J$1888,I$4),SUMIFS(Data!$O$6:$O$1888,Data!$L$6:$L$1888,$B17,Data!$J$6:$J$1888,I$4)),"")</f>
        <v/>
      </c>
      <c r="J17" s="19">
        <f>IF(IF($C$1=1,SUMIFS(Data!$G$6:$G$1888,Data!$L$6:$L$1888,$B17,Data!$J$6:$J$1888,J$4),SUMIFS(Data!$O$6:$O$1888,Data!$L$6:$L$1888,$B17,Data!$J$6:$J$1888,J$4))&gt;0,IF($C$1=1,SUMIFS(Data!$G$6:$G$1888,Data!$L$6:$L$1888,$B17,Data!$J$6:$J$1888,J$4),SUMIFS(Data!$O$6:$O$1888,Data!$L$6:$L$1888,$B17,Data!$J$6:$J$1888,J$4)),"")</f>
        <v>11000</v>
      </c>
      <c r="K17" s="19" t="str">
        <f>IF(IF($C$1=1,SUMIFS(Data!$G$6:$G$1888,Data!$L$6:$L$1888,$B17,Data!$J$6:$J$1888,K$4),SUMIFS(Data!$O$6:$O$1888,Data!$L$6:$L$1888,$B17,Data!$J$6:$J$1888,K$4))&gt;0,IF($C$1=1,SUMIFS(Data!$G$6:$G$1888,Data!$L$6:$L$1888,$B17,Data!$J$6:$J$1888,K$4),SUMIFS(Data!$O$6:$O$1888,Data!$L$6:$L$1888,$B17,Data!$J$6:$J$1888,K$4)),"")</f>
        <v/>
      </c>
      <c r="L17" s="19" t="str">
        <f>IF(IF($C$1=1,SUMIFS(Data!$G$6:$G$1888,Data!$L$6:$L$1888,$B17,Data!$J$6:$J$1888,L$4),SUMIFS(Data!$O$6:$O$1888,Data!$L$6:$L$1888,$B17,Data!$J$6:$J$1888,L$4))&gt;0,IF($C$1=1,SUMIFS(Data!$G$6:$G$1888,Data!$L$6:$L$1888,$B17,Data!$J$6:$J$1888,L$4),SUMIFS(Data!$O$6:$O$1888,Data!$L$6:$L$1888,$B17,Data!$J$6:$J$1888,L$4)),"")</f>
        <v/>
      </c>
      <c r="M17" s="19">
        <f t="shared" si="4"/>
        <v>11000</v>
      </c>
      <c r="N17" s="21"/>
      <c r="O17" s="22"/>
      <c r="P17" s="26"/>
      <c r="Q17" s="26"/>
      <c r="R17" s="26"/>
      <c r="S17" s="26"/>
      <c r="T17" s="27"/>
    </row>
    <row r="18" spans="2:21" ht="18.75" x14ac:dyDescent="0.3">
      <c r="B18" t="s">
        <v>1454</v>
      </c>
      <c r="C18" s="19" t="str">
        <f>IF(IF($C$1=1,SUMIFS(Data!$G$6:$G$1888,Data!$L$6:$L$1888,$B18,Data!$J$6:$J$1888,C$4),SUMIFS(Data!$O$6:$O$1888,Data!$L$6:$L$1888,$B18,Data!$J$6:$J$1888,C$4))&gt;0,IF($C$1=1,SUMIFS(Data!$G$6:$G$1888,Data!$L$6:$L$1888,$B18,Data!$J$6:$J$1888,C$4),SUMIFS(Data!$O$6:$O$1888,Data!$L$6:$L$1888,$B18,Data!$J$6:$J$1888,C$4)),"")</f>
        <v/>
      </c>
      <c r="D18" s="19" t="str">
        <f>IF(IF($C$1=1,SUMIFS(Data!$G$6:$G$1888,Data!$L$6:$L$1888,$B18,Data!$J$6:$J$1888,D$4),SUMIFS(Data!$O$6:$O$1888,Data!$L$6:$L$1888,$B18,Data!$J$6:$J$1888,D$4))&gt;0,IF($C$1=1,SUMIFS(Data!$G$6:$G$1888,Data!$L$6:$L$1888,$B18,Data!$J$6:$J$1888,D$4),SUMIFS(Data!$O$6:$O$1888,Data!$L$6:$L$1888,$B18,Data!$J$6:$J$1888,D$4)),"")</f>
        <v/>
      </c>
      <c r="E18" s="19" t="str">
        <f>IF(IF($C$1=1,SUMIFS(Data!$G$6:$G$1888,Data!$L$6:$L$1888,$B18,Data!$J$6:$J$1888,E$4),SUMIFS(Data!$O$6:$O$1888,Data!$L$6:$L$1888,$B18,Data!$J$6:$J$1888,E$4))&gt;0,IF($C$1=1,SUMIFS(Data!$G$6:$G$1888,Data!$L$6:$L$1888,$B18,Data!$J$6:$J$1888,E$4),SUMIFS(Data!$O$6:$O$1888,Data!$L$6:$L$1888,$B18,Data!$J$6:$J$1888,E$4)),"")</f>
        <v/>
      </c>
      <c r="F18" s="19" t="str">
        <f>IF(IF($C$1=1,SUMIFS(Data!$G$6:$G$1888,Data!$L$6:$L$1888,$B18,Data!$J$6:$J$1888,F$4),SUMIFS(Data!$O$6:$O$1888,Data!$L$6:$L$1888,$B18,Data!$J$6:$J$1888,F$4))&gt;0,IF($C$1=1,SUMIFS(Data!$G$6:$G$1888,Data!$L$6:$L$1888,$B18,Data!$J$6:$J$1888,F$4),SUMIFS(Data!$O$6:$O$1888,Data!$L$6:$L$1888,$B18,Data!$J$6:$J$1888,F$4)),"")</f>
        <v/>
      </c>
      <c r="G18" s="19" t="str">
        <f>IF(IF($C$1=1,SUMIFS(Data!$G$6:$G$1888,Data!$L$6:$L$1888,$B18,Data!$J$6:$J$1888,G$4),SUMIFS(Data!$O$6:$O$1888,Data!$L$6:$L$1888,$B18,Data!$J$6:$J$1888,G$4))&gt;0,IF($C$1=1,SUMIFS(Data!$G$6:$G$1888,Data!$L$6:$L$1888,$B18,Data!$J$6:$J$1888,G$4),SUMIFS(Data!$O$6:$O$1888,Data!$L$6:$L$1888,$B18,Data!$J$6:$J$1888,G$4)),"")</f>
        <v/>
      </c>
      <c r="H18" s="19" t="str">
        <f>IF(IF($C$1=1,SUMIFS(Data!$G$6:$G$1888,Data!$L$6:$L$1888,$B18,Data!$J$6:$J$1888,H$4),SUMIFS(Data!$O$6:$O$1888,Data!$L$6:$L$1888,$B18,Data!$J$6:$J$1888,H$4))&gt;0,IF($C$1=1,SUMIFS(Data!$G$6:$G$1888,Data!$L$6:$L$1888,$B18,Data!$J$6:$J$1888,H$4),SUMIFS(Data!$O$6:$O$1888,Data!$L$6:$L$1888,$B18,Data!$J$6:$J$1888,H$4)),"")</f>
        <v/>
      </c>
      <c r="I18" s="19" t="str">
        <f>IF(IF($C$1=1,SUMIFS(Data!$G$6:$G$1888,Data!$L$6:$L$1888,$B18,Data!$J$6:$J$1888,I$4),SUMIFS(Data!$O$6:$O$1888,Data!$L$6:$L$1888,$B18,Data!$J$6:$J$1888,I$4))&gt;0,IF($C$1=1,SUMIFS(Data!$G$6:$G$1888,Data!$L$6:$L$1888,$B18,Data!$J$6:$J$1888,I$4),SUMIFS(Data!$O$6:$O$1888,Data!$L$6:$L$1888,$B18,Data!$J$6:$J$1888,I$4)),"")</f>
        <v/>
      </c>
      <c r="J18" s="19">
        <f>IF(IF($C$1=1,SUMIFS(Data!$G$6:$G$1888,Data!$L$6:$L$1888,$B18,Data!$J$6:$J$1888,J$4),SUMIFS(Data!$O$6:$O$1888,Data!$L$6:$L$1888,$B18,Data!$J$6:$J$1888,J$4))&gt;0,IF($C$1=1,SUMIFS(Data!$G$6:$G$1888,Data!$L$6:$L$1888,$B18,Data!$J$6:$J$1888,J$4),SUMIFS(Data!$O$6:$O$1888,Data!$L$6:$L$1888,$B18,Data!$J$6:$J$1888,J$4)),"")</f>
        <v>100000</v>
      </c>
      <c r="K18" s="19" t="str">
        <f>IF(IF($C$1=1,SUMIFS(Data!$G$6:$G$1888,Data!$L$6:$L$1888,$B18,Data!$J$6:$J$1888,K$4),SUMIFS(Data!$O$6:$O$1888,Data!$L$6:$L$1888,$B18,Data!$J$6:$J$1888,K$4))&gt;0,IF($C$1=1,SUMIFS(Data!$G$6:$G$1888,Data!$L$6:$L$1888,$B18,Data!$J$6:$J$1888,K$4),SUMIFS(Data!$O$6:$O$1888,Data!$L$6:$L$1888,$B18,Data!$J$6:$J$1888,K$4)),"")</f>
        <v/>
      </c>
      <c r="L18" s="19" t="str">
        <f>IF(IF($C$1=1,SUMIFS(Data!$G$6:$G$1888,Data!$L$6:$L$1888,$B18,Data!$J$6:$J$1888,L$4),SUMIFS(Data!$O$6:$O$1888,Data!$L$6:$L$1888,$B18,Data!$J$6:$J$1888,L$4))&gt;0,IF($C$1=1,SUMIFS(Data!$G$6:$G$1888,Data!$L$6:$L$1888,$B18,Data!$J$6:$J$1888,L$4),SUMIFS(Data!$O$6:$O$1888,Data!$L$6:$L$1888,$B18,Data!$J$6:$J$1888,L$4)),"")</f>
        <v/>
      </c>
      <c r="M18" s="19">
        <f t="shared" si="4"/>
        <v>100000</v>
      </c>
      <c r="N18" s="21"/>
      <c r="O18" s="22"/>
      <c r="P18" s="49" t="s">
        <v>4075</v>
      </c>
      <c r="Q18" s="49"/>
      <c r="R18" s="49"/>
      <c r="S18" s="49"/>
      <c r="T18" s="49"/>
      <c r="U18" s="49"/>
    </row>
    <row r="19" spans="2:21" x14ac:dyDescent="0.25">
      <c r="B19" t="s">
        <v>1082</v>
      </c>
      <c r="C19" s="19" t="str">
        <f>IF(IF($C$1=1,SUMIFS(Data!$G$6:$G$1888,Data!$L$6:$L$1888,$B19,Data!$J$6:$J$1888,C$4),SUMIFS(Data!$O$6:$O$1888,Data!$L$6:$L$1888,$B19,Data!$J$6:$J$1888,C$4))&gt;0,IF($C$1=1,SUMIFS(Data!$G$6:$G$1888,Data!$L$6:$L$1888,$B19,Data!$J$6:$J$1888,C$4),SUMIFS(Data!$O$6:$O$1888,Data!$L$6:$L$1888,$B19,Data!$J$6:$J$1888,C$4)),"")</f>
        <v/>
      </c>
      <c r="D19" s="19" t="str">
        <f>IF(IF($C$1=1,SUMIFS(Data!$G$6:$G$1888,Data!$L$6:$L$1888,$B19,Data!$J$6:$J$1888,D$4),SUMIFS(Data!$O$6:$O$1888,Data!$L$6:$L$1888,$B19,Data!$J$6:$J$1888,D$4))&gt;0,IF($C$1=1,SUMIFS(Data!$G$6:$G$1888,Data!$L$6:$L$1888,$B19,Data!$J$6:$J$1888,D$4),SUMIFS(Data!$O$6:$O$1888,Data!$L$6:$L$1888,$B19,Data!$J$6:$J$1888,D$4)),"")</f>
        <v/>
      </c>
      <c r="E19" s="19" t="str">
        <f>IF(IF($C$1=1,SUMIFS(Data!$G$6:$G$1888,Data!$L$6:$L$1888,$B19,Data!$J$6:$J$1888,E$4),SUMIFS(Data!$O$6:$O$1888,Data!$L$6:$L$1888,$B19,Data!$J$6:$J$1888,E$4))&gt;0,IF($C$1=1,SUMIFS(Data!$G$6:$G$1888,Data!$L$6:$L$1888,$B19,Data!$J$6:$J$1888,E$4),SUMIFS(Data!$O$6:$O$1888,Data!$L$6:$L$1888,$B19,Data!$J$6:$J$1888,E$4)),"")</f>
        <v/>
      </c>
      <c r="F19" s="19" t="str">
        <f>IF(IF($C$1=1,SUMIFS(Data!$G$6:$G$1888,Data!$L$6:$L$1888,$B19,Data!$J$6:$J$1888,F$4),SUMIFS(Data!$O$6:$O$1888,Data!$L$6:$L$1888,$B19,Data!$J$6:$J$1888,F$4))&gt;0,IF($C$1=1,SUMIFS(Data!$G$6:$G$1888,Data!$L$6:$L$1888,$B19,Data!$J$6:$J$1888,F$4),SUMIFS(Data!$O$6:$O$1888,Data!$L$6:$L$1888,$B19,Data!$J$6:$J$1888,F$4)),"")</f>
        <v/>
      </c>
      <c r="G19" s="19">
        <f>IF(IF($C$1=1,SUMIFS(Data!$G$6:$G$1888,Data!$L$6:$L$1888,$B19,Data!$J$6:$J$1888,G$4),SUMIFS(Data!$O$6:$O$1888,Data!$L$6:$L$1888,$B19,Data!$J$6:$J$1888,G$4))&gt;0,IF($C$1=1,SUMIFS(Data!$G$6:$G$1888,Data!$L$6:$L$1888,$B19,Data!$J$6:$J$1888,G$4),SUMIFS(Data!$O$6:$O$1888,Data!$L$6:$L$1888,$B19,Data!$J$6:$J$1888,G$4)),"")</f>
        <v>26000</v>
      </c>
      <c r="H19" s="19" t="str">
        <f>IF(IF($C$1=1,SUMIFS(Data!$G$6:$G$1888,Data!$L$6:$L$1888,$B19,Data!$J$6:$J$1888,H$4),SUMIFS(Data!$O$6:$O$1888,Data!$L$6:$L$1888,$B19,Data!$J$6:$J$1888,H$4))&gt;0,IF($C$1=1,SUMIFS(Data!$G$6:$G$1888,Data!$L$6:$L$1888,$B19,Data!$J$6:$J$1888,H$4),SUMIFS(Data!$O$6:$O$1888,Data!$L$6:$L$1888,$B19,Data!$J$6:$J$1888,H$4)),"")</f>
        <v/>
      </c>
      <c r="I19" s="19" t="str">
        <f>IF(IF($C$1=1,SUMIFS(Data!$G$6:$G$1888,Data!$L$6:$L$1888,$B19,Data!$J$6:$J$1888,I$4),SUMIFS(Data!$O$6:$O$1888,Data!$L$6:$L$1888,$B19,Data!$J$6:$J$1888,I$4))&gt;0,IF($C$1=1,SUMIFS(Data!$G$6:$G$1888,Data!$L$6:$L$1888,$B19,Data!$J$6:$J$1888,I$4),SUMIFS(Data!$O$6:$O$1888,Data!$L$6:$L$1888,$B19,Data!$J$6:$J$1888,I$4)),"")</f>
        <v/>
      </c>
      <c r="J19" s="19" t="str">
        <f>IF(IF($C$1=1,SUMIFS(Data!$G$6:$G$1888,Data!$L$6:$L$1888,$B19,Data!$J$6:$J$1888,J$4),SUMIFS(Data!$O$6:$O$1888,Data!$L$6:$L$1888,$B19,Data!$J$6:$J$1888,J$4))&gt;0,IF($C$1=1,SUMIFS(Data!$G$6:$G$1888,Data!$L$6:$L$1888,$B19,Data!$J$6:$J$1888,J$4),SUMIFS(Data!$O$6:$O$1888,Data!$L$6:$L$1888,$B19,Data!$J$6:$J$1888,J$4)),"")</f>
        <v/>
      </c>
      <c r="K19" s="19" t="str">
        <f>IF(IF($C$1=1,SUMIFS(Data!$G$6:$G$1888,Data!$L$6:$L$1888,$B19,Data!$J$6:$J$1888,K$4),SUMIFS(Data!$O$6:$O$1888,Data!$L$6:$L$1888,$B19,Data!$J$6:$J$1888,K$4))&gt;0,IF($C$1=1,SUMIFS(Data!$G$6:$G$1888,Data!$L$6:$L$1888,$B19,Data!$J$6:$J$1888,K$4),SUMIFS(Data!$O$6:$O$1888,Data!$L$6:$L$1888,$B19,Data!$J$6:$J$1888,K$4)),"")</f>
        <v/>
      </c>
      <c r="L19" s="19" t="str">
        <f>IF(IF($C$1=1,SUMIFS(Data!$G$6:$G$1888,Data!$L$6:$L$1888,$B19,Data!$J$6:$J$1888,L$4),SUMIFS(Data!$O$6:$O$1888,Data!$L$6:$L$1888,$B19,Data!$J$6:$J$1888,L$4))&gt;0,IF($C$1=1,SUMIFS(Data!$G$6:$G$1888,Data!$L$6:$L$1888,$B19,Data!$J$6:$J$1888,L$4),SUMIFS(Data!$O$6:$O$1888,Data!$L$6:$L$1888,$B19,Data!$J$6:$J$1888,L$4)),"")</f>
        <v/>
      </c>
      <c r="M19" s="19">
        <f t="shared" si="4"/>
        <v>26000</v>
      </c>
      <c r="N19" s="21"/>
      <c r="O19" s="22"/>
      <c r="P19" s="26"/>
      <c r="Q19" s="26"/>
      <c r="R19" s="26"/>
      <c r="S19" s="26"/>
      <c r="T19" s="27"/>
    </row>
    <row r="20" spans="2:21" x14ac:dyDescent="0.25">
      <c r="B20" t="s">
        <v>1051</v>
      </c>
      <c r="C20" s="19" t="str">
        <f>IF(IF($C$1=1,SUMIFS(Data!$G$6:$G$1888,Data!$L$6:$L$1888,$B20,Data!$J$6:$J$1888,C$4),SUMIFS(Data!$O$6:$O$1888,Data!$L$6:$L$1888,$B20,Data!$J$6:$J$1888,C$4))&gt;0,IF($C$1=1,SUMIFS(Data!$G$6:$G$1888,Data!$L$6:$L$1888,$B20,Data!$J$6:$J$1888,C$4),SUMIFS(Data!$O$6:$O$1888,Data!$L$6:$L$1888,$B20,Data!$J$6:$J$1888,C$4)),"")</f>
        <v/>
      </c>
      <c r="D20" s="19" t="str">
        <f>IF(IF($C$1=1,SUMIFS(Data!$G$6:$G$1888,Data!$L$6:$L$1888,$B20,Data!$J$6:$J$1888,D$4),SUMIFS(Data!$O$6:$O$1888,Data!$L$6:$L$1888,$B20,Data!$J$6:$J$1888,D$4))&gt;0,IF($C$1=1,SUMIFS(Data!$G$6:$G$1888,Data!$L$6:$L$1888,$B20,Data!$J$6:$J$1888,D$4),SUMIFS(Data!$O$6:$O$1888,Data!$L$6:$L$1888,$B20,Data!$J$6:$J$1888,D$4)),"")</f>
        <v/>
      </c>
      <c r="E20" s="19" t="str">
        <f>IF(IF($C$1=1,SUMIFS(Data!$G$6:$G$1888,Data!$L$6:$L$1888,$B20,Data!$J$6:$J$1888,E$4),SUMIFS(Data!$O$6:$O$1888,Data!$L$6:$L$1888,$B20,Data!$J$6:$J$1888,E$4))&gt;0,IF($C$1=1,SUMIFS(Data!$G$6:$G$1888,Data!$L$6:$L$1888,$B20,Data!$J$6:$J$1888,E$4),SUMIFS(Data!$O$6:$O$1888,Data!$L$6:$L$1888,$B20,Data!$J$6:$J$1888,E$4)),"")</f>
        <v/>
      </c>
      <c r="F20" s="19" t="str">
        <f>IF(IF($C$1=1,SUMIFS(Data!$G$6:$G$1888,Data!$L$6:$L$1888,$B20,Data!$J$6:$J$1888,F$4),SUMIFS(Data!$O$6:$O$1888,Data!$L$6:$L$1888,$B20,Data!$J$6:$J$1888,F$4))&gt;0,IF($C$1=1,SUMIFS(Data!$G$6:$G$1888,Data!$L$6:$L$1888,$B20,Data!$J$6:$J$1888,F$4),SUMIFS(Data!$O$6:$O$1888,Data!$L$6:$L$1888,$B20,Data!$J$6:$J$1888,F$4)),"")</f>
        <v/>
      </c>
      <c r="G20" s="19" t="str">
        <f>IF(IF($C$1=1,SUMIFS(Data!$G$6:$G$1888,Data!$L$6:$L$1888,$B20,Data!$J$6:$J$1888,G$4),SUMIFS(Data!$O$6:$O$1888,Data!$L$6:$L$1888,$B20,Data!$J$6:$J$1888,G$4))&gt;0,IF($C$1=1,SUMIFS(Data!$G$6:$G$1888,Data!$L$6:$L$1888,$B20,Data!$J$6:$J$1888,G$4),SUMIFS(Data!$O$6:$O$1888,Data!$L$6:$L$1888,$B20,Data!$J$6:$J$1888,G$4)),"")</f>
        <v/>
      </c>
      <c r="H20" s="19" t="str">
        <f>IF(IF($C$1=1,SUMIFS(Data!$G$6:$G$1888,Data!$L$6:$L$1888,$B20,Data!$J$6:$J$1888,H$4),SUMIFS(Data!$O$6:$O$1888,Data!$L$6:$L$1888,$B20,Data!$J$6:$J$1888,H$4))&gt;0,IF($C$1=1,SUMIFS(Data!$G$6:$G$1888,Data!$L$6:$L$1888,$B20,Data!$J$6:$J$1888,H$4),SUMIFS(Data!$O$6:$O$1888,Data!$L$6:$L$1888,$B20,Data!$J$6:$J$1888,H$4)),"")</f>
        <v/>
      </c>
      <c r="I20" s="19" t="str">
        <f>IF(IF($C$1=1,SUMIFS(Data!$G$6:$G$1888,Data!$L$6:$L$1888,$B20,Data!$J$6:$J$1888,I$4),SUMIFS(Data!$O$6:$O$1888,Data!$L$6:$L$1888,$B20,Data!$J$6:$J$1888,I$4))&gt;0,IF($C$1=1,SUMIFS(Data!$G$6:$G$1888,Data!$L$6:$L$1888,$B20,Data!$J$6:$J$1888,I$4),SUMIFS(Data!$O$6:$O$1888,Data!$L$6:$L$1888,$B20,Data!$J$6:$J$1888,I$4)),"")</f>
        <v/>
      </c>
      <c r="J20" s="19">
        <f>IF(IF($C$1=1,SUMIFS(Data!$G$6:$G$1888,Data!$L$6:$L$1888,$B20,Data!$J$6:$J$1888,J$4),SUMIFS(Data!$O$6:$O$1888,Data!$L$6:$L$1888,$B20,Data!$J$6:$J$1888,J$4))&gt;0,IF($C$1=1,SUMIFS(Data!$G$6:$G$1888,Data!$L$6:$L$1888,$B20,Data!$J$6:$J$1888,J$4),SUMIFS(Data!$O$6:$O$1888,Data!$L$6:$L$1888,$B20,Data!$J$6:$J$1888,J$4)),"")</f>
        <v>36400</v>
      </c>
      <c r="K20" s="19" t="str">
        <f>IF(IF($C$1=1,SUMIFS(Data!$G$6:$G$1888,Data!$L$6:$L$1888,$B20,Data!$J$6:$J$1888,K$4),SUMIFS(Data!$O$6:$O$1888,Data!$L$6:$L$1888,$B20,Data!$J$6:$J$1888,K$4))&gt;0,IF($C$1=1,SUMIFS(Data!$G$6:$G$1888,Data!$L$6:$L$1888,$B20,Data!$J$6:$J$1888,K$4),SUMIFS(Data!$O$6:$O$1888,Data!$L$6:$L$1888,$B20,Data!$J$6:$J$1888,K$4)),"")</f>
        <v/>
      </c>
      <c r="L20" s="19" t="str">
        <f>IF(IF($C$1=1,SUMIFS(Data!$G$6:$G$1888,Data!$L$6:$L$1888,$B20,Data!$J$6:$J$1888,L$4),SUMIFS(Data!$O$6:$O$1888,Data!$L$6:$L$1888,$B20,Data!$J$6:$J$1888,L$4))&gt;0,IF($C$1=1,SUMIFS(Data!$G$6:$G$1888,Data!$L$6:$L$1888,$B20,Data!$J$6:$J$1888,L$4),SUMIFS(Data!$O$6:$O$1888,Data!$L$6:$L$1888,$B20,Data!$J$6:$J$1888,L$4)),"")</f>
        <v/>
      </c>
      <c r="M20" s="19">
        <f t="shared" si="4"/>
        <v>36400</v>
      </c>
      <c r="N20" s="21"/>
      <c r="O20" s="22"/>
      <c r="P20" s="26"/>
      <c r="Q20" s="26"/>
      <c r="R20" s="26"/>
      <c r="S20" s="26"/>
      <c r="T20" s="27"/>
    </row>
    <row r="21" spans="2:21" x14ac:dyDescent="0.25">
      <c r="B21" t="s">
        <v>423</v>
      </c>
      <c r="C21" s="19" t="str">
        <f>IF(IF($C$1=1,SUMIFS(Data!$G$6:$G$1888,Data!$L$6:$L$1888,$B21,Data!$J$6:$J$1888,C$4),SUMIFS(Data!$O$6:$O$1888,Data!$L$6:$L$1888,$B21,Data!$J$6:$J$1888,C$4))&gt;0,IF($C$1=1,SUMIFS(Data!$G$6:$G$1888,Data!$L$6:$L$1888,$B21,Data!$J$6:$J$1888,C$4),SUMIFS(Data!$O$6:$O$1888,Data!$L$6:$L$1888,$B21,Data!$J$6:$J$1888,C$4)),"")</f>
        <v/>
      </c>
      <c r="D21" s="19" t="str">
        <f>IF(IF($C$1=1,SUMIFS(Data!$G$6:$G$1888,Data!$L$6:$L$1888,$B21,Data!$J$6:$J$1888,D$4),SUMIFS(Data!$O$6:$O$1888,Data!$L$6:$L$1888,$B21,Data!$J$6:$J$1888,D$4))&gt;0,IF($C$1=1,SUMIFS(Data!$G$6:$G$1888,Data!$L$6:$L$1888,$B21,Data!$J$6:$J$1888,D$4),SUMIFS(Data!$O$6:$O$1888,Data!$L$6:$L$1888,$B21,Data!$J$6:$J$1888,D$4)),"")</f>
        <v/>
      </c>
      <c r="E21" s="19" t="str">
        <f>IF(IF($C$1=1,SUMIFS(Data!$G$6:$G$1888,Data!$L$6:$L$1888,$B21,Data!$J$6:$J$1888,E$4),SUMIFS(Data!$O$6:$O$1888,Data!$L$6:$L$1888,$B21,Data!$J$6:$J$1888,E$4))&gt;0,IF($C$1=1,SUMIFS(Data!$G$6:$G$1888,Data!$L$6:$L$1888,$B21,Data!$J$6:$J$1888,E$4),SUMIFS(Data!$O$6:$O$1888,Data!$L$6:$L$1888,$B21,Data!$J$6:$J$1888,E$4)),"")</f>
        <v/>
      </c>
      <c r="F21" s="19" t="str">
        <f>IF(IF($C$1=1,SUMIFS(Data!$G$6:$G$1888,Data!$L$6:$L$1888,$B21,Data!$J$6:$J$1888,F$4),SUMIFS(Data!$O$6:$O$1888,Data!$L$6:$L$1888,$B21,Data!$J$6:$J$1888,F$4))&gt;0,IF($C$1=1,SUMIFS(Data!$G$6:$G$1888,Data!$L$6:$L$1888,$B21,Data!$J$6:$J$1888,F$4),SUMIFS(Data!$O$6:$O$1888,Data!$L$6:$L$1888,$B21,Data!$J$6:$J$1888,F$4)),"")</f>
        <v/>
      </c>
      <c r="G21" s="19" t="str">
        <f>IF(IF($C$1=1,SUMIFS(Data!$G$6:$G$1888,Data!$L$6:$L$1888,$B21,Data!$J$6:$J$1888,G$4),SUMIFS(Data!$O$6:$O$1888,Data!$L$6:$L$1888,$B21,Data!$J$6:$J$1888,G$4))&gt;0,IF($C$1=1,SUMIFS(Data!$G$6:$G$1888,Data!$L$6:$L$1888,$B21,Data!$J$6:$J$1888,G$4),SUMIFS(Data!$O$6:$O$1888,Data!$L$6:$L$1888,$B21,Data!$J$6:$J$1888,G$4)),"")</f>
        <v/>
      </c>
      <c r="H21" s="19" t="str">
        <f>IF(IF($C$1=1,SUMIFS(Data!$G$6:$G$1888,Data!$L$6:$L$1888,$B21,Data!$J$6:$J$1888,H$4),SUMIFS(Data!$O$6:$O$1888,Data!$L$6:$L$1888,$B21,Data!$J$6:$J$1888,H$4))&gt;0,IF($C$1=1,SUMIFS(Data!$G$6:$G$1888,Data!$L$6:$L$1888,$B21,Data!$J$6:$J$1888,H$4),SUMIFS(Data!$O$6:$O$1888,Data!$L$6:$L$1888,$B21,Data!$J$6:$J$1888,H$4)),"")</f>
        <v/>
      </c>
      <c r="I21" s="19" t="str">
        <f>IF(IF($C$1=1,SUMIFS(Data!$G$6:$G$1888,Data!$L$6:$L$1888,$B21,Data!$J$6:$J$1888,I$4),SUMIFS(Data!$O$6:$O$1888,Data!$L$6:$L$1888,$B21,Data!$J$6:$J$1888,I$4))&gt;0,IF($C$1=1,SUMIFS(Data!$G$6:$G$1888,Data!$L$6:$L$1888,$B21,Data!$J$6:$J$1888,I$4),SUMIFS(Data!$O$6:$O$1888,Data!$L$6:$L$1888,$B21,Data!$J$6:$J$1888,I$4)),"")</f>
        <v/>
      </c>
      <c r="J21" s="19">
        <f>IF(IF($C$1=1,SUMIFS(Data!$G$6:$G$1888,Data!$L$6:$L$1888,$B21,Data!$J$6:$J$1888,J$4),SUMIFS(Data!$O$6:$O$1888,Data!$L$6:$L$1888,$B21,Data!$J$6:$J$1888,J$4))&gt;0,IF($C$1=1,SUMIFS(Data!$G$6:$G$1888,Data!$L$6:$L$1888,$B21,Data!$J$6:$J$1888,J$4),SUMIFS(Data!$O$6:$O$1888,Data!$L$6:$L$1888,$B21,Data!$J$6:$J$1888,J$4)),"")</f>
        <v>20598.017290051986</v>
      </c>
      <c r="K21" s="19" t="str">
        <f>IF(IF($C$1=1,SUMIFS(Data!$G$6:$G$1888,Data!$L$6:$L$1888,$B21,Data!$J$6:$J$1888,K$4),SUMIFS(Data!$O$6:$O$1888,Data!$L$6:$L$1888,$B21,Data!$J$6:$J$1888,K$4))&gt;0,IF($C$1=1,SUMIFS(Data!$G$6:$G$1888,Data!$L$6:$L$1888,$B21,Data!$J$6:$J$1888,K$4),SUMIFS(Data!$O$6:$O$1888,Data!$L$6:$L$1888,$B21,Data!$J$6:$J$1888,K$4)),"")</f>
        <v/>
      </c>
      <c r="L21" s="19" t="str">
        <f>IF(IF($C$1=1,SUMIFS(Data!$G$6:$G$1888,Data!$L$6:$L$1888,$B21,Data!$J$6:$J$1888,L$4),SUMIFS(Data!$O$6:$O$1888,Data!$L$6:$L$1888,$B21,Data!$J$6:$J$1888,L$4))&gt;0,IF($C$1=1,SUMIFS(Data!$G$6:$G$1888,Data!$L$6:$L$1888,$B21,Data!$J$6:$J$1888,L$4),SUMIFS(Data!$O$6:$O$1888,Data!$L$6:$L$1888,$B21,Data!$J$6:$J$1888,L$4)),"")</f>
        <v/>
      </c>
      <c r="M21" s="19">
        <f t="shared" si="4"/>
        <v>20598.017290051986</v>
      </c>
      <c r="N21" s="21"/>
      <c r="O21" s="22"/>
      <c r="P21" s="26"/>
      <c r="Q21" s="26"/>
      <c r="R21" s="26"/>
      <c r="S21" s="26"/>
      <c r="T21" s="27"/>
    </row>
    <row r="22" spans="2:21" x14ac:dyDescent="0.25">
      <c r="B22" t="s">
        <v>848</v>
      </c>
      <c r="C22" s="19" t="str">
        <f>IF(IF($C$1=1,SUMIFS(Data!$G$6:$G$1888,Data!$L$6:$L$1888,$B22,Data!$J$6:$J$1888,C$4),SUMIFS(Data!$O$6:$O$1888,Data!$L$6:$L$1888,$B22,Data!$J$6:$J$1888,C$4))&gt;0,IF($C$1=1,SUMIFS(Data!$G$6:$G$1888,Data!$L$6:$L$1888,$B22,Data!$J$6:$J$1888,C$4),SUMIFS(Data!$O$6:$O$1888,Data!$L$6:$L$1888,$B22,Data!$J$6:$J$1888,C$4)),"")</f>
        <v/>
      </c>
      <c r="D22" s="19" t="str">
        <f>IF(IF($C$1=1,SUMIFS(Data!$G$6:$G$1888,Data!$L$6:$L$1888,$B22,Data!$J$6:$J$1888,D$4),SUMIFS(Data!$O$6:$O$1888,Data!$L$6:$L$1888,$B22,Data!$J$6:$J$1888,D$4))&gt;0,IF($C$1=1,SUMIFS(Data!$G$6:$G$1888,Data!$L$6:$L$1888,$B22,Data!$J$6:$J$1888,D$4),SUMIFS(Data!$O$6:$O$1888,Data!$L$6:$L$1888,$B22,Data!$J$6:$J$1888,D$4)),"")</f>
        <v/>
      </c>
      <c r="E22" s="19" t="str">
        <f>IF(IF($C$1=1,SUMIFS(Data!$G$6:$G$1888,Data!$L$6:$L$1888,$B22,Data!$J$6:$J$1888,E$4),SUMIFS(Data!$O$6:$O$1888,Data!$L$6:$L$1888,$B22,Data!$J$6:$J$1888,E$4))&gt;0,IF($C$1=1,SUMIFS(Data!$G$6:$G$1888,Data!$L$6:$L$1888,$B22,Data!$J$6:$J$1888,E$4),SUMIFS(Data!$O$6:$O$1888,Data!$L$6:$L$1888,$B22,Data!$J$6:$J$1888,E$4)),"")</f>
        <v/>
      </c>
      <c r="F22" s="19" t="str">
        <f>IF(IF($C$1=1,SUMIFS(Data!$G$6:$G$1888,Data!$L$6:$L$1888,$B22,Data!$J$6:$J$1888,F$4),SUMIFS(Data!$O$6:$O$1888,Data!$L$6:$L$1888,$B22,Data!$J$6:$J$1888,F$4))&gt;0,IF($C$1=1,SUMIFS(Data!$G$6:$G$1888,Data!$L$6:$L$1888,$B22,Data!$J$6:$J$1888,F$4),SUMIFS(Data!$O$6:$O$1888,Data!$L$6:$L$1888,$B22,Data!$J$6:$J$1888,F$4)),"")</f>
        <v/>
      </c>
      <c r="G22" s="19" t="str">
        <f>IF(IF($C$1=1,SUMIFS(Data!$G$6:$G$1888,Data!$L$6:$L$1888,$B22,Data!$J$6:$J$1888,G$4),SUMIFS(Data!$O$6:$O$1888,Data!$L$6:$L$1888,$B22,Data!$J$6:$J$1888,G$4))&gt;0,IF($C$1=1,SUMIFS(Data!$G$6:$G$1888,Data!$L$6:$L$1888,$B22,Data!$J$6:$J$1888,G$4),SUMIFS(Data!$O$6:$O$1888,Data!$L$6:$L$1888,$B22,Data!$J$6:$J$1888,G$4)),"")</f>
        <v/>
      </c>
      <c r="H22" s="19" t="str">
        <f>IF(IF($C$1=1,SUMIFS(Data!$G$6:$G$1888,Data!$L$6:$L$1888,$B22,Data!$J$6:$J$1888,H$4),SUMIFS(Data!$O$6:$O$1888,Data!$L$6:$L$1888,$B22,Data!$J$6:$J$1888,H$4))&gt;0,IF($C$1=1,SUMIFS(Data!$G$6:$G$1888,Data!$L$6:$L$1888,$B22,Data!$J$6:$J$1888,H$4),SUMIFS(Data!$O$6:$O$1888,Data!$L$6:$L$1888,$B22,Data!$J$6:$J$1888,H$4)),"")</f>
        <v/>
      </c>
      <c r="I22" s="19" t="str">
        <f>IF(IF($C$1=1,SUMIFS(Data!$G$6:$G$1888,Data!$L$6:$L$1888,$B22,Data!$J$6:$J$1888,I$4),SUMIFS(Data!$O$6:$O$1888,Data!$L$6:$L$1888,$B22,Data!$J$6:$J$1888,I$4))&gt;0,IF($C$1=1,SUMIFS(Data!$G$6:$G$1888,Data!$L$6:$L$1888,$B22,Data!$J$6:$J$1888,I$4),SUMIFS(Data!$O$6:$O$1888,Data!$L$6:$L$1888,$B22,Data!$J$6:$J$1888,I$4)),"")</f>
        <v/>
      </c>
      <c r="J22" s="19">
        <f>IF(IF($C$1=1,SUMIFS(Data!$G$6:$G$1888,Data!$L$6:$L$1888,$B22,Data!$J$6:$J$1888,J$4),SUMIFS(Data!$O$6:$O$1888,Data!$L$6:$L$1888,$B22,Data!$J$6:$J$1888,J$4))&gt;0,IF($C$1=1,SUMIFS(Data!$G$6:$G$1888,Data!$L$6:$L$1888,$B22,Data!$J$6:$J$1888,J$4),SUMIFS(Data!$O$6:$O$1888,Data!$L$6:$L$1888,$B22,Data!$J$6:$J$1888,J$4)),"")</f>
        <v>4800</v>
      </c>
      <c r="K22" s="19" t="str">
        <f>IF(IF($C$1=1,SUMIFS(Data!$G$6:$G$1888,Data!$L$6:$L$1888,$B22,Data!$J$6:$J$1888,K$4),SUMIFS(Data!$O$6:$O$1888,Data!$L$6:$L$1888,$B22,Data!$J$6:$J$1888,K$4))&gt;0,IF($C$1=1,SUMIFS(Data!$G$6:$G$1888,Data!$L$6:$L$1888,$B22,Data!$J$6:$J$1888,K$4),SUMIFS(Data!$O$6:$O$1888,Data!$L$6:$L$1888,$B22,Data!$J$6:$J$1888,K$4)),"")</f>
        <v/>
      </c>
      <c r="L22" s="19" t="str">
        <f>IF(IF($C$1=1,SUMIFS(Data!$G$6:$G$1888,Data!$L$6:$L$1888,$B22,Data!$J$6:$J$1888,L$4),SUMIFS(Data!$O$6:$O$1888,Data!$L$6:$L$1888,$B22,Data!$J$6:$J$1888,L$4))&gt;0,IF($C$1=1,SUMIFS(Data!$G$6:$G$1888,Data!$L$6:$L$1888,$B22,Data!$J$6:$J$1888,L$4),SUMIFS(Data!$O$6:$O$1888,Data!$L$6:$L$1888,$B22,Data!$J$6:$J$1888,L$4)),"")</f>
        <v/>
      </c>
      <c r="M22" s="19">
        <f t="shared" si="4"/>
        <v>4800</v>
      </c>
      <c r="N22" s="21"/>
      <c r="O22" s="22"/>
      <c r="P22" s="26"/>
      <c r="Q22" s="26"/>
      <c r="R22" s="26"/>
      <c r="S22" s="26"/>
      <c r="T22" s="27"/>
    </row>
    <row r="23" spans="2:21" x14ac:dyDescent="0.25">
      <c r="B23" t="s">
        <v>797</v>
      </c>
      <c r="C23" s="19" t="str">
        <f>IF(IF($C$1=1,SUMIFS(Data!$G$6:$G$1888,Data!$L$6:$L$1888,$B23,Data!$J$6:$J$1888,C$4),SUMIFS(Data!$O$6:$O$1888,Data!$L$6:$L$1888,$B23,Data!$J$6:$J$1888,C$4))&gt;0,IF($C$1=1,SUMIFS(Data!$G$6:$G$1888,Data!$L$6:$L$1888,$B23,Data!$J$6:$J$1888,C$4),SUMIFS(Data!$O$6:$O$1888,Data!$L$6:$L$1888,$B23,Data!$J$6:$J$1888,C$4)),"")</f>
        <v/>
      </c>
      <c r="D23" s="19" t="str">
        <f>IF(IF($C$1=1,SUMIFS(Data!$G$6:$G$1888,Data!$L$6:$L$1888,$B23,Data!$J$6:$J$1888,D$4),SUMIFS(Data!$O$6:$O$1888,Data!$L$6:$L$1888,$B23,Data!$J$6:$J$1888,D$4))&gt;0,IF($C$1=1,SUMIFS(Data!$G$6:$G$1888,Data!$L$6:$L$1888,$B23,Data!$J$6:$J$1888,D$4),SUMIFS(Data!$O$6:$O$1888,Data!$L$6:$L$1888,$B23,Data!$J$6:$J$1888,D$4)),"")</f>
        <v/>
      </c>
      <c r="E23" s="19">
        <f>IF(IF($C$1=1,SUMIFS(Data!$G$6:$G$1888,Data!$L$6:$L$1888,$B23,Data!$J$6:$J$1888,E$4),SUMIFS(Data!$O$6:$O$1888,Data!$L$6:$L$1888,$B23,Data!$J$6:$J$1888,E$4))&gt;0,IF($C$1=1,SUMIFS(Data!$G$6:$G$1888,Data!$L$6:$L$1888,$B23,Data!$J$6:$J$1888,E$4),SUMIFS(Data!$O$6:$O$1888,Data!$L$6:$L$1888,$B23,Data!$J$6:$J$1888,E$4)),"")</f>
        <v>3000</v>
      </c>
      <c r="F23" s="19" t="str">
        <f>IF(IF($C$1=1,SUMIFS(Data!$G$6:$G$1888,Data!$L$6:$L$1888,$B23,Data!$J$6:$J$1888,F$4),SUMIFS(Data!$O$6:$O$1888,Data!$L$6:$L$1888,$B23,Data!$J$6:$J$1888,F$4))&gt;0,IF($C$1=1,SUMIFS(Data!$G$6:$G$1888,Data!$L$6:$L$1888,$B23,Data!$J$6:$J$1888,F$4),SUMIFS(Data!$O$6:$O$1888,Data!$L$6:$L$1888,$B23,Data!$J$6:$J$1888,F$4)),"")</f>
        <v/>
      </c>
      <c r="G23" s="19" t="str">
        <f>IF(IF($C$1=1,SUMIFS(Data!$G$6:$G$1888,Data!$L$6:$L$1888,$B23,Data!$J$6:$J$1888,G$4),SUMIFS(Data!$O$6:$O$1888,Data!$L$6:$L$1888,$B23,Data!$J$6:$J$1888,G$4))&gt;0,IF($C$1=1,SUMIFS(Data!$G$6:$G$1888,Data!$L$6:$L$1888,$B23,Data!$J$6:$J$1888,G$4),SUMIFS(Data!$O$6:$O$1888,Data!$L$6:$L$1888,$B23,Data!$J$6:$J$1888,G$4)),"")</f>
        <v/>
      </c>
      <c r="H23" s="19" t="str">
        <f>IF(IF($C$1=1,SUMIFS(Data!$G$6:$G$1888,Data!$L$6:$L$1888,$B23,Data!$J$6:$J$1888,H$4),SUMIFS(Data!$O$6:$O$1888,Data!$L$6:$L$1888,$B23,Data!$J$6:$J$1888,H$4))&gt;0,IF($C$1=1,SUMIFS(Data!$G$6:$G$1888,Data!$L$6:$L$1888,$B23,Data!$J$6:$J$1888,H$4),SUMIFS(Data!$O$6:$O$1888,Data!$L$6:$L$1888,$B23,Data!$J$6:$J$1888,H$4)),"")</f>
        <v/>
      </c>
      <c r="I23" s="19" t="str">
        <f>IF(IF($C$1=1,SUMIFS(Data!$G$6:$G$1888,Data!$L$6:$L$1888,$B23,Data!$J$6:$J$1888,I$4),SUMIFS(Data!$O$6:$O$1888,Data!$L$6:$L$1888,$B23,Data!$J$6:$J$1888,I$4))&gt;0,IF($C$1=1,SUMIFS(Data!$G$6:$G$1888,Data!$L$6:$L$1888,$B23,Data!$J$6:$J$1888,I$4),SUMIFS(Data!$O$6:$O$1888,Data!$L$6:$L$1888,$B23,Data!$J$6:$J$1888,I$4)),"")</f>
        <v/>
      </c>
      <c r="J23" s="19" t="str">
        <f>IF(IF($C$1=1,SUMIFS(Data!$G$6:$G$1888,Data!$L$6:$L$1888,$B23,Data!$J$6:$J$1888,J$4),SUMIFS(Data!$O$6:$O$1888,Data!$L$6:$L$1888,$B23,Data!$J$6:$J$1888,J$4))&gt;0,IF($C$1=1,SUMIFS(Data!$G$6:$G$1888,Data!$L$6:$L$1888,$B23,Data!$J$6:$J$1888,J$4),SUMIFS(Data!$O$6:$O$1888,Data!$L$6:$L$1888,$B23,Data!$J$6:$J$1888,J$4)),"")</f>
        <v/>
      </c>
      <c r="K23" s="19" t="str">
        <f>IF(IF($C$1=1,SUMIFS(Data!$G$6:$G$1888,Data!$L$6:$L$1888,$B23,Data!$J$6:$J$1888,K$4),SUMIFS(Data!$O$6:$O$1888,Data!$L$6:$L$1888,$B23,Data!$J$6:$J$1888,K$4))&gt;0,IF($C$1=1,SUMIFS(Data!$G$6:$G$1888,Data!$L$6:$L$1888,$B23,Data!$J$6:$J$1888,K$4),SUMIFS(Data!$O$6:$O$1888,Data!$L$6:$L$1888,$B23,Data!$J$6:$J$1888,K$4)),"")</f>
        <v/>
      </c>
      <c r="L23" s="19" t="str">
        <f>IF(IF($C$1=1,SUMIFS(Data!$G$6:$G$1888,Data!$L$6:$L$1888,$B23,Data!$J$6:$J$1888,L$4),SUMIFS(Data!$O$6:$O$1888,Data!$L$6:$L$1888,$B23,Data!$J$6:$J$1888,L$4))&gt;0,IF($C$1=1,SUMIFS(Data!$G$6:$G$1888,Data!$L$6:$L$1888,$B23,Data!$J$6:$J$1888,L$4),SUMIFS(Data!$O$6:$O$1888,Data!$L$6:$L$1888,$B23,Data!$J$6:$J$1888,L$4)),"")</f>
        <v/>
      </c>
      <c r="M23" s="19">
        <f t="shared" si="4"/>
        <v>3000</v>
      </c>
      <c r="N23" s="21"/>
      <c r="O23" s="22"/>
      <c r="P23" s="26"/>
      <c r="Q23" s="26"/>
      <c r="R23" s="26"/>
      <c r="S23" s="26"/>
      <c r="T23" s="27"/>
    </row>
    <row r="24" spans="2:21" x14ac:dyDescent="0.25">
      <c r="B24" t="s">
        <v>1119</v>
      </c>
      <c r="C24" s="19" t="str">
        <f>IF(IF($C$1=1,SUMIFS(Data!$G$6:$G$1888,Data!$L$6:$L$1888,$B24,Data!$J$6:$J$1888,C$4),SUMIFS(Data!$O$6:$O$1888,Data!$L$6:$L$1888,$B24,Data!$J$6:$J$1888,C$4))&gt;0,IF($C$1=1,SUMIFS(Data!$G$6:$G$1888,Data!$L$6:$L$1888,$B24,Data!$J$6:$J$1888,C$4),SUMIFS(Data!$O$6:$O$1888,Data!$L$6:$L$1888,$B24,Data!$J$6:$J$1888,C$4)),"")</f>
        <v/>
      </c>
      <c r="D24" s="19" t="str">
        <f>IF(IF($C$1=1,SUMIFS(Data!$G$6:$G$1888,Data!$L$6:$L$1888,$B24,Data!$J$6:$J$1888,D$4),SUMIFS(Data!$O$6:$O$1888,Data!$L$6:$L$1888,$B24,Data!$J$6:$J$1888,D$4))&gt;0,IF($C$1=1,SUMIFS(Data!$G$6:$G$1888,Data!$L$6:$L$1888,$B24,Data!$J$6:$J$1888,D$4),SUMIFS(Data!$O$6:$O$1888,Data!$L$6:$L$1888,$B24,Data!$J$6:$J$1888,D$4)),"")</f>
        <v/>
      </c>
      <c r="E24" s="19" t="str">
        <f>IF(IF($C$1=1,SUMIFS(Data!$G$6:$G$1888,Data!$L$6:$L$1888,$B24,Data!$J$6:$J$1888,E$4),SUMIFS(Data!$O$6:$O$1888,Data!$L$6:$L$1888,$B24,Data!$J$6:$J$1888,E$4))&gt;0,IF($C$1=1,SUMIFS(Data!$G$6:$G$1888,Data!$L$6:$L$1888,$B24,Data!$J$6:$J$1888,E$4),SUMIFS(Data!$O$6:$O$1888,Data!$L$6:$L$1888,$B24,Data!$J$6:$J$1888,E$4)),"")</f>
        <v/>
      </c>
      <c r="F24" s="19" t="str">
        <f>IF(IF($C$1=1,SUMIFS(Data!$G$6:$G$1888,Data!$L$6:$L$1888,$B24,Data!$J$6:$J$1888,F$4),SUMIFS(Data!$O$6:$O$1888,Data!$L$6:$L$1888,$B24,Data!$J$6:$J$1888,F$4))&gt;0,IF($C$1=1,SUMIFS(Data!$G$6:$G$1888,Data!$L$6:$L$1888,$B24,Data!$J$6:$J$1888,F$4),SUMIFS(Data!$O$6:$O$1888,Data!$L$6:$L$1888,$B24,Data!$J$6:$J$1888,F$4)),"")</f>
        <v/>
      </c>
      <c r="G24" s="19">
        <f>IF(IF($C$1=1,SUMIFS(Data!$G$6:$G$1888,Data!$L$6:$L$1888,$B24,Data!$J$6:$J$1888,G$4),SUMIFS(Data!$O$6:$O$1888,Data!$L$6:$L$1888,$B24,Data!$J$6:$J$1888,G$4))&gt;0,IF($C$1=1,SUMIFS(Data!$G$6:$G$1888,Data!$L$6:$L$1888,$B24,Data!$J$6:$J$1888,G$4),SUMIFS(Data!$O$6:$O$1888,Data!$L$6:$L$1888,$B24,Data!$J$6:$J$1888,G$4)),"")</f>
        <v>15092.18020692008</v>
      </c>
      <c r="H24" s="19" t="str">
        <f>IF(IF($C$1=1,SUMIFS(Data!$G$6:$G$1888,Data!$L$6:$L$1888,$B24,Data!$J$6:$J$1888,H$4),SUMIFS(Data!$O$6:$O$1888,Data!$L$6:$L$1888,$B24,Data!$J$6:$J$1888,H$4))&gt;0,IF($C$1=1,SUMIFS(Data!$G$6:$G$1888,Data!$L$6:$L$1888,$B24,Data!$J$6:$J$1888,H$4),SUMIFS(Data!$O$6:$O$1888,Data!$L$6:$L$1888,$B24,Data!$J$6:$J$1888,H$4)),"")</f>
        <v/>
      </c>
      <c r="I24" s="19" t="str">
        <f>IF(IF($C$1=1,SUMIFS(Data!$G$6:$G$1888,Data!$L$6:$L$1888,$B24,Data!$J$6:$J$1888,I$4),SUMIFS(Data!$O$6:$O$1888,Data!$L$6:$L$1888,$B24,Data!$J$6:$J$1888,I$4))&gt;0,IF($C$1=1,SUMIFS(Data!$G$6:$G$1888,Data!$L$6:$L$1888,$B24,Data!$J$6:$J$1888,I$4),SUMIFS(Data!$O$6:$O$1888,Data!$L$6:$L$1888,$B24,Data!$J$6:$J$1888,I$4)),"")</f>
        <v/>
      </c>
      <c r="J24" s="19">
        <f>IF(IF($C$1=1,SUMIFS(Data!$G$6:$G$1888,Data!$L$6:$L$1888,$B24,Data!$J$6:$J$1888,J$4),SUMIFS(Data!$O$6:$O$1888,Data!$L$6:$L$1888,$B24,Data!$J$6:$J$1888,J$4))&gt;0,IF($C$1=1,SUMIFS(Data!$G$6:$G$1888,Data!$L$6:$L$1888,$B24,Data!$J$6:$J$1888,J$4),SUMIFS(Data!$O$6:$O$1888,Data!$L$6:$L$1888,$B24,Data!$J$6:$J$1888,J$4)),"")</f>
        <v>19000</v>
      </c>
      <c r="K24" s="19" t="str">
        <f>IF(IF($C$1=1,SUMIFS(Data!$G$6:$G$1888,Data!$L$6:$L$1888,$B24,Data!$J$6:$J$1888,K$4),SUMIFS(Data!$O$6:$O$1888,Data!$L$6:$L$1888,$B24,Data!$J$6:$J$1888,K$4))&gt;0,IF($C$1=1,SUMIFS(Data!$G$6:$G$1888,Data!$L$6:$L$1888,$B24,Data!$J$6:$J$1888,K$4),SUMIFS(Data!$O$6:$O$1888,Data!$L$6:$L$1888,$B24,Data!$J$6:$J$1888,K$4)),"")</f>
        <v/>
      </c>
      <c r="L24" s="19" t="str">
        <f>IF(IF($C$1=1,SUMIFS(Data!$G$6:$G$1888,Data!$L$6:$L$1888,$B24,Data!$J$6:$J$1888,L$4),SUMIFS(Data!$O$6:$O$1888,Data!$L$6:$L$1888,$B24,Data!$J$6:$J$1888,L$4))&gt;0,IF($C$1=1,SUMIFS(Data!$G$6:$G$1888,Data!$L$6:$L$1888,$B24,Data!$J$6:$J$1888,L$4),SUMIFS(Data!$O$6:$O$1888,Data!$L$6:$L$1888,$B24,Data!$J$6:$J$1888,L$4)),"")</f>
        <v/>
      </c>
      <c r="M24" s="19">
        <f t="shared" si="4"/>
        <v>34092.180206920078</v>
      </c>
      <c r="N24" s="21"/>
      <c r="O24" s="22"/>
      <c r="P24" s="26"/>
      <c r="Q24" s="26"/>
      <c r="R24" s="26"/>
      <c r="S24" s="26"/>
      <c r="T24" s="27"/>
    </row>
    <row r="25" spans="2:21" x14ac:dyDescent="0.25">
      <c r="B25" t="s">
        <v>357</v>
      </c>
      <c r="C25" s="19" t="str">
        <f>IF(IF($C$1=1,SUMIFS(Data!$G$6:$G$1888,Data!$L$6:$L$1888,$B25,Data!$J$6:$J$1888,C$4),SUMIFS(Data!$O$6:$O$1888,Data!$L$6:$L$1888,$B25,Data!$J$6:$J$1888,C$4))&gt;0,IF($C$1=1,SUMIFS(Data!$G$6:$G$1888,Data!$L$6:$L$1888,$B25,Data!$J$6:$J$1888,C$4),SUMIFS(Data!$O$6:$O$1888,Data!$L$6:$L$1888,$B25,Data!$J$6:$J$1888,C$4)),"")</f>
        <v/>
      </c>
      <c r="D25" s="19" t="str">
        <f>IF(IF($C$1=1,SUMIFS(Data!$G$6:$G$1888,Data!$L$6:$L$1888,$B25,Data!$J$6:$J$1888,D$4),SUMIFS(Data!$O$6:$O$1888,Data!$L$6:$L$1888,$B25,Data!$J$6:$J$1888,D$4))&gt;0,IF($C$1=1,SUMIFS(Data!$G$6:$G$1888,Data!$L$6:$L$1888,$B25,Data!$J$6:$J$1888,D$4),SUMIFS(Data!$O$6:$O$1888,Data!$L$6:$L$1888,$B25,Data!$J$6:$J$1888,D$4)),"")</f>
        <v/>
      </c>
      <c r="E25" s="19" t="str">
        <f>IF(IF($C$1=1,SUMIFS(Data!$G$6:$G$1888,Data!$L$6:$L$1888,$B25,Data!$J$6:$J$1888,E$4),SUMIFS(Data!$O$6:$O$1888,Data!$L$6:$L$1888,$B25,Data!$J$6:$J$1888,E$4))&gt;0,IF($C$1=1,SUMIFS(Data!$G$6:$G$1888,Data!$L$6:$L$1888,$B25,Data!$J$6:$J$1888,E$4),SUMIFS(Data!$O$6:$O$1888,Data!$L$6:$L$1888,$B25,Data!$J$6:$J$1888,E$4)),"")</f>
        <v/>
      </c>
      <c r="F25" s="19" t="str">
        <f>IF(IF($C$1=1,SUMIFS(Data!$G$6:$G$1888,Data!$L$6:$L$1888,$B25,Data!$J$6:$J$1888,F$4),SUMIFS(Data!$O$6:$O$1888,Data!$L$6:$L$1888,$B25,Data!$J$6:$J$1888,F$4))&gt;0,IF($C$1=1,SUMIFS(Data!$G$6:$G$1888,Data!$L$6:$L$1888,$B25,Data!$J$6:$J$1888,F$4),SUMIFS(Data!$O$6:$O$1888,Data!$L$6:$L$1888,$B25,Data!$J$6:$J$1888,F$4)),"")</f>
        <v/>
      </c>
      <c r="G25" s="19">
        <f>IF(IF($C$1=1,SUMIFS(Data!$G$6:$G$1888,Data!$L$6:$L$1888,$B25,Data!$J$6:$J$1888,G$4),SUMIFS(Data!$O$6:$O$1888,Data!$L$6:$L$1888,$B25,Data!$J$6:$J$1888,G$4))&gt;0,IF($C$1=1,SUMIFS(Data!$G$6:$G$1888,Data!$L$6:$L$1888,$B25,Data!$J$6:$J$1888,G$4),SUMIFS(Data!$O$6:$O$1888,Data!$L$6:$L$1888,$B25,Data!$J$6:$J$1888,G$4)),"")</f>
        <v>69868.486815062439</v>
      </c>
      <c r="H25" s="19" t="str">
        <f>IF(IF($C$1=1,SUMIFS(Data!$G$6:$G$1888,Data!$L$6:$L$1888,$B25,Data!$J$6:$J$1888,H$4),SUMIFS(Data!$O$6:$O$1888,Data!$L$6:$L$1888,$B25,Data!$J$6:$J$1888,H$4))&gt;0,IF($C$1=1,SUMIFS(Data!$G$6:$G$1888,Data!$L$6:$L$1888,$B25,Data!$J$6:$J$1888,H$4),SUMIFS(Data!$O$6:$O$1888,Data!$L$6:$L$1888,$B25,Data!$J$6:$J$1888,H$4)),"")</f>
        <v/>
      </c>
      <c r="I25" s="19" t="str">
        <f>IF(IF($C$1=1,SUMIFS(Data!$G$6:$G$1888,Data!$L$6:$L$1888,$B25,Data!$J$6:$J$1888,I$4),SUMIFS(Data!$O$6:$O$1888,Data!$L$6:$L$1888,$B25,Data!$J$6:$J$1888,I$4))&gt;0,IF($C$1=1,SUMIFS(Data!$G$6:$G$1888,Data!$L$6:$L$1888,$B25,Data!$J$6:$J$1888,I$4),SUMIFS(Data!$O$6:$O$1888,Data!$L$6:$L$1888,$B25,Data!$J$6:$J$1888,I$4)),"")</f>
        <v/>
      </c>
      <c r="J25" s="19">
        <f>IF(IF($C$1=1,SUMIFS(Data!$G$6:$G$1888,Data!$L$6:$L$1888,$B25,Data!$J$6:$J$1888,J$4),SUMIFS(Data!$O$6:$O$1888,Data!$L$6:$L$1888,$B25,Data!$J$6:$J$1888,J$4))&gt;0,IF($C$1=1,SUMIFS(Data!$G$6:$G$1888,Data!$L$6:$L$1888,$B25,Data!$J$6:$J$1888,J$4),SUMIFS(Data!$O$6:$O$1888,Data!$L$6:$L$1888,$B25,Data!$J$6:$J$1888,J$4)),"")</f>
        <v>58799.349940520107</v>
      </c>
      <c r="K25" s="19" t="str">
        <f>IF(IF($C$1=1,SUMIFS(Data!$G$6:$G$1888,Data!$L$6:$L$1888,$B25,Data!$J$6:$J$1888,K$4),SUMIFS(Data!$O$6:$O$1888,Data!$L$6:$L$1888,$B25,Data!$J$6:$J$1888,K$4))&gt;0,IF($C$1=1,SUMIFS(Data!$G$6:$G$1888,Data!$L$6:$L$1888,$B25,Data!$J$6:$J$1888,K$4),SUMIFS(Data!$O$6:$O$1888,Data!$L$6:$L$1888,$B25,Data!$J$6:$J$1888,K$4)),"")</f>
        <v/>
      </c>
      <c r="L25" s="19" t="str">
        <f>IF(IF($C$1=1,SUMIFS(Data!$G$6:$G$1888,Data!$L$6:$L$1888,$B25,Data!$J$6:$J$1888,L$4),SUMIFS(Data!$O$6:$O$1888,Data!$L$6:$L$1888,$B25,Data!$J$6:$J$1888,L$4))&gt;0,IF($C$1=1,SUMIFS(Data!$G$6:$G$1888,Data!$L$6:$L$1888,$B25,Data!$J$6:$J$1888,L$4),SUMIFS(Data!$O$6:$O$1888,Data!$L$6:$L$1888,$B25,Data!$J$6:$J$1888,L$4)),"")</f>
        <v/>
      </c>
      <c r="M25" s="19">
        <f t="shared" si="4"/>
        <v>128667.83675558254</v>
      </c>
      <c r="N25" s="21"/>
      <c r="O25" s="22"/>
      <c r="P25" s="26"/>
      <c r="Q25" s="26"/>
      <c r="R25" s="26"/>
      <c r="S25" s="26"/>
      <c r="T25" s="27"/>
    </row>
    <row r="26" spans="2:21" x14ac:dyDescent="0.25">
      <c r="B26" t="s">
        <v>1929</v>
      </c>
      <c r="C26" s="19" t="str">
        <f>IF(IF($C$1=1,SUMIFS(Data!$G$6:$G$1888,Data!$L$6:$L$1888,$B26,Data!$J$6:$J$1888,C$4),SUMIFS(Data!$O$6:$O$1888,Data!$L$6:$L$1888,$B26,Data!$J$6:$J$1888,C$4))&gt;0,IF($C$1=1,SUMIFS(Data!$G$6:$G$1888,Data!$L$6:$L$1888,$B26,Data!$J$6:$J$1888,C$4),SUMIFS(Data!$O$6:$O$1888,Data!$L$6:$L$1888,$B26,Data!$J$6:$J$1888,C$4)),"")</f>
        <v/>
      </c>
      <c r="D26" s="19" t="str">
        <f>IF(IF($C$1=1,SUMIFS(Data!$G$6:$G$1888,Data!$L$6:$L$1888,$B26,Data!$J$6:$J$1888,D$4),SUMIFS(Data!$O$6:$O$1888,Data!$L$6:$L$1888,$B26,Data!$J$6:$J$1888,D$4))&gt;0,IF($C$1=1,SUMIFS(Data!$G$6:$G$1888,Data!$L$6:$L$1888,$B26,Data!$J$6:$J$1888,D$4),SUMIFS(Data!$O$6:$O$1888,Data!$L$6:$L$1888,$B26,Data!$J$6:$J$1888,D$4)),"")</f>
        <v/>
      </c>
      <c r="E26" s="19" t="str">
        <f>IF(IF($C$1=1,SUMIFS(Data!$G$6:$G$1888,Data!$L$6:$L$1888,$B26,Data!$J$6:$J$1888,E$4),SUMIFS(Data!$O$6:$O$1888,Data!$L$6:$L$1888,$B26,Data!$J$6:$J$1888,E$4))&gt;0,IF($C$1=1,SUMIFS(Data!$G$6:$G$1888,Data!$L$6:$L$1888,$B26,Data!$J$6:$J$1888,E$4),SUMIFS(Data!$O$6:$O$1888,Data!$L$6:$L$1888,$B26,Data!$J$6:$J$1888,E$4)),"")</f>
        <v/>
      </c>
      <c r="F26" s="19" t="str">
        <f>IF(IF($C$1=1,SUMIFS(Data!$G$6:$G$1888,Data!$L$6:$L$1888,$B26,Data!$J$6:$J$1888,F$4),SUMIFS(Data!$O$6:$O$1888,Data!$L$6:$L$1888,$B26,Data!$J$6:$J$1888,F$4))&gt;0,IF($C$1=1,SUMIFS(Data!$G$6:$G$1888,Data!$L$6:$L$1888,$B26,Data!$J$6:$J$1888,F$4),SUMIFS(Data!$O$6:$O$1888,Data!$L$6:$L$1888,$B26,Data!$J$6:$J$1888,F$4)),"")</f>
        <v/>
      </c>
      <c r="G26" s="19" t="str">
        <f>IF(IF($C$1=1,SUMIFS(Data!$G$6:$G$1888,Data!$L$6:$L$1888,$B26,Data!$J$6:$J$1888,G$4),SUMIFS(Data!$O$6:$O$1888,Data!$L$6:$L$1888,$B26,Data!$J$6:$J$1888,G$4))&gt;0,IF($C$1=1,SUMIFS(Data!$G$6:$G$1888,Data!$L$6:$L$1888,$B26,Data!$J$6:$J$1888,G$4),SUMIFS(Data!$O$6:$O$1888,Data!$L$6:$L$1888,$B26,Data!$J$6:$J$1888,G$4)),"")</f>
        <v/>
      </c>
      <c r="H26" s="19" t="str">
        <f>IF(IF($C$1=1,SUMIFS(Data!$G$6:$G$1888,Data!$L$6:$L$1888,$B26,Data!$J$6:$J$1888,H$4),SUMIFS(Data!$O$6:$O$1888,Data!$L$6:$L$1888,$B26,Data!$J$6:$J$1888,H$4))&gt;0,IF($C$1=1,SUMIFS(Data!$G$6:$G$1888,Data!$L$6:$L$1888,$B26,Data!$J$6:$J$1888,H$4),SUMIFS(Data!$O$6:$O$1888,Data!$L$6:$L$1888,$B26,Data!$J$6:$J$1888,H$4)),"")</f>
        <v/>
      </c>
      <c r="I26" s="19" t="str">
        <f>IF(IF($C$1=1,SUMIFS(Data!$G$6:$G$1888,Data!$L$6:$L$1888,$B26,Data!$J$6:$J$1888,I$4),SUMIFS(Data!$O$6:$O$1888,Data!$L$6:$L$1888,$B26,Data!$J$6:$J$1888,I$4))&gt;0,IF($C$1=1,SUMIFS(Data!$G$6:$G$1888,Data!$L$6:$L$1888,$B26,Data!$J$6:$J$1888,I$4),SUMIFS(Data!$O$6:$O$1888,Data!$L$6:$L$1888,$B26,Data!$J$6:$J$1888,I$4)),"")</f>
        <v/>
      </c>
      <c r="J26" s="19">
        <f>IF(IF($C$1=1,SUMIFS(Data!$G$6:$G$1888,Data!$L$6:$L$1888,$B26,Data!$J$6:$J$1888,J$4),SUMIFS(Data!$O$6:$O$1888,Data!$L$6:$L$1888,$B26,Data!$J$6:$J$1888,J$4))&gt;0,IF($C$1=1,SUMIFS(Data!$G$6:$G$1888,Data!$L$6:$L$1888,$B26,Data!$J$6:$J$1888,J$4),SUMIFS(Data!$O$6:$O$1888,Data!$L$6:$L$1888,$B26,Data!$J$6:$J$1888,J$4)),"")</f>
        <v>20000</v>
      </c>
      <c r="K26" s="19" t="str">
        <f>IF(IF($C$1=1,SUMIFS(Data!$G$6:$G$1888,Data!$L$6:$L$1888,$B26,Data!$J$6:$J$1888,K$4),SUMIFS(Data!$O$6:$O$1888,Data!$L$6:$L$1888,$B26,Data!$J$6:$J$1888,K$4))&gt;0,IF($C$1=1,SUMIFS(Data!$G$6:$G$1888,Data!$L$6:$L$1888,$B26,Data!$J$6:$J$1888,K$4),SUMIFS(Data!$O$6:$O$1888,Data!$L$6:$L$1888,$B26,Data!$J$6:$J$1888,K$4)),"")</f>
        <v/>
      </c>
      <c r="L26" s="19" t="str">
        <f>IF(IF($C$1=1,SUMIFS(Data!$G$6:$G$1888,Data!$L$6:$L$1888,$B26,Data!$J$6:$J$1888,L$4),SUMIFS(Data!$O$6:$O$1888,Data!$L$6:$L$1888,$B26,Data!$J$6:$J$1888,L$4))&gt;0,IF($C$1=1,SUMIFS(Data!$G$6:$G$1888,Data!$L$6:$L$1888,$B26,Data!$J$6:$J$1888,L$4),SUMIFS(Data!$O$6:$O$1888,Data!$L$6:$L$1888,$B26,Data!$J$6:$J$1888,L$4)),"")</f>
        <v/>
      </c>
      <c r="M26" s="19">
        <f t="shared" si="4"/>
        <v>20000</v>
      </c>
      <c r="N26" s="21"/>
      <c r="O26" s="22"/>
      <c r="P26" s="26"/>
      <c r="Q26" s="26"/>
      <c r="R26" s="26"/>
      <c r="S26" s="26"/>
      <c r="T26" s="27"/>
    </row>
    <row r="27" spans="2:21" x14ac:dyDescent="0.25">
      <c r="B27" t="s">
        <v>7</v>
      </c>
      <c r="C27" s="19">
        <f>IF(IF($C$1=1,SUMIFS(Data!$G$6:$G$1888,Data!$L$6:$L$1888,$B27,Data!$J$6:$J$1888,C$4),SUMIFS(Data!$O$6:$O$1888,Data!$L$6:$L$1888,$B27,Data!$J$6:$J$1888,C$4))&gt;0,IF($C$1=1,SUMIFS(Data!$G$6:$G$1888,Data!$L$6:$L$1888,$B27,Data!$J$6:$J$1888,C$4),SUMIFS(Data!$O$6:$O$1888,Data!$L$6:$L$1888,$B27,Data!$J$6:$J$1888,C$4)),"")</f>
        <v>372571.83357433381</v>
      </c>
      <c r="D27" s="19">
        <f>IF(IF($C$1=1,SUMIFS(Data!$G$6:$G$1888,Data!$L$6:$L$1888,$B27,Data!$J$6:$J$1888,D$4),SUMIFS(Data!$O$6:$O$1888,Data!$L$6:$L$1888,$B27,Data!$J$6:$J$1888,D$4))&gt;0,IF($C$1=1,SUMIFS(Data!$G$6:$G$1888,Data!$L$6:$L$1888,$B27,Data!$J$6:$J$1888,D$4),SUMIFS(Data!$O$6:$O$1888,Data!$L$6:$L$1888,$B27,Data!$J$6:$J$1888,D$4)),"")</f>
        <v>73277.240057840114</v>
      </c>
      <c r="E27" s="19">
        <f>IF(IF($C$1=1,SUMIFS(Data!$G$6:$G$1888,Data!$L$6:$L$1888,$B27,Data!$J$6:$J$1888,E$4),SUMIFS(Data!$O$6:$O$1888,Data!$L$6:$L$1888,$B27,Data!$J$6:$J$1888,E$4))&gt;0,IF($C$1=1,SUMIFS(Data!$G$6:$G$1888,Data!$L$6:$L$1888,$B27,Data!$J$6:$J$1888,E$4),SUMIFS(Data!$O$6:$O$1888,Data!$L$6:$L$1888,$B27,Data!$J$6:$J$1888,E$4)),"")</f>
        <v>278567.91939424595</v>
      </c>
      <c r="F27" s="19">
        <f>IF(IF($C$1=1,SUMIFS(Data!$G$6:$G$1888,Data!$L$6:$L$1888,$B27,Data!$J$6:$J$1888,F$4),SUMIFS(Data!$O$6:$O$1888,Data!$L$6:$L$1888,$B27,Data!$J$6:$J$1888,F$4))&gt;0,IF($C$1=1,SUMIFS(Data!$G$6:$G$1888,Data!$L$6:$L$1888,$B27,Data!$J$6:$J$1888,F$4),SUMIFS(Data!$O$6:$O$1888,Data!$L$6:$L$1888,$B27,Data!$J$6:$J$1888,F$4)),"")</f>
        <v>153450.43344469217</v>
      </c>
      <c r="G27" s="19">
        <f>IF(IF($C$1=1,SUMIFS(Data!$G$6:$G$1888,Data!$L$6:$L$1888,$B27,Data!$J$6:$J$1888,G$4),SUMIFS(Data!$O$6:$O$1888,Data!$L$6:$L$1888,$B27,Data!$J$6:$J$1888,G$4))&gt;0,IF($C$1=1,SUMIFS(Data!$G$6:$G$1888,Data!$L$6:$L$1888,$B27,Data!$J$6:$J$1888,G$4),SUMIFS(Data!$O$6:$O$1888,Data!$L$6:$L$1888,$B27,Data!$J$6:$J$1888,G$4)),"")</f>
        <v>312239.57474694942</v>
      </c>
      <c r="H27" s="19">
        <f>IF(IF($C$1=1,SUMIFS(Data!$G$6:$G$1888,Data!$L$6:$L$1888,$B27,Data!$J$6:$J$1888,H$4),SUMIFS(Data!$O$6:$O$1888,Data!$L$6:$L$1888,$B27,Data!$J$6:$J$1888,H$4))&gt;0,IF($C$1=1,SUMIFS(Data!$G$6:$G$1888,Data!$L$6:$L$1888,$B27,Data!$J$6:$J$1888,H$4),SUMIFS(Data!$O$6:$O$1888,Data!$L$6:$L$1888,$B27,Data!$J$6:$J$1888,H$4)),"")</f>
        <v>272752.16262901836</v>
      </c>
      <c r="I27" s="19">
        <f>IF(IF($C$1=1,SUMIFS(Data!$G$6:$G$1888,Data!$L$6:$L$1888,$B27,Data!$J$6:$J$1888,I$4),SUMIFS(Data!$O$6:$O$1888,Data!$L$6:$L$1888,$B27,Data!$J$6:$J$1888,I$4))&gt;0,IF($C$1=1,SUMIFS(Data!$G$6:$G$1888,Data!$L$6:$L$1888,$B27,Data!$J$6:$J$1888,I$4),SUMIFS(Data!$O$6:$O$1888,Data!$L$6:$L$1888,$B27,Data!$J$6:$J$1888,I$4)),"")</f>
        <v>3363147.494269412</v>
      </c>
      <c r="J27" s="19">
        <f>IF(IF($C$1=1,SUMIFS(Data!$G$6:$G$1888,Data!$L$6:$L$1888,$B27,Data!$J$6:$J$1888,J$4),SUMIFS(Data!$O$6:$O$1888,Data!$L$6:$L$1888,$B27,Data!$J$6:$J$1888,J$4))&gt;0,IF($C$1=1,SUMIFS(Data!$G$6:$G$1888,Data!$L$6:$L$1888,$B27,Data!$J$6:$J$1888,J$4),SUMIFS(Data!$O$6:$O$1888,Data!$L$6:$L$1888,$B27,Data!$J$6:$J$1888,J$4)),"")</f>
        <v>2129031.3739092639</v>
      </c>
      <c r="K27" s="19">
        <f>IF(IF($C$1=1,SUMIFS(Data!$G$6:$G$1888,Data!$L$6:$L$1888,$B27,Data!$J$6:$J$1888,K$4),SUMIFS(Data!$O$6:$O$1888,Data!$L$6:$L$1888,$B27,Data!$J$6:$J$1888,K$4))&gt;0,IF($C$1=1,SUMIFS(Data!$G$6:$G$1888,Data!$L$6:$L$1888,$B27,Data!$J$6:$J$1888,K$4),SUMIFS(Data!$O$6:$O$1888,Data!$L$6:$L$1888,$B27,Data!$J$6:$J$1888,K$4)),"")</f>
        <v>70205.33952573956</v>
      </c>
      <c r="L27" s="19">
        <f>IF(IF($C$1=1,SUMIFS(Data!$G$6:$G$1888,Data!$L$6:$L$1888,$B27,Data!$J$6:$J$1888,L$4),SUMIFS(Data!$O$6:$O$1888,Data!$L$6:$L$1888,$B27,Data!$J$6:$J$1888,L$4))&gt;0,IF($C$1=1,SUMIFS(Data!$G$6:$G$1888,Data!$L$6:$L$1888,$B27,Data!$J$6:$J$1888,L$4),SUMIFS(Data!$O$6:$O$1888,Data!$L$6:$L$1888,$B27,Data!$J$6:$J$1888,L$4)),"")</f>
        <v>618885.08366159268</v>
      </c>
      <c r="M27" s="19">
        <f t="shared" si="4"/>
        <v>7644128.4552130876</v>
      </c>
      <c r="N27" s="21"/>
      <c r="O27" s="21"/>
      <c r="P27" s="21"/>
      <c r="Q27" s="21"/>
      <c r="R27" s="21"/>
      <c r="S27" s="21"/>
      <c r="T27" s="21"/>
    </row>
    <row r="28" spans="2:21" x14ac:dyDescent="0.25">
      <c r="B28" t="s">
        <v>724</v>
      </c>
      <c r="C28" s="19" t="str">
        <f>IF(IF($C$1=1,SUMIFS(Data!$G$6:$G$1888,Data!$L$6:$L$1888,$B28,Data!$J$6:$J$1888,C$4),SUMIFS(Data!$O$6:$O$1888,Data!$L$6:$L$1888,$B28,Data!$J$6:$J$1888,C$4))&gt;0,IF($C$1=1,SUMIFS(Data!$G$6:$G$1888,Data!$L$6:$L$1888,$B28,Data!$J$6:$J$1888,C$4),SUMIFS(Data!$O$6:$O$1888,Data!$L$6:$L$1888,$B28,Data!$J$6:$J$1888,C$4)),"")</f>
        <v/>
      </c>
      <c r="D28" s="19">
        <f>IF(IF($C$1=1,SUMIFS(Data!$G$6:$G$1888,Data!$L$6:$L$1888,$B28,Data!$J$6:$J$1888,D$4),SUMIFS(Data!$O$6:$O$1888,Data!$L$6:$L$1888,$B28,Data!$J$6:$J$1888,D$4))&gt;0,IF($C$1=1,SUMIFS(Data!$G$6:$G$1888,Data!$L$6:$L$1888,$B28,Data!$J$6:$J$1888,D$4),SUMIFS(Data!$O$6:$O$1888,Data!$L$6:$L$1888,$B28,Data!$J$6:$J$1888,D$4)),"")</f>
        <v>30000</v>
      </c>
      <c r="E28" s="19" t="str">
        <f>IF(IF($C$1=1,SUMIFS(Data!$G$6:$G$1888,Data!$L$6:$L$1888,$B28,Data!$J$6:$J$1888,E$4),SUMIFS(Data!$O$6:$O$1888,Data!$L$6:$L$1888,$B28,Data!$J$6:$J$1888,E$4))&gt;0,IF($C$1=1,SUMIFS(Data!$G$6:$G$1888,Data!$L$6:$L$1888,$B28,Data!$J$6:$J$1888,E$4),SUMIFS(Data!$O$6:$O$1888,Data!$L$6:$L$1888,$B28,Data!$J$6:$J$1888,E$4)),"")</f>
        <v/>
      </c>
      <c r="F28" s="19" t="str">
        <f>IF(IF($C$1=1,SUMIFS(Data!$G$6:$G$1888,Data!$L$6:$L$1888,$B28,Data!$J$6:$J$1888,F$4),SUMIFS(Data!$O$6:$O$1888,Data!$L$6:$L$1888,$B28,Data!$J$6:$J$1888,F$4))&gt;0,IF($C$1=1,SUMIFS(Data!$G$6:$G$1888,Data!$L$6:$L$1888,$B28,Data!$J$6:$J$1888,F$4),SUMIFS(Data!$O$6:$O$1888,Data!$L$6:$L$1888,$B28,Data!$J$6:$J$1888,F$4)),"")</f>
        <v/>
      </c>
      <c r="G28" s="19" t="str">
        <f>IF(IF($C$1=1,SUMIFS(Data!$G$6:$G$1888,Data!$L$6:$L$1888,$B28,Data!$J$6:$J$1888,G$4),SUMIFS(Data!$O$6:$O$1888,Data!$L$6:$L$1888,$B28,Data!$J$6:$J$1888,G$4))&gt;0,IF($C$1=1,SUMIFS(Data!$G$6:$G$1888,Data!$L$6:$L$1888,$B28,Data!$J$6:$J$1888,G$4),SUMIFS(Data!$O$6:$O$1888,Data!$L$6:$L$1888,$B28,Data!$J$6:$J$1888,G$4)),"")</f>
        <v/>
      </c>
      <c r="H28" s="19" t="str">
        <f>IF(IF($C$1=1,SUMIFS(Data!$G$6:$G$1888,Data!$L$6:$L$1888,$B28,Data!$J$6:$J$1888,H$4),SUMIFS(Data!$O$6:$O$1888,Data!$L$6:$L$1888,$B28,Data!$J$6:$J$1888,H$4))&gt;0,IF($C$1=1,SUMIFS(Data!$G$6:$G$1888,Data!$L$6:$L$1888,$B28,Data!$J$6:$J$1888,H$4),SUMIFS(Data!$O$6:$O$1888,Data!$L$6:$L$1888,$B28,Data!$J$6:$J$1888,H$4)),"")</f>
        <v/>
      </c>
      <c r="I28" s="19">
        <f>IF(IF($C$1=1,SUMIFS(Data!$G$6:$G$1888,Data!$L$6:$L$1888,$B28,Data!$J$6:$J$1888,I$4),SUMIFS(Data!$O$6:$O$1888,Data!$L$6:$L$1888,$B28,Data!$J$6:$J$1888,I$4))&gt;0,IF($C$1=1,SUMIFS(Data!$G$6:$G$1888,Data!$L$6:$L$1888,$B28,Data!$J$6:$J$1888,I$4),SUMIFS(Data!$O$6:$O$1888,Data!$L$6:$L$1888,$B28,Data!$J$6:$J$1888,I$4)),"")</f>
        <v>168000</v>
      </c>
      <c r="J28" s="19">
        <f>IF(IF($C$1=1,SUMIFS(Data!$G$6:$G$1888,Data!$L$6:$L$1888,$B28,Data!$J$6:$J$1888,J$4),SUMIFS(Data!$O$6:$O$1888,Data!$L$6:$L$1888,$B28,Data!$J$6:$J$1888,J$4))&gt;0,IF($C$1=1,SUMIFS(Data!$G$6:$G$1888,Data!$L$6:$L$1888,$B28,Data!$J$6:$J$1888,J$4),SUMIFS(Data!$O$6:$O$1888,Data!$L$6:$L$1888,$B28,Data!$J$6:$J$1888,J$4)),"")</f>
        <v>32982.694378645909</v>
      </c>
      <c r="K28" s="19" t="str">
        <f>IF(IF($C$1=1,SUMIFS(Data!$G$6:$G$1888,Data!$L$6:$L$1888,$B28,Data!$J$6:$J$1888,K$4),SUMIFS(Data!$O$6:$O$1888,Data!$L$6:$L$1888,$B28,Data!$J$6:$J$1888,K$4))&gt;0,IF($C$1=1,SUMIFS(Data!$G$6:$G$1888,Data!$L$6:$L$1888,$B28,Data!$J$6:$J$1888,K$4),SUMIFS(Data!$O$6:$O$1888,Data!$L$6:$L$1888,$B28,Data!$J$6:$J$1888,K$4)),"")</f>
        <v/>
      </c>
      <c r="L28" s="19" t="str">
        <f>IF(IF($C$1=1,SUMIFS(Data!$G$6:$G$1888,Data!$L$6:$L$1888,$B28,Data!$J$6:$J$1888,L$4),SUMIFS(Data!$O$6:$O$1888,Data!$L$6:$L$1888,$B28,Data!$J$6:$J$1888,L$4))&gt;0,IF($C$1=1,SUMIFS(Data!$G$6:$G$1888,Data!$L$6:$L$1888,$B28,Data!$J$6:$J$1888,L$4),SUMIFS(Data!$O$6:$O$1888,Data!$L$6:$L$1888,$B28,Data!$J$6:$J$1888,L$4)),"")</f>
        <v/>
      </c>
      <c r="M28" s="19">
        <f t="shared" si="4"/>
        <v>230982.69437864592</v>
      </c>
      <c r="N28" s="21"/>
      <c r="O28" s="21"/>
      <c r="P28" s="21"/>
      <c r="Q28" s="21"/>
      <c r="R28" s="21"/>
      <c r="S28" s="21"/>
      <c r="T28" s="21"/>
    </row>
    <row r="29" spans="2:21" x14ac:dyDescent="0.25">
      <c r="B29" t="s">
        <v>1074</v>
      </c>
      <c r="C29" s="19" t="str">
        <f>IF(IF($C$1=1,SUMIFS(Data!$G$6:$G$1888,Data!$L$6:$L$1888,$B29,Data!$J$6:$J$1888,C$4),SUMIFS(Data!$O$6:$O$1888,Data!$L$6:$L$1888,$B29,Data!$J$6:$J$1888,C$4))&gt;0,IF($C$1=1,SUMIFS(Data!$G$6:$G$1888,Data!$L$6:$L$1888,$B29,Data!$J$6:$J$1888,C$4),SUMIFS(Data!$O$6:$O$1888,Data!$L$6:$L$1888,$B29,Data!$J$6:$J$1888,C$4)),"")</f>
        <v/>
      </c>
      <c r="D29" s="19">
        <f>IF(IF($C$1=1,SUMIFS(Data!$G$6:$G$1888,Data!$L$6:$L$1888,$B29,Data!$J$6:$J$1888,D$4),SUMIFS(Data!$O$6:$O$1888,Data!$L$6:$L$1888,$B29,Data!$J$6:$J$1888,D$4))&gt;0,IF($C$1=1,SUMIFS(Data!$G$6:$G$1888,Data!$L$6:$L$1888,$B29,Data!$J$6:$J$1888,D$4),SUMIFS(Data!$O$6:$O$1888,Data!$L$6:$L$1888,$B29,Data!$J$6:$J$1888,D$4)),"")</f>
        <v>12000</v>
      </c>
      <c r="E29" s="19" t="str">
        <f>IF(IF($C$1=1,SUMIFS(Data!$G$6:$G$1888,Data!$L$6:$L$1888,$B29,Data!$J$6:$J$1888,E$4),SUMIFS(Data!$O$6:$O$1888,Data!$L$6:$L$1888,$B29,Data!$J$6:$J$1888,E$4))&gt;0,IF($C$1=1,SUMIFS(Data!$G$6:$G$1888,Data!$L$6:$L$1888,$B29,Data!$J$6:$J$1888,E$4),SUMIFS(Data!$O$6:$O$1888,Data!$L$6:$L$1888,$B29,Data!$J$6:$J$1888,E$4)),"")</f>
        <v/>
      </c>
      <c r="F29" s="19" t="str">
        <f>IF(IF($C$1=1,SUMIFS(Data!$G$6:$G$1888,Data!$L$6:$L$1888,$B29,Data!$J$6:$J$1888,F$4),SUMIFS(Data!$O$6:$O$1888,Data!$L$6:$L$1888,$B29,Data!$J$6:$J$1888,F$4))&gt;0,IF($C$1=1,SUMIFS(Data!$G$6:$G$1888,Data!$L$6:$L$1888,$B29,Data!$J$6:$J$1888,F$4),SUMIFS(Data!$O$6:$O$1888,Data!$L$6:$L$1888,$B29,Data!$J$6:$J$1888,F$4)),"")</f>
        <v/>
      </c>
      <c r="G29" s="19">
        <f>IF(IF($C$1=1,SUMIFS(Data!$G$6:$G$1888,Data!$L$6:$L$1888,$B29,Data!$J$6:$J$1888,G$4),SUMIFS(Data!$O$6:$O$1888,Data!$L$6:$L$1888,$B29,Data!$J$6:$J$1888,G$4))&gt;0,IF($C$1=1,SUMIFS(Data!$G$6:$G$1888,Data!$L$6:$L$1888,$B29,Data!$J$6:$J$1888,G$4),SUMIFS(Data!$O$6:$O$1888,Data!$L$6:$L$1888,$B29,Data!$J$6:$J$1888,G$4)),"")</f>
        <v>30000</v>
      </c>
      <c r="H29" s="19" t="str">
        <f>IF(IF($C$1=1,SUMIFS(Data!$G$6:$G$1888,Data!$L$6:$L$1888,$B29,Data!$J$6:$J$1888,H$4),SUMIFS(Data!$O$6:$O$1888,Data!$L$6:$L$1888,$B29,Data!$J$6:$J$1888,H$4))&gt;0,IF($C$1=1,SUMIFS(Data!$G$6:$G$1888,Data!$L$6:$L$1888,$B29,Data!$J$6:$J$1888,H$4),SUMIFS(Data!$O$6:$O$1888,Data!$L$6:$L$1888,$B29,Data!$J$6:$J$1888,H$4)),"")</f>
        <v/>
      </c>
      <c r="I29" s="19" t="str">
        <f>IF(IF($C$1=1,SUMIFS(Data!$G$6:$G$1888,Data!$L$6:$L$1888,$B29,Data!$J$6:$J$1888,I$4),SUMIFS(Data!$O$6:$O$1888,Data!$L$6:$L$1888,$B29,Data!$J$6:$J$1888,I$4))&gt;0,IF($C$1=1,SUMIFS(Data!$G$6:$G$1888,Data!$L$6:$L$1888,$B29,Data!$J$6:$J$1888,I$4),SUMIFS(Data!$O$6:$O$1888,Data!$L$6:$L$1888,$B29,Data!$J$6:$J$1888,I$4)),"")</f>
        <v/>
      </c>
      <c r="J29" s="19">
        <f>IF(IF($C$1=1,SUMIFS(Data!$G$6:$G$1888,Data!$L$6:$L$1888,$B29,Data!$J$6:$J$1888,J$4),SUMIFS(Data!$O$6:$O$1888,Data!$L$6:$L$1888,$B29,Data!$J$6:$J$1888,J$4))&gt;0,IF($C$1=1,SUMIFS(Data!$G$6:$G$1888,Data!$L$6:$L$1888,$B29,Data!$J$6:$J$1888,J$4),SUMIFS(Data!$O$6:$O$1888,Data!$L$6:$L$1888,$B29,Data!$J$6:$J$1888,J$4)),"")</f>
        <v>12000</v>
      </c>
      <c r="K29" s="19" t="str">
        <f>IF(IF($C$1=1,SUMIFS(Data!$G$6:$G$1888,Data!$L$6:$L$1888,$B29,Data!$J$6:$J$1888,K$4),SUMIFS(Data!$O$6:$O$1888,Data!$L$6:$L$1888,$B29,Data!$J$6:$J$1888,K$4))&gt;0,IF($C$1=1,SUMIFS(Data!$G$6:$G$1888,Data!$L$6:$L$1888,$B29,Data!$J$6:$J$1888,K$4),SUMIFS(Data!$O$6:$O$1888,Data!$L$6:$L$1888,$B29,Data!$J$6:$J$1888,K$4)),"")</f>
        <v/>
      </c>
      <c r="L29" s="19" t="str">
        <f>IF(IF($C$1=1,SUMIFS(Data!$G$6:$G$1888,Data!$L$6:$L$1888,$B29,Data!$J$6:$J$1888,L$4),SUMIFS(Data!$O$6:$O$1888,Data!$L$6:$L$1888,$B29,Data!$J$6:$J$1888,L$4))&gt;0,IF($C$1=1,SUMIFS(Data!$G$6:$G$1888,Data!$L$6:$L$1888,$B29,Data!$J$6:$J$1888,L$4),SUMIFS(Data!$O$6:$O$1888,Data!$L$6:$L$1888,$B29,Data!$J$6:$J$1888,L$4)),"")</f>
        <v/>
      </c>
      <c r="M29" s="19">
        <f t="shared" si="4"/>
        <v>54000</v>
      </c>
      <c r="N29" s="21"/>
      <c r="O29" s="21"/>
      <c r="P29" s="26"/>
      <c r="Q29" s="21"/>
      <c r="R29" s="21"/>
      <c r="S29" s="21"/>
      <c r="T29" s="21"/>
    </row>
    <row r="30" spans="2:21" x14ac:dyDescent="0.25">
      <c r="B30" t="s">
        <v>414</v>
      </c>
      <c r="C30" s="19" t="str">
        <f>IF(IF($C$1=1,SUMIFS(Data!$G$6:$G$1888,Data!$L$6:$L$1888,$B30,Data!$J$6:$J$1888,C$4),SUMIFS(Data!$O$6:$O$1888,Data!$L$6:$L$1888,$B30,Data!$J$6:$J$1888,C$4))&gt;0,IF($C$1=1,SUMIFS(Data!$G$6:$G$1888,Data!$L$6:$L$1888,$B30,Data!$J$6:$J$1888,C$4),SUMIFS(Data!$O$6:$O$1888,Data!$L$6:$L$1888,$B30,Data!$J$6:$J$1888,C$4)),"")</f>
        <v/>
      </c>
      <c r="D30" s="19" t="str">
        <f>IF(IF($C$1=1,SUMIFS(Data!$G$6:$G$1888,Data!$L$6:$L$1888,$B30,Data!$J$6:$J$1888,D$4),SUMIFS(Data!$O$6:$O$1888,Data!$L$6:$L$1888,$B30,Data!$J$6:$J$1888,D$4))&gt;0,IF($C$1=1,SUMIFS(Data!$G$6:$G$1888,Data!$L$6:$L$1888,$B30,Data!$J$6:$J$1888,D$4),SUMIFS(Data!$O$6:$O$1888,Data!$L$6:$L$1888,$B30,Data!$J$6:$J$1888,D$4)),"")</f>
        <v/>
      </c>
      <c r="E30" s="19" t="str">
        <f>IF(IF($C$1=1,SUMIFS(Data!$G$6:$G$1888,Data!$L$6:$L$1888,$B30,Data!$J$6:$J$1888,E$4),SUMIFS(Data!$O$6:$O$1888,Data!$L$6:$L$1888,$B30,Data!$J$6:$J$1888,E$4))&gt;0,IF($C$1=1,SUMIFS(Data!$G$6:$G$1888,Data!$L$6:$L$1888,$B30,Data!$J$6:$J$1888,E$4),SUMIFS(Data!$O$6:$O$1888,Data!$L$6:$L$1888,$B30,Data!$J$6:$J$1888,E$4)),"")</f>
        <v/>
      </c>
      <c r="F30" s="19" t="str">
        <f>IF(IF($C$1=1,SUMIFS(Data!$G$6:$G$1888,Data!$L$6:$L$1888,$B30,Data!$J$6:$J$1888,F$4),SUMIFS(Data!$O$6:$O$1888,Data!$L$6:$L$1888,$B30,Data!$J$6:$J$1888,F$4))&gt;0,IF($C$1=1,SUMIFS(Data!$G$6:$G$1888,Data!$L$6:$L$1888,$B30,Data!$J$6:$J$1888,F$4),SUMIFS(Data!$O$6:$O$1888,Data!$L$6:$L$1888,$B30,Data!$J$6:$J$1888,F$4)),"")</f>
        <v/>
      </c>
      <c r="G30" s="19" t="str">
        <f>IF(IF($C$1=1,SUMIFS(Data!$G$6:$G$1888,Data!$L$6:$L$1888,$B30,Data!$J$6:$J$1888,G$4),SUMIFS(Data!$O$6:$O$1888,Data!$L$6:$L$1888,$B30,Data!$J$6:$J$1888,G$4))&gt;0,IF($C$1=1,SUMIFS(Data!$G$6:$G$1888,Data!$L$6:$L$1888,$B30,Data!$J$6:$J$1888,G$4),SUMIFS(Data!$O$6:$O$1888,Data!$L$6:$L$1888,$B30,Data!$J$6:$J$1888,G$4)),"")</f>
        <v/>
      </c>
      <c r="H30" s="19" t="str">
        <f>IF(IF($C$1=1,SUMIFS(Data!$G$6:$G$1888,Data!$L$6:$L$1888,$B30,Data!$J$6:$J$1888,H$4),SUMIFS(Data!$O$6:$O$1888,Data!$L$6:$L$1888,$B30,Data!$J$6:$J$1888,H$4))&gt;0,IF($C$1=1,SUMIFS(Data!$G$6:$G$1888,Data!$L$6:$L$1888,$B30,Data!$J$6:$J$1888,H$4),SUMIFS(Data!$O$6:$O$1888,Data!$L$6:$L$1888,$B30,Data!$J$6:$J$1888,H$4)),"")</f>
        <v/>
      </c>
      <c r="I30" s="19">
        <f>IF(IF($C$1=1,SUMIFS(Data!$G$6:$G$1888,Data!$L$6:$L$1888,$B30,Data!$J$6:$J$1888,I$4),SUMIFS(Data!$O$6:$O$1888,Data!$L$6:$L$1888,$B30,Data!$J$6:$J$1888,I$4))&gt;0,IF($C$1=1,SUMIFS(Data!$G$6:$G$1888,Data!$L$6:$L$1888,$B30,Data!$J$6:$J$1888,I$4),SUMIFS(Data!$O$6:$O$1888,Data!$L$6:$L$1888,$B30,Data!$J$6:$J$1888,I$4)),"")</f>
        <v>248000</v>
      </c>
      <c r="J30" s="19" t="str">
        <f>IF(IF($C$1=1,SUMIFS(Data!$G$6:$G$1888,Data!$L$6:$L$1888,$B30,Data!$J$6:$J$1888,J$4),SUMIFS(Data!$O$6:$O$1888,Data!$L$6:$L$1888,$B30,Data!$J$6:$J$1888,J$4))&gt;0,IF($C$1=1,SUMIFS(Data!$G$6:$G$1888,Data!$L$6:$L$1888,$B30,Data!$J$6:$J$1888,J$4),SUMIFS(Data!$O$6:$O$1888,Data!$L$6:$L$1888,$B30,Data!$J$6:$J$1888,J$4)),"")</f>
        <v/>
      </c>
      <c r="K30" s="19" t="str">
        <f>IF(IF($C$1=1,SUMIFS(Data!$G$6:$G$1888,Data!$L$6:$L$1888,$B30,Data!$J$6:$J$1888,K$4),SUMIFS(Data!$O$6:$O$1888,Data!$L$6:$L$1888,$B30,Data!$J$6:$J$1888,K$4))&gt;0,IF($C$1=1,SUMIFS(Data!$G$6:$G$1888,Data!$L$6:$L$1888,$B30,Data!$J$6:$J$1888,K$4),SUMIFS(Data!$O$6:$O$1888,Data!$L$6:$L$1888,$B30,Data!$J$6:$J$1888,K$4)),"")</f>
        <v/>
      </c>
      <c r="L30" s="19">
        <f>IF(IF($C$1=1,SUMIFS(Data!$G$6:$G$1888,Data!$L$6:$L$1888,$B30,Data!$J$6:$J$1888,L$4),SUMIFS(Data!$O$6:$O$1888,Data!$L$6:$L$1888,$B30,Data!$J$6:$J$1888,L$4))&gt;0,IF($C$1=1,SUMIFS(Data!$G$6:$G$1888,Data!$L$6:$L$1888,$B30,Data!$J$6:$J$1888,L$4),SUMIFS(Data!$O$6:$O$1888,Data!$L$6:$L$1888,$B30,Data!$J$6:$J$1888,L$4)),"")</f>
        <v>86200</v>
      </c>
      <c r="M30" s="19">
        <f t="shared" si="4"/>
        <v>334200</v>
      </c>
      <c r="N30" s="21"/>
      <c r="O30" s="21"/>
      <c r="P30" s="26"/>
      <c r="Q30" s="21"/>
      <c r="R30" s="21"/>
      <c r="S30" s="21"/>
      <c r="T30" s="21"/>
    </row>
    <row r="31" spans="2:21" x14ac:dyDescent="0.25">
      <c r="B31" t="s">
        <v>652</v>
      </c>
      <c r="C31" s="19" t="str">
        <f>IF(IF($C$1=1,SUMIFS(Data!$G$6:$G$1888,Data!$L$6:$L$1888,$B31,Data!$J$6:$J$1888,C$4),SUMIFS(Data!$O$6:$O$1888,Data!$L$6:$L$1888,$B31,Data!$J$6:$J$1888,C$4))&gt;0,IF($C$1=1,SUMIFS(Data!$G$6:$G$1888,Data!$L$6:$L$1888,$B31,Data!$J$6:$J$1888,C$4),SUMIFS(Data!$O$6:$O$1888,Data!$L$6:$L$1888,$B31,Data!$J$6:$J$1888,C$4)),"")</f>
        <v/>
      </c>
      <c r="D31" s="19" t="str">
        <f>IF(IF($C$1=1,SUMIFS(Data!$G$6:$G$1888,Data!$L$6:$L$1888,$B31,Data!$J$6:$J$1888,D$4),SUMIFS(Data!$O$6:$O$1888,Data!$L$6:$L$1888,$B31,Data!$J$6:$J$1888,D$4))&gt;0,IF($C$1=1,SUMIFS(Data!$G$6:$G$1888,Data!$L$6:$L$1888,$B31,Data!$J$6:$J$1888,D$4),SUMIFS(Data!$O$6:$O$1888,Data!$L$6:$L$1888,$B31,Data!$J$6:$J$1888,D$4)),"")</f>
        <v/>
      </c>
      <c r="E31" s="19" t="str">
        <f>IF(IF($C$1=1,SUMIFS(Data!$G$6:$G$1888,Data!$L$6:$L$1888,$B31,Data!$J$6:$J$1888,E$4),SUMIFS(Data!$O$6:$O$1888,Data!$L$6:$L$1888,$B31,Data!$J$6:$J$1888,E$4))&gt;0,IF($C$1=1,SUMIFS(Data!$G$6:$G$1888,Data!$L$6:$L$1888,$B31,Data!$J$6:$J$1888,E$4),SUMIFS(Data!$O$6:$O$1888,Data!$L$6:$L$1888,$B31,Data!$J$6:$J$1888,E$4)),"")</f>
        <v/>
      </c>
      <c r="F31" s="19" t="str">
        <f>IF(IF($C$1=1,SUMIFS(Data!$G$6:$G$1888,Data!$L$6:$L$1888,$B31,Data!$J$6:$J$1888,F$4),SUMIFS(Data!$O$6:$O$1888,Data!$L$6:$L$1888,$B31,Data!$J$6:$J$1888,F$4))&gt;0,IF($C$1=1,SUMIFS(Data!$G$6:$G$1888,Data!$L$6:$L$1888,$B31,Data!$J$6:$J$1888,F$4),SUMIFS(Data!$O$6:$O$1888,Data!$L$6:$L$1888,$B31,Data!$J$6:$J$1888,F$4)),"")</f>
        <v/>
      </c>
      <c r="G31" s="19" t="str">
        <f>IF(IF($C$1=1,SUMIFS(Data!$G$6:$G$1888,Data!$L$6:$L$1888,$B31,Data!$J$6:$J$1888,G$4),SUMIFS(Data!$O$6:$O$1888,Data!$L$6:$L$1888,$B31,Data!$J$6:$J$1888,G$4))&gt;0,IF($C$1=1,SUMIFS(Data!$G$6:$G$1888,Data!$L$6:$L$1888,$B31,Data!$J$6:$J$1888,G$4),SUMIFS(Data!$O$6:$O$1888,Data!$L$6:$L$1888,$B31,Data!$J$6:$J$1888,G$4)),"")</f>
        <v/>
      </c>
      <c r="H31" s="19" t="str">
        <f>IF(IF($C$1=1,SUMIFS(Data!$G$6:$G$1888,Data!$L$6:$L$1888,$B31,Data!$J$6:$J$1888,H$4),SUMIFS(Data!$O$6:$O$1888,Data!$L$6:$L$1888,$B31,Data!$J$6:$J$1888,H$4))&gt;0,IF($C$1=1,SUMIFS(Data!$G$6:$G$1888,Data!$L$6:$L$1888,$B31,Data!$J$6:$J$1888,H$4),SUMIFS(Data!$O$6:$O$1888,Data!$L$6:$L$1888,$B31,Data!$J$6:$J$1888,H$4)),"")</f>
        <v/>
      </c>
      <c r="I31" s="19" t="str">
        <f>IF(IF($C$1=1,SUMIFS(Data!$G$6:$G$1888,Data!$L$6:$L$1888,$B31,Data!$J$6:$J$1888,I$4),SUMIFS(Data!$O$6:$O$1888,Data!$L$6:$L$1888,$B31,Data!$J$6:$J$1888,I$4))&gt;0,IF($C$1=1,SUMIFS(Data!$G$6:$G$1888,Data!$L$6:$L$1888,$B31,Data!$J$6:$J$1888,I$4),SUMIFS(Data!$O$6:$O$1888,Data!$L$6:$L$1888,$B31,Data!$J$6:$J$1888,I$4)),"")</f>
        <v/>
      </c>
      <c r="J31" s="19">
        <f>IF(IF($C$1=1,SUMIFS(Data!$G$6:$G$1888,Data!$L$6:$L$1888,$B31,Data!$J$6:$J$1888,J$4),SUMIFS(Data!$O$6:$O$1888,Data!$L$6:$L$1888,$B31,Data!$J$6:$J$1888,J$4))&gt;0,IF($C$1=1,SUMIFS(Data!$G$6:$G$1888,Data!$L$6:$L$1888,$B31,Data!$J$6:$J$1888,J$4),SUMIFS(Data!$O$6:$O$1888,Data!$L$6:$L$1888,$B31,Data!$J$6:$J$1888,J$4)),"")</f>
        <v>202694.32210918795</v>
      </c>
      <c r="K31" s="19" t="str">
        <f>IF(IF($C$1=1,SUMIFS(Data!$G$6:$G$1888,Data!$L$6:$L$1888,$B31,Data!$J$6:$J$1888,K$4),SUMIFS(Data!$O$6:$O$1888,Data!$L$6:$L$1888,$B31,Data!$J$6:$J$1888,K$4))&gt;0,IF($C$1=1,SUMIFS(Data!$G$6:$G$1888,Data!$L$6:$L$1888,$B31,Data!$J$6:$J$1888,K$4),SUMIFS(Data!$O$6:$O$1888,Data!$L$6:$L$1888,$B31,Data!$J$6:$J$1888,K$4)),"")</f>
        <v/>
      </c>
      <c r="L31" s="19" t="str">
        <f>IF(IF($C$1=1,SUMIFS(Data!$G$6:$G$1888,Data!$L$6:$L$1888,$B31,Data!$J$6:$J$1888,L$4),SUMIFS(Data!$O$6:$O$1888,Data!$L$6:$L$1888,$B31,Data!$J$6:$J$1888,L$4))&gt;0,IF($C$1=1,SUMIFS(Data!$G$6:$G$1888,Data!$L$6:$L$1888,$B31,Data!$J$6:$J$1888,L$4),SUMIFS(Data!$O$6:$O$1888,Data!$L$6:$L$1888,$B31,Data!$J$6:$J$1888,L$4)),"")</f>
        <v/>
      </c>
      <c r="M31" s="19">
        <f t="shared" si="4"/>
        <v>202694.32210918795</v>
      </c>
    </row>
    <row r="32" spans="2:21" x14ac:dyDescent="0.25">
      <c r="B32" t="s">
        <v>1172</v>
      </c>
      <c r="C32" s="19" t="str">
        <f>IF(IF($C$1=1,SUMIFS(Data!$G$6:$G$1888,Data!$L$6:$L$1888,$B32,Data!$J$6:$J$1888,C$4),SUMIFS(Data!$O$6:$O$1888,Data!$L$6:$L$1888,$B32,Data!$J$6:$J$1888,C$4))&gt;0,IF($C$1=1,SUMIFS(Data!$G$6:$G$1888,Data!$L$6:$L$1888,$B32,Data!$J$6:$J$1888,C$4),SUMIFS(Data!$O$6:$O$1888,Data!$L$6:$L$1888,$B32,Data!$J$6:$J$1888,C$4)),"")</f>
        <v/>
      </c>
      <c r="D32" s="19">
        <f>IF(IF($C$1=1,SUMIFS(Data!$G$6:$G$1888,Data!$L$6:$L$1888,$B32,Data!$J$6:$J$1888,D$4),SUMIFS(Data!$O$6:$O$1888,Data!$L$6:$L$1888,$B32,Data!$J$6:$J$1888,D$4))&gt;0,IF($C$1=1,SUMIFS(Data!$G$6:$G$1888,Data!$L$6:$L$1888,$B32,Data!$J$6:$J$1888,D$4),SUMIFS(Data!$O$6:$O$1888,Data!$L$6:$L$1888,$B32,Data!$J$6:$J$1888,D$4)),"")</f>
        <v>15600</v>
      </c>
      <c r="E32" s="19" t="str">
        <f>IF(IF($C$1=1,SUMIFS(Data!$G$6:$G$1888,Data!$L$6:$L$1888,$B32,Data!$J$6:$J$1888,E$4),SUMIFS(Data!$O$6:$O$1888,Data!$L$6:$L$1888,$B32,Data!$J$6:$J$1888,E$4))&gt;0,IF($C$1=1,SUMIFS(Data!$G$6:$G$1888,Data!$L$6:$L$1888,$B32,Data!$J$6:$J$1888,E$4),SUMIFS(Data!$O$6:$O$1888,Data!$L$6:$L$1888,$B32,Data!$J$6:$J$1888,E$4)),"")</f>
        <v/>
      </c>
      <c r="F32" s="19" t="str">
        <f>IF(IF($C$1=1,SUMIFS(Data!$G$6:$G$1888,Data!$L$6:$L$1888,$B32,Data!$J$6:$J$1888,F$4),SUMIFS(Data!$O$6:$O$1888,Data!$L$6:$L$1888,$B32,Data!$J$6:$J$1888,F$4))&gt;0,IF($C$1=1,SUMIFS(Data!$G$6:$G$1888,Data!$L$6:$L$1888,$B32,Data!$J$6:$J$1888,F$4),SUMIFS(Data!$O$6:$O$1888,Data!$L$6:$L$1888,$B32,Data!$J$6:$J$1888,F$4)),"")</f>
        <v/>
      </c>
      <c r="G32" s="19" t="str">
        <f>IF(IF($C$1=1,SUMIFS(Data!$G$6:$G$1888,Data!$L$6:$L$1888,$B32,Data!$J$6:$J$1888,G$4),SUMIFS(Data!$O$6:$O$1888,Data!$L$6:$L$1888,$B32,Data!$J$6:$J$1888,G$4))&gt;0,IF($C$1=1,SUMIFS(Data!$G$6:$G$1888,Data!$L$6:$L$1888,$B32,Data!$J$6:$J$1888,G$4),SUMIFS(Data!$O$6:$O$1888,Data!$L$6:$L$1888,$B32,Data!$J$6:$J$1888,G$4)),"")</f>
        <v/>
      </c>
      <c r="H32" s="19" t="str">
        <f>IF(IF($C$1=1,SUMIFS(Data!$G$6:$G$1888,Data!$L$6:$L$1888,$B32,Data!$J$6:$J$1888,H$4),SUMIFS(Data!$O$6:$O$1888,Data!$L$6:$L$1888,$B32,Data!$J$6:$J$1888,H$4))&gt;0,IF($C$1=1,SUMIFS(Data!$G$6:$G$1888,Data!$L$6:$L$1888,$B32,Data!$J$6:$J$1888,H$4),SUMIFS(Data!$O$6:$O$1888,Data!$L$6:$L$1888,$B32,Data!$J$6:$J$1888,H$4)),"")</f>
        <v/>
      </c>
      <c r="I32" s="19">
        <f>IF(IF($C$1=1,SUMIFS(Data!$G$6:$G$1888,Data!$L$6:$L$1888,$B32,Data!$J$6:$J$1888,I$4),SUMIFS(Data!$O$6:$O$1888,Data!$L$6:$L$1888,$B32,Data!$J$6:$J$1888,I$4))&gt;0,IF($C$1=1,SUMIFS(Data!$G$6:$G$1888,Data!$L$6:$L$1888,$B32,Data!$J$6:$J$1888,I$4),SUMIFS(Data!$O$6:$O$1888,Data!$L$6:$L$1888,$B32,Data!$J$6:$J$1888,I$4)),"")</f>
        <v>42000</v>
      </c>
      <c r="J32" s="19">
        <f>IF(IF($C$1=1,SUMIFS(Data!$G$6:$G$1888,Data!$L$6:$L$1888,$B32,Data!$J$6:$J$1888,J$4),SUMIFS(Data!$O$6:$O$1888,Data!$L$6:$L$1888,$B32,Data!$J$6:$J$1888,J$4))&gt;0,IF($C$1=1,SUMIFS(Data!$G$6:$G$1888,Data!$L$6:$L$1888,$B32,Data!$J$6:$J$1888,J$4),SUMIFS(Data!$O$6:$O$1888,Data!$L$6:$L$1888,$B32,Data!$J$6:$J$1888,J$4)),"")</f>
        <v>86000</v>
      </c>
      <c r="K32" s="19" t="str">
        <f>IF(IF($C$1=1,SUMIFS(Data!$G$6:$G$1888,Data!$L$6:$L$1888,$B32,Data!$J$6:$J$1888,K$4),SUMIFS(Data!$O$6:$O$1888,Data!$L$6:$L$1888,$B32,Data!$J$6:$J$1888,K$4))&gt;0,IF($C$1=1,SUMIFS(Data!$G$6:$G$1888,Data!$L$6:$L$1888,$B32,Data!$J$6:$J$1888,K$4),SUMIFS(Data!$O$6:$O$1888,Data!$L$6:$L$1888,$B32,Data!$J$6:$J$1888,K$4)),"")</f>
        <v/>
      </c>
      <c r="L32" s="19" t="str">
        <f>IF(IF($C$1=1,SUMIFS(Data!$G$6:$G$1888,Data!$L$6:$L$1888,$B32,Data!$J$6:$J$1888,L$4),SUMIFS(Data!$O$6:$O$1888,Data!$L$6:$L$1888,$B32,Data!$J$6:$J$1888,L$4))&gt;0,IF($C$1=1,SUMIFS(Data!$G$6:$G$1888,Data!$L$6:$L$1888,$B32,Data!$J$6:$J$1888,L$4),SUMIFS(Data!$O$6:$O$1888,Data!$L$6:$L$1888,$B32,Data!$J$6:$J$1888,L$4)),"")</f>
        <v/>
      </c>
      <c r="M32" s="19">
        <f t="shared" si="4"/>
        <v>143600</v>
      </c>
    </row>
    <row r="33" spans="2:31" x14ac:dyDescent="0.25">
      <c r="B33" t="s">
        <v>1127</v>
      </c>
      <c r="C33" s="19">
        <f>IF(IF($C$1=1,SUMIFS(Data!$G$6:$G$1888,Data!$L$6:$L$1888,$B33,Data!$J$6:$J$1888,C$4),SUMIFS(Data!$O$6:$O$1888,Data!$L$6:$L$1888,$B33,Data!$J$6:$J$1888,C$4))&gt;0,IF($C$1=1,SUMIFS(Data!$G$6:$G$1888,Data!$L$6:$L$1888,$B33,Data!$J$6:$J$1888,C$4),SUMIFS(Data!$O$6:$O$1888,Data!$L$6:$L$1888,$B33,Data!$J$6:$J$1888,C$4)),"")</f>
        <v>35000</v>
      </c>
      <c r="D33" s="19" t="str">
        <f>IF(IF($C$1=1,SUMIFS(Data!$G$6:$G$1888,Data!$L$6:$L$1888,$B33,Data!$J$6:$J$1888,D$4),SUMIFS(Data!$O$6:$O$1888,Data!$L$6:$L$1888,$B33,Data!$J$6:$J$1888,D$4))&gt;0,IF($C$1=1,SUMIFS(Data!$G$6:$G$1888,Data!$L$6:$L$1888,$B33,Data!$J$6:$J$1888,D$4),SUMIFS(Data!$O$6:$O$1888,Data!$L$6:$L$1888,$B33,Data!$J$6:$J$1888,D$4)),"")</f>
        <v/>
      </c>
      <c r="E33" s="19" t="str">
        <f>IF(IF($C$1=1,SUMIFS(Data!$G$6:$G$1888,Data!$L$6:$L$1888,$B33,Data!$J$6:$J$1888,E$4),SUMIFS(Data!$O$6:$O$1888,Data!$L$6:$L$1888,$B33,Data!$J$6:$J$1888,E$4))&gt;0,IF($C$1=1,SUMIFS(Data!$G$6:$G$1888,Data!$L$6:$L$1888,$B33,Data!$J$6:$J$1888,E$4),SUMIFS(Data!$O$6:$O$1888,Data!$L$6:$L$1888,$B33,Data!$J$6:$J$1888,E$4)),"")</f>
        <v/>
      </c>
      <c r="F33" s="19" t="str">
        <f>IF(IF($C$1=1,SUMIFS(Data!$G$6:$G$1888,Data!$L$6:$L$1888,$B33,Data!$J$6:$J$1888,F$4),SUMIFS(Data!$O$6:$O$1888,Data!$L$6:$L$1888,$B33,Data!$J$6:$J$1888,F$4))&gt;0,IF($C$1=1,SUMIFS(Data!$G$6:$G$1888,Data!$L$6:$L$1888,$B33,Data!$J$6:$J$1888,F$4),SUMIFS(Data!$O$6:$O$1888,Data!$L$6:$L$1888,$B33,Data!$J$6:$J$1888,F$4)),"")</f>
        <v/>
      </c>
      <c r="G33" s="19" t="str">
        <f>IF(IF($C$1=1,SUMIFS(Data!$G$6:$G$1888,Data!$L$6:$L$1888,$B33,Data!$J$6:$J$1888,G$4),SUMIFS(Data!$O$6:$O$1888,Data!$L$6:$L$1888,$B33,Data!$J$6:$J$1888,G$4))&gt;0,IF($C$1=1,SUMIFS(Data!$G$6:$G$1888,Data!$L$6:$L$1888,$B33,Data!$J$6:$J$1888,G$4),SUMIFS(Data!$O$6:$O$1888,Data!$L$6:$L$1888,$B33,Data!$J$6:$J$1888,G$4)),"")</f>
        <v/>
      </c>
      <c r="H33" s="19">
        <f>IF(IF($C$1=1,SUMIFS(Data!$G$6:$G$1888,Data!$L$6:$L$1888,$B33,Data!$J$6:$J$1888,H$4),SUMIFS(Data!$O$6:$O$1888,Data!$L$6:$L$1888,$B33,Data!$J$6:$J$1888,H$4))&gt;0,IF($C$1=1,SUMIFS(Data!$G$6:$G$1888,Data!$L$6:$L$1888,$B33,Data!$J$6:$J$1888,H$4),SUMIFS(Data!$O$6:$O$1888,Data!$L$6:$L$1888,$B33,Data!$J$6:$J$1888,H$4)),"")</f>
        <v>11404.820437438224</v>
      </c>
      <c r="I33" s="19">
        <f>IF(IF($C$1=1,SUMIFS(Data!$G$6:$G$1888,Data!$L$6:$L$1888,$B33,Data!$J$6:$J$1888,I$4),SUMIFS(Data!$O$6:$O$1888,Data!$L$6:$L$1888,$B33,Data!$J$6:$J$1888,I$4))&gt;0,IF($C$1=1,SUMIFS(Data!$G$6:$G$1888,Data!$L$6:$L$1888,$B33,Data!$J$6:$J$1888,I$4),SUMIFS(Data!$O$6:$O$1888,Data!$L$6:$L$1888,$B33,Data!$J$6:$J$1888,I$4)),"")</f>
        <v>98568.112122056918</v>
      </c>
      <c r="J33" s="19">
        <f>IF(IF($C$1=1,SUMIFS(Data!$G$6:$G$1888,Data!$L$6:$L$1888,$B33,Data!$J$6:$J$1888,J$4),SUMIFS(Data!$O$6:$O$1888,Data!$L$6:$L$1888,$B33,Data!$J$6:$J$1888,J$4))&gt;0,IF($C$1=1,SUMIFS(Data!$G$6:$G$1888,Data!$L$6:$L$1888,$B33,Data!$J$6:$J$1888,J$4),SUMIFS(Data!$O$6:$O$1888,Data!$L$6:$L$1888,$B33,Data!$J$6:$J$1888,J$4)),"")</f>
        <v>42000</v>
      </c>
      <c r="K33" s="19" t="str">
        <f>IF(IF($C$1=1,SUMIFS(Data!$G$6:$G$1888,Data!$L$6:$L$1888,$B33,Data!$J$6:$J$1888,K$4),SUMIFS(Data!$O$6:$O$1888,Data!$L$6:$L$1888,$B33,Data!$J$6:$J$1888,K$4))&gt;0,IF($C$1=1,SUMIFS(Data!$G$6:$G$1888,Data!$L$6:$L$1888,$B33,Data!$J$6:$J$1888,K$4),SUMIFS(Data!$O$6:$O$1888,Data!$L$6:$L$1888,$B33,Data!$J$6:$J$1888,K$4)),"")</f>
        <v/>
      </c>
      <c r="L33" s="19" t="str">
        <f>IF(IF($C$1=1,SUMIFS(Data!$G$6:$G$1888,Data!$L$6:$L$1888,$B33,Data!$J$6:$J$1888,L$4),SUMIFS(Data!$O$6:$O$1888,Data!$L$6:$L$1888,$B33,Data!$J$6:$J$1888,L$4))&gt;0,IF($C$1=1,SUMIFS(Data!$G$6:$G$1888,Data!$L$6:$L$1888,$B33,Data!$J$6:$J$1888,L$4),SUMIFS(Data!$O$6:$O$1888,Data!$L$6:$L$1888,$B33,Data!$J$6:$J$1888,L$4)),"")</f>
        <v/>
      </c>
      <c r="M33" s="19">
        <f t="shared" si="4"/>
        <v>186972.93255949515</v>
      </c>
    </row>
    <row r="34" spans="2:31" x14ac:dyDescent="0.25">
      <c r="B34" t="s">
        <v>1407</v>
      </c>
      <c r="C34" s="19" t="str">
        <f>IF(IF($C$1=1,SUMIFS(Data!$G$6:$G$1888,Data!$L$6:$L$1888,$B34,Data!$J$6:$J$1888,C$4),SUMIFS(Data!$O$6:$O$1888,Data!$L$6:$L$1888,$B34,Data!$J$6:$J$1888,C$4))&gt;0,IF($C$1=1,SUMIFS(Data!$G$6:$G$1888,Data!$L$6:$L$1888,$B34,Data!$J$6:$J$1888,C$4),SUMIFS(Data!$O$6:$O$1888,Data!$L$6:$L$1888,$B34,Data!$J$6:$J$1888,C$4)),"")</f>
        <v/>
      </c>
      <c r="D34" s="19" t="str">
        <f>IF(IF($C$1=1,SUMIFS(Data!$G$6:$G$1888,Data!$L$6:$L$1888,$B34,Data!$J$6:$J$1888,D$4),SUMIFS(Data!$O$6:$O$1888,Data!$L$6:$L$1888,$B34,Data!$J$6:$J$1888,D$4))&gt;0,IF($C$1=1,SUMIFS(Data!$G$6:$G$1888,Data!$L$6:$L$1888,$B34,Data!$J$6:$J$1888,D$4),SUMIFS(Data!$O$6:$O$1888,Data!$L$6:$L$1888,$B34,Data!$J$6:$J$1888,D$4)),"")</f>
        <v/>
      </c>
      <c r="E34" s="19" t="str">
        <f>IF(IF($C$1=1,SUMIFS(Data!$G$6:$G$1888,Data!$L$6:$L$1888,$B34,Data!$J$6:$J$1888,E$4),SUMIFS(Data!$O$6:$O$1888,Data!$L$6:$L$1888,$B34,Data!$J$6:$J$1888,E$4))&gt;0,IF($C$1=1,SUMIFS(Data!$G$6:$G$1888,Data!$L$6:$L$1888,$B34,Data!$J$6:$J$1888,E$4),SUMIFS(Data!$O$6:$O$1888,Data!$L$6:$L$1888,$B34,Data!$J$6:$J$1888,E$4)),"")</f>
        <v/>
      </c>
      <c r="F34" s="19" t="str">
        <f>IF(IF($C$1=1,SUMIFS(Data!$G$6:$G$1888,Data!$L$6:$L$1888,$B34,Data!$J$6:$J$1888,F$4),SUMIFS(Data!$O$6:$O$1888,Data!$L$6:$L$1888,$B34,Data!$J$6:$J$1888,F$4))&gt;0,IF($C$1=1,SUMIFS(Data!$G$6:$G$1888,Data!$L$6:$L$1888,$B34,Data!$J$6:$J$1888,F$4),SUMIFS(Data!$O$6:$O$1888,Data!$L$6:$L$1888,$B34,Data!$J$6:$J$1888,F$4)),"")</f>
        <v/>
      </c>
      <c r="G34" s="19" t="str">
        <f>IF(IF($C$1=1,SUMIFS(Data!$G$6:$G$1888,Data!$L$6:$L$1888,$B34,Data!$J$6:$J$1888,G$4),SUMIFS(Data!$O$6:$O$1888,Data!$L$6:$L$1888,$B34,Data!$J$6:$J$1888,G$4))&gt;0,IF($C$1=1,SUMIFS(Data!$G$6:$G$1888,Data!$L$6:$L$1888,$B34,Data!$J$6:$J$1888,G$4),SUMIFS(Data!$O$6:$O$1888,Data!$L$6:$L$1888,$B34,Data!$J$6:$J$1888,G$4)),"")</f>
        <v/>
      </c>
      <c r="H34" s="19" t="str">
        <f>IF(IF($C$1=1,SUMIFS(Data!$G$6:$G$1888,Data!$L$6:$L$1888,$B34,Data!$J$6:$J$1888,H$4),SUMIFS(Data!$O$6:$O$1888,Data!$L$6:$L$1888,$B34,Data!$J$6:$J$1888,H$4))&gt;0,IF($C$1=1,SUMIFS(Data!$G$6:$G$1888,Data!$L$6:$L$1888,$B34,Data!$J$6:$J$1888,H$4),SUMIFS(Data!$O$6:$O$1888,Data!$L$6:$L$1888,$B34,Data!$J$6:$J$1888,H$4)),"")</f>
        <v/>
      </c>
      <c r="I34" s="19" t="str">
        <f>IF(IF($C$1=1,SUMIFS(Data!$G$6:$G$1888,Data!$L$6:$L$1888,$B34,Data!$J$6:$J$1888,I$4),SUMIFS(Data!$O$6:$O$1888,Data!$L$6:$L$1888,$B34,Data!$J$6:$J$1888,I$4))&gt;0,IF($C$1=1,SUMIFS(Data!$G$6:$G$1888,Data!$L$6:$L$1888,$B34,Data!$J$6:$J$1888,I$4),SUMIFS(Data!$O$6:$O$1888,Data!$L$6:$L$1888,$B34,Data!$J$6:$J$1888,I$4)),"")</f>
        <v/>
      </c>
      <c r="J34" s="19">
        <f>IF(IF($C$1=1,SUMIFS(Data!$G$6:$G$1888,Data!$L$6:$L$1888,$B34,Data!$J$6:$J$1888,J$4),SUMIFS(Data!$O$6:$O$1888,Data!$L$6:$L$1888,$B34,Data!$J$6:$J$1888,J$4))&gt;0,IF($C$1=1,SUMIFS(Data!$G$6:$G$1888,Data!$L$6:$L$1888,$B34,Data!$J$6:$J$1888,J$4),SUMIFS(Data!$O$6:$O$1888,Data!$L$6:$L$1888,$B34,Data!$J$6:$J$1888,J$4)),"")</f>
        <v>7261.724659606657</v>
      </c>
      <c r="K34" s="19" t="str">
        <f>IF(IF($C$1=1,SUMIFS(Data!$G$6:$G$1888,Data!$L$6:$L$1888,$B34,Data!$J$6:$J$1888,K$4),SUMIFS(Data!$O$6:$O$1888,Data!$L$6:$L$1888,$B34,Data!$J$6:$J$1888,K$4))&gt;0,IF($C$1=1,SUMIFS(Data!$G$6:$G$1888,Data!$L$6:$L$1888,$B34,Data!$J$6:$J$1888,K$4),SUMIFS(Data!$O$6:$O$1888,Data!$L$6:$L$1888,$B34,Data!$J$6:$J$1888,K$4)),"")</f>
        <v/>
      </c>
      <c r="L34" s="19" t="str">
        <f>IF(IF($C$1=1,SUMIFS(Data!$G$6:$G$1888,Data!$L$6:$L$1888,$B34,Data!$J$6:$J$1888,L$4),SUMIFS(Data!$O$6:$O$1888,Data!$L$6:$L$1888,$B34,Data!$J$6:$J$1888,L$4))&gt;0,IF($C$1=1,SUMIFS(Data!$G$6:$G$1888,Data!$L$6:$L$1888,$B34,Data!$J$6:$J$1888,L$4),SUMIFS(Data!$O$6:$O$1888,Data!$L$6:$L$1888,$B34,Data!$J$6:$J$1888,L$4)),"")</f>
        <v/>
      </c>
      <c r="M34" s="19">
        <f t="shared" si="4"/>
        <v>7261.724659606657</v>
      </c>
    </row>
    <row r="35" spans="2:31" x14ac:dyDescent="0.25">
      <c r="B35" t="s">
        <v>1440</v>
      </c>
      <c r="C35" s="19" t="str">
        <f>IF(IF($C$1=1,SUMIFS(Data!$G$6:$G$1888,Data!$L$6:$L$1888,$B35,Data!$J$6:$J$1888,C$4),SUMIFS(Data!$O$6:$O$1888,Data!$L$6:$L$1888,$B35,Data!$J$6:$J$1888,C$4))&gt;0,IF($C$1=1,SUMIFS(Data!$G$6:$G$1888,Data!$L$6:$L$1888,$B35,Data!$J$6:$J$1888,C$4),SUMIFS(Data!$O$6:$O$1888,Data!$L$6:$L$1888,$B35,Data!$J$6:$J$1888,C$4)),"")</f>
        <v/>
      </c>
      <c r="D35" s="19" t="str">
        <f>IF(IF($C$1=1,SUMIFS(Data!$G$6:$G$1888,Data!$L$6:$L$1888,$B35,Data!$J$6:$J$1888,D$4),SUMIFS(Data!$O$6:$O$1888,Data!$L$6:$L$1888,$B35,Data!$J$6:$J$1888,D$4))&gt;0,IF($C$1=1,SUMIFS(Data!$G$6:$G$1888,Data!$L$6:$L$1888,$B35,Data!$J$6:$J$1888,D$4),SUMIFS(Data!$O$6:$O$1888,Data!$L$6:$L$1888,$B35,Data!$J$6:$J$1888,D$4)),"")</f>
        <v/>
      </c>
      <c r="E35" s="19" t="str">
        <f>IF(IF($C$1=1,SUMIFS(Data!$G$6:$G$1888,Data!$L$6:$L$1888,$B35,Data!$J$6:$J$1888,E$4),SUMIFS(Data!$O$6:$O$1888,Data!$L$6:$L$1888,$B35,Data!$J$6:$J$1888,E$4))&gt;0,IF($C$1=1,SUMIFS(Data!$G$6:$G$1888,Data!$L$6:$L$1888,$B35,Data!$J$6:$J$1888,E$4),SUMIFS(Data!$O$6:$O$1888,Data!$L$6:$L$1888,$B35,Data!$J$6:$J$1888,E$4)),"")</f>
        <v/>
      </c>
      <c r="F35" s="19" t="str">
        <f>IF(IF($C$1=1,SUMIFS(Data!$G$6:$G$1888,Data!$L$6:$L$1888,$B35,Data!$J$6:$J$1888,F$4),SUMIFS(Data!$O$6:$O$1888,Data!$L$6:$L$1888,$B35,Data!$J$6:$J$1888,F$4))&gt;0,IF($C$1=1,SUMIFS(Data!$G$6:$G$1888,Data!$L$6:$L$1888,$B35,Data!$J$6:$J$1888,F$4),SUMIFS(Data!$O$6:$O$1888,Data!$L$6:$L$1888,$B35,Data!$J$6:$J$1888,F$4)),"")</f>
        <v/>
      </c>
      <c r="G35" s="19" t="str">
        <f>IF(IF($C$1=1,SUMIFS(Data!$G$6:$G$1888,Data!$L$6:$L$1888,$B35,Data!$J$6:$J$1888,G$4),SUMIFS(Data!$O$6:$O$1888,Data!$L$6:$L$1888,$B35,Data!$J$6:$J$1888,G$4))&gt;0,IF($C$1=1,SUMIFS(Data!$G$6:$G$1888,Data!$L$6:$L$1888,$B35,Data!$J$6:$J$1888,G$4),SUMIFS(Data!$O$6:$O$1888,Data!$L$6:$L$1888,$B35,Data!$J$6:$J$1888,G$4)),"")</f>
        <v/>
      </c>
      <c r="H35" s="19" t="str">
        <f>IF(IF($C$1=1,SUMIFS(Data!$G$6:$G$1888,Data!$L$6:$L$1888,$B35,Data!$J$6:$J$1888,H$4),SUMIFS(Data!$O$6:$O$1888,Data!$L$6:$L$1888,$B35,Data!$J$6:$J$1888,H$4))&gt;0,IF($C$1=1,SUMIFS(Data!$G$6:$G$1888,Data!$L$6:$L$1888,$B35,Data!$J$6:$J$1888,H$4),SUMIFS(Data!$O$6:$O$1888,Data!$L$6:$L$1888,$B35,Data!$J$6:$J$1888,H$4)),"")</f>
        <v/>
      </c>
      <c r="I35" s="19">
        <f>IF(IF($C$1=1,SUMIFS(Data!$G$6:$G$1888,Data!$L$6:$L$1888,$B35,Data!$J$6:$J$1888,I$4),SUMIFS(Data!$O$6:$O$1888,Data!$L$6:$L$1888,$B35,Data!$J$6:$J$1888,I$4))&gt;0,IF($C$1=1,SUMIFS(Data!$G$6:$G$1888,Data!$L$6:$L$1888,$B35,Data!$J$6:$J$1888,I$4),SUMIFS(Data!$O$6:$O$1888,Data!$L$6:$L$1888,$B35,Data!$J$6:$J$1888,I$4)),"")</f>
        <v>35400</v>
      </c>
      <c r="J35" s="19" t="str">
        <f>IF(IF($C$1=1,SUMIFS(Data!$G$6:$G$1888,Data!$L$6:$L$1888,$B35,Data!$J$6:$J$1888,J$4),SUMIFS(Data!$O$6:$O$1888,Data!$L$6:$L$1888,$B35,Data!$J$6:$J$1888,J$4))&gt;0,IF($C$1=1,SUMIFS(Data!$G$6:$G$1888,Data!$L$6:$L$1888,$B35,Data!$J$6:$J$1888,J$4),SUMIFS(Data!$O$6:$O$1888,Data!$L$6:$L$1888,$B35,Data!$J$6:$J$1888,J$4)),"")</f>
        <v/>
      </c>
      <c r="K35" s="19" t="str">
        <f>IF(IF($C$1=1,SUMIFS(Data!$G$6:$G$1888,Data!$L$6:$L$1888,$B35,Data!$J$6:$J$1888,K$4),SUMIFS(Data!$O$6:$O$1888,Data!$L$6:$L$1888,$B35,Data!$J$6:$J$1888,K$4))&gt;0,IF($C$1=1,SUMIFS(Data!$G$6:$G$1888,Data!$L$6:$L$1888,$B35,Data!$J$6:$J$1888,K$4),SUMIFS(Data!$O$6:$O$1888,Data!$L$6:$L$1888,$B35,Data!$J$6:$J$1888,K$4)),"")</f>
        <v/>
      </c>
      <c r="L35" s="19" t="str">
        <f>IF(IF($C$1=1,SUMIFS(Data!$G$6:$G$1888,Data!$L$6:$L$1888,$B35,Data!$J$6:$J$1888,L$4),SUMIFS(Data!$O$6:$O$1888,Data!$L$6:$L$1888,$B35,Data!$J$6:$J$1888,L$4))&gt;0,IF($C$1=1,SUMIFS(Data!$G$6:$G$1888,Data!$L$6:$L$1888,$B35,Data!$J$6:$J$1888,L$4),SUMIFS(Data!$O$6:$O$1888,Data!$L$6:$L$1888,$B35,Data!$J$6:$J$1888,L$4)),"")</f>
        <v/>
      </c>
      <c r="M35" s="19">
        <f t="shared" si="4"/>
        <v>35400</v>
      </c>
    </row>
    <row r="36" spans="2:31" x14ac:dyDescent="0.25">
      <c r="B36" t="s">
        <v>2000</v>
      </c>
      <c r="C36" s="19">
        <f>IF(IF($C$1=1,SUMIFS(Data!$G$6:$G$1888,Data!$L$6:$L$1888,$B36,Data!$J$6:$J$1888,C$4),SUMIFS(Data!$O$6:$O$1888,Data!$L$6:$L$1888,$B36,Data!$J$6:$J$1888,C$4))&gt;0,IF($C$1=1,SUMIFS(Data!$G$6:$G$1888,Data!$L$6:$L$1888,$B36,Data!$J$6:$J$1888,C$4),SUMIFS(Data!$O$6:$O$1888,Data!$L$6:$L$1888,$B36,Data!$J$6:$J$1888,C$4)),"")</f>
        <v>100800</v>
      </c>
      <c r="D36" s="19" t="str">
        <f>IF(IF($C$1=1,SUMIFS(Data!$G$6:$G$1888,Data!$L$6:$L$1888,$B36,Data!$J$6:$J$1888,D$4),SUMIFS(Data!$O$6:$O$1888,Data!$L$6:$L$1888,$B36,Data!$J$6:$J$1888,D$4))&gt;0,IF($C$1=1,SUMIFS(Data!$G$6:$G$1888,Data!$L$6:$L$1888,$B36,Data!$J$6:$J$1888,D$4),SUMIFS(Data!$O$6:$O$1888,Data!$L$6:$L$1888,$B36,Data!$J$6:$J$1888,D$4)),"")</f>
        <v/>
      </c>
      <c r="E36" s="19" t="str">
        <f>IF(IF($C$1=1,SUMIFS(Data!$G$6:$G$1888,Data!$L$6:$L$1888,$B36,Data!$J$6:$J$1888,E$4),SUMIFS(Data!$O$6:$O$1888,Data!$L$6:$L$1888,$B36,Data!$J$6:$J$1888,E$4))&gt;0,IF($C$1=1,SUMIFS(Data!$G$6:$G$1888,Data!$L$6:$L$1888,$B36,Data!$J$6:$J$1888,E$4),SUMIFS(Data!$O$6:$O$1888,Data!$L$6:$L$1888,$B36,Data!$J$6:$J$1888,E$4)),"")</f>
        <v/>
      </c>
      <c r="F36" s="19" t="str">
        <f>IF(IF($C$1=1,SUMIFS(Data!$G$6:$G$1888,Data!$L$6:$L$1888,$B36,Data!$J$6:$J$1888,F$4),SUMIFS(Data!$O$6:$O$1888,Data!$L$6:$L$1888,$B36,Data!$J$6:$J$1888,F$4))&gt;0,IF($C$1=1,SUMIFS(Data!$G$6:$G$1888,Data!$L$6:$L$1888,$B36,Data!$J$6:$J$1888,F$4),SUMIFS(Data!$O$6:$O$1888,Data!$L$6:$L$1888,$B36,Data!$J$6:$J$1888,F$4)),"")</f>
        <v/>
      </c>
      <c r="G36" s="19" t="str">
        <f>IF(IF($C$1=1,SUMIFS(Data!$G$6:$G$1888,Data!$L$6:$L$1888,$B36,Data!$J$6:$J$1888,G$4),SUMIFS(Data!$O$6:$O$1888,Data!$L$6:$L$1888,$B36,Data!$J$6:$J$1888,G$4))&gt;0,IF($C$1=1,SUMIFS(Data!$G$6:$G$1888,Data!$L$6:$L$1888,$B36,Data!$J$6:$J$1888,G$4),SUMIFS(Data!$O$6:$O$1888,Data!$L$6:$L$1888,$B36,Data!$J$6:$J$1888,G$4)),"")</f>
        <v/>
      </c>
      <c r="H36" s="19" t="str">
        <f>IF(IF($C$1=1,SUMIFS(Data!$G$6:$G$1888,Data!$L$6:$L$1888,$B36,Data!$J$6:$J$1888,H$4),SUMIFS(Data!$O$6:$O$1888,Data!$L$6:$L$1888,$B36,Data!$J$6:$J$1888,H$4))&gt;0,IF($C$1=1,SUMIFS(Data!$G$6:$G$1888,Data!$L$6:$L$1888,$B36,Data!$J$6:$J$1888,H$4),SUMIFS(Data!$O$6:$O$1888,Data!$L$6:$L$1888,$B36,Data!$J$6:$J$1888,H$4)),"")</f>
        <v/>
      </c>
      <c r="I36" s="19" t="str">
        <f>IF(IF($C$1=1,SUMIFS(Data!$G$6:$G$1888,Data!$L$6:$L$1888,$B36,Data!$J$6:$J$1888,I$4),SUMIFS(Data!$O$6:$O$1888,Data!$L$6:$L$1888,$B36,Data!$J$6:$J$1888,I$4))&gt;0,IF($C$1=1,SUMIFS(Data!$G$6:$G$1888,Data!$L$6:$L$1888,$B36,Data!$J$6:$J$1888,I$4),SUMIFS(Data!$O$6:$O$1888,Data!$L$6:$L$1888,$B36,Data!$J$6:$J$1888,I$4)),"")</f>
        <v/>
      </c>
      <c r="J36" s="19" t="str">
        <f>IF(IF($C$1=1,SUMIFS(Data!$G$6:$G$1888,Data!$L$6:$L$1888,$B36,Data!$J$6:$J$1888,J$4),SUMIFS(Data!$O$6:$O$1888,Data!$L$6:$L$1888,$B36,Data!$J$6:$J$1888,J$4))&gt;0,IF($C$1=1,SUMIFS(Data!$G$6:$G$1888,Data!$L$6:$L$1888,$B36,Data!$J$6:$J$1888,J$4),SUMIFS(Data!$O$6:$O$1888,Data!$L$6:$L$1888,$B36,Data!$J$6:$J$1888,J$4)),"")</f>
        <v/>
      </c>
      <c r="K36" s="19" t="str">
        <f>IF(IF($C$1=1,SUMIFS(Data!$G$6:$G$1888,Data!$L$6:$L$1888,$B36,Data!$J$6:$J$1888,K$4),SUMIFS(Data!$O$6:$O$1888,Data!$L$6:$L$1888,$B36,Data!$J$6:$J$1888,K$4))&gt;0,IF($C$1=1,SUMIFS(Data!$G$6:$G$1888,Data!$L$6:$L$1888,$B36,Data!$J$6:$J$1888,K$4),SUMIFS(Data!$O$6:$O$1888,Data!$L$6:$L$1888,$B36,Data!$J$6:$J$1888,K$4)),"")</f>
        <v/>
      </c>
      <c r="L36" s="19" t="str">
        <f>IF(IF($C$1=1,SUMIFS(Data!$G$6:$G$1888,Data!$L$6:$L$1888,$B36,Data!$J$6:$J$1888,L$4),SUMIFS(Data!$O$6:$O$1888,Data!$L$6:$L$1888,$B36,Data!$J$6:$J$1888,L$4))&gt;0,IF($C$1=1,SUMIFS(Data!$G$6:$G$1888,Data!$L$6:$L$1888,$B36,Data!$J$6:$J$1888,L$4),SUMIFS(Data!$O$6:$O$1888,Data!$L$6:$L$1888,$B36,Data!$J$6:$J$1888,L$4)),"")</f>
        <v/>
      </c>
      <c r="M36" s="19">
        <f t="shared" si="4"/>
        <v>100800</v>
      </c>
    </row>
    <row r="37" spans="2:31" x14ac:dyDescent="0.25">
      <c r="B37" t="s">
        <v>16</v>
      </c>
      <c r="C37" s="19" t="str">
        <f>IF(IF($C$1=1,SUMIFS(Data!$G$6:$G$1888,Data!$L$6:$L$1888,$B37,Data!$J$6:$J$1888,C$4),SUMIFS(Data!$O$6:$O$1888,Data!$L$6:$L$1888,$B37,Data!$J$6:$J$1888,C$4))&gt;0,IF($C$1=1,SUMIFS(Data!$G$6:$G$1888,Data!$L$6:$L$1888,$B37,Data!$J$6:$J$1888,C$4),SUMIFS(Data!$O$6:$O$1888,Data!$L$6:$L$1888,$B37,Data!$J$6:$J$1888,C$4)),"")</f>
        <v/>
      </c>
      <c r="D37" s="19">
        <f>IF(IF($C$1=1,SUMIFS(Data!$G$6:$G$1888,Data!$L$6:$L$1888,$B37,Data!$J$6:$J$1888,D$4),SUMIFS(Data!$O$6:$O$1888,Data!$L$6:$L$1888,$B37,Data!$J$6:$J$1888,D$4))&gt;0,IF($C$1=1,SUMIFS(Data!$G$6:$G$1888,Data!$L$6:$L$1888,$B37,Data!$J$6:$J$1888,D$4),SUMIFS(Data!$O$6:$O$1888,Data!$L$6:$L$1888,$B37,Data!$J$6:$J$1888,D$4)),"")</f>
        <v>48000</v>
      </c>
      <c r="E37" s="19">
        <f>IF(IF($C$1=1,SUMIFS(Data!$G$6:$G$1888,Data!$L$6:$L$1888,$B37,Data!$J$6:$J$1888,E$4),SUMIFS(Data!$O$6:$O$1888,Data!$L$6:$L$1888,$B37,Data!$J$6:$J$1888,E$4))&gt;0,IF($C$1=1,SUMIFS(Data!$G$6:$G$1888,Data!$L$6:$L$1888,$B37,Data!$J$6:$J$1888,E$4),SUMIFS(Data!$O$6:$O$1888,Data!$L$6:$L$1888,$B37,Data!$J$6:$J$1888,E$4)),"")</f>
        <v>51596.630663677744</v>
      </c>
      <c r="F37" s="19" t="str">
        <f>IF(IF($C$1=1,SUMIFS(Data!$G$6:$G$1888,Data!$L$6:$L$1888,$B37,Data!$J$6:$J$1888,F$4),SUMIFS(Data!$O$6:$O$1888,Data!$L$6:$L$1888,$B37,Data!$J$6:$J$1888,F$4))&gt;0,IF($C$1=1,SUMIFS(Data!$G$6:$G$1888,Data!$L$6:$L$1888,$B37,Data!$J$6:$J$1888,F$4),SUMIFS(Data!$O$6:$O$1888,Data!$L$6:$L$1888,$B37,Data!$J$6:$J$1888,F$4)),"")</f>
        <v/>
      </c>
      <c r="G37" s="19">
        <f>IF(IF($C$1=1,SUMIFS(Data!$G$6:$G$1888,Data!$L$6:$L$1888,$B37,Data!$J$6:$J$1888,G$4),SUMIFS(Data!$O$6:$O$1888,Data!$L$6:$L$1888,$B37,Data!$J$6:$J$1888,G$4))&gt;0,IF($C$1=1,SUMIFS(Data!$G$6:$G$1888,Data!$L$6:$L$1888,$B37,Data!$J$6:$J$1888,G$4),SUMIFS(Data!$O$6:$O$1888,Data!$L$6:$L$1888,$B37,Data!$J$6:$J$1888,G$4)),"")</f>
        <v>18533.414849534678</v>
      </c>
      <c r="H37" s="19" t="str">
        <f>IF(IF($C$1=1,SUMIFS(Data!$G$6:$G$1888,Data!$L$6:$L$1888,$B37,Data!$J$6:$J$1888,H$4),SUMIFS(Data!$O$6:$O$1888,Data!$L$6:$L$1888,$B37,Data!$J$6:$J$1888,H$4))&gt;0,IF($C$1=1,SUMIFS(Data!$G$6:$G$1888,Data!$L$6:$L$1888,$B37,Data!$J$6:$J$1888,H$4),SUMIFS(Data!$O$6:$O$1888,Data!$L$6:$L$1888,$B37,Data!$J$6:$J$1888,H$4)),"")</f>
        <v/>
      </c>
      <c r="I37" s="19">
        <f>IF(IF($C$1=1,SUMIFS(Data!$G$6:$G$1888,Data!$L$6:$L$1888,$B37,Data!$J$6:$J$1888,I$4),SUMIFS(Data!$O$6:$O$1888,Data!$L$6:$L$1888,$B37,Data!$J$6:$J$1888,I$4))&gt;0,IF($C$1=1,SUMIFS(Data!$G$6:$G$1888,Data!$L$6:$L$1888,$B37,Data!$J$6:$J$1888,I$4),SUMIFS(Data!$O$6:$O$1888,Data!$L$6:$L$1888,$B37,Data!$J$6:$J$1888,I$4)),"")</f>
        <v>134970.44353436673</v>
      </c>
      <c r="J37" s="19">
        <f>IF(IF($C$1=1,SUMIFS(Data!$G$6:$G$1888,Data!$L$6:$L$1888,$B37,Data!$J$6:$J$1888,J$4),SUMIFS(Data!$O$6:$O$1888,Data!$L$6:$L$1888,$B37,Data!$J$6:$J$1888,J$4))&gt;0,IF($C$1=1,SUMIFS(Data!$G$6:$G$1888,Data!$L$6:$L$1888,$B37,Data!$J$6:$J$1888,J$4),SUMIFS(Data!$O$6:$O$1888,Data!$L$6:$L$1888,$B37,Data!$J$6:$J$1888,J$4)),"")</f>
        <v>89322</v>
      </c>
      <c r="K37" s="19" t="str">
        <f>IF(IF($C$1=1,SUMIFS(Data!$G$6:$G$1888,Data!$L$6:$L$1888,$B37,Data!$J$6:$J$1888,K$4),SUMIFS(Data!$O$6:$O$1888,Data!$L$6:$L$1888,$B37,Data!$J$6:$J$1888,K$4))&gt;0,IF($C$1=1,SUMIFS(Data!$G$6:$G$1888,Data!$L$6:$L$1888,$B37,Data!$J$6:$J$1888,K$4),SUMIFS(Data!$O$6:$O$1888,Data!$L$6:$L$1888,$B37,Data!$J$6:$J$1888,K$4)),"")</f>
        <v/>
      </c>
      <c r="L37" s="19">
        <f>IF(IF($C$1=1,SUMIFS(Data!$G$6:$G$1888,Data!$L$6:$L$1888,$B37,Data!$J$6:$J$1888,L$4),SUMIFS(Data!$O$6:$O$1888,Data!$L$6:$L$1888,$B37,Data!$J$6:$J$1888,L$4))&gt;0,IF($C$1=1,SUMIFS(Data!$G$6:$G$1888,Data!$L$6:$L$1888,$B37,Data!$J$6:$J$1888,L$4),SUMIFS(Data!$O$6:$O$1888,Data!$L$6:$L$1888,$B37,Data!$J$6:$J$1888,L$4)),"")</f>
        <v>1910.5359690238436</v>
      </c>
      <c r="M37" s="19">
        <f t="shared" si="4"/>
        <v>344333.02501660294</v>
      </c>
    </row>
    <row r="38" spans="2:31" x14ac:dyDescent="0.25">
      <c r="B38" t="s">
        <v>345</v>
      </c>
      <c r="C38" s="19" t="str">
        <f>IF(IF($C$1=1,SUMIFS(Data!$G$6:$G$1888,Data!$L$6:$L$1888,$B38,Data!$J$6:$J$1888,C$4),SUMIFS(Data!$O$6:$O$1888,Data!$L$6:$L$1888,$B38,Data!$J$6:$J$1888,C$4))&gt;0,IF($C$1=1,SUMIFS(Data!$G$6:$G$1888,Data!$L$6:$L$1888,$B38,Data!$J$6:$J$1888,C$4),SUMIFS(Data!$O$6:$O$1888,Data!$L$6:$L$1888,$B38,Data!$J$6:$J$1888,C$4)),"")</f>
        <v/>
      </c>
      <c r="D38" s="19" t="str">
        <f>IF(IF($C$1=1,SUMIFS(Data!$G$6:$G$1888,Data!$L$6:$L$1888,$B38,Data!$J$6:$J$1888,D$4),SUMIFS(Data!$O$6:$O$1888,Data!$L$6:$L$1888,$B38,Data!$J$6:$J$1888,D$4))&gt;0,IF($C$1=1,SUMIFS(Data!$G$6:$G$1888,Data!$L$6:$L$1888,$B38,Data!$J$6:$J$1888,D$4),SUMIFS(Data!$O$6:$O$1888,Data!$L$6:$L$1888,$B38,Data!$J$6:$J$1888,D$4)),"")</f>
        <v/>
      </c>
      <c r="E38" s="19" t="str">
        <f>IF(IF($C$1=1,SUMIFS(Data!$G$6:$G$1888,Data!$L$6:$L$1888,$B38,Data!$J$6:$J$1888,E$4),SUMIFS(Data!$O$6:$O$1888,Data!$L$6:$L$1888,$B38,Data!$J$6:$J$1888,E$4))&gt;0,IF($C$1=1,SUMIFS(Data!$G$6:$G$1888,Data!$L$6:$L$1888,$B38,Data!$J$6:$J$1888,E$4),SUMIFS(Data!$O$6:$O$1888,Data!$L$6:$L$1888,$B38,Data!$J$6:$J$1888,E$4)),"")</f>
        <v/>
      </c>
      <c r="F38" s="19">
        <f>IF(IF($C$1=1,SUMIFS(Data!$G$6:$G$1888,Data!$L$6:$L$1888,$B38,Data!$J$6:$J$1888,F$4),SUMIFS(Data!$O$6:$O$1888,Data!$L$6:$L$1888,$B38,Data!$J$6:$J$1888,F$4))&gt;0,IF($C$1=1,SUMIFS(Data!$G$6:$G$1888,Data!$L$6:$L$1888,$B38,Data!$J$6:$J$1888,F$4),SUMIFS(Data!$O$6:$O$1888,Data!$L$6:$L$1888,$B38,Data!$J$6:$J$1888,F$4)),"")</f>
        <v>16519</v>
      </c>
      <c r="G38" s="19">
        <f>IF(IF($C$1=1,SUMIFS(Data!$G$6:$G$1888,Data!$L$6:$L$1888,$B38,Data!$J$6:$J$1888,G$4),SUMIFS(Data!$O$6:$O$1888,Data!$L$6:$L$1888,$B38,Data!$J$6:$J$1888,G$4))&gt;0,IF($C$1=1,SUMIFS(Data!$G$6:$G$1888,Data!$L$6:$L$1888,$B38,Data!$J$6:$J$1888,G$4),SUMIFS(Data!$O$6:$O$1888,Data!$L$6:$L$1888,$B38,Data!$J$6:$J$1888,G$4)),"")</f>
        <v>19068</v>
      </c>
      <c r="H38" s="19" t="str">
        <f>IF(IF($C$1=1,SUMIFS(Data!$G$6:$G$1888,Data!$L$6:$L$1888,$B38,Data!$J$6:$J$1888,H$4),SUMIFS(Data!$O$6:$O$1888,Data!$L$6:$L$1888,$B38,Data!$J$6:$J$1888,H$4))&gt;0,IF($C$1=1,SUMIFS(Data!$G$6:$G$1888,Data!$L$6:$L$1888,$B38,Data!$J$6:$J$1888,H$4),SUMIFS(Data!$O$6:$O$1888,Data!$L$6:$L$1888,$B38,Data!$J$6:$J$1888,H$4)),"")</f>
        <v/>
      </c>
      <c r="I38" s="19">
        <f>IF(IF($C$1=1,SUMIFS(Data!$G$6:$G$1888,Data!$L$6:$L$1888,$B38,Data!$J$6:$J$1888,I$4),SUMIFS(Data!$O$6:$O$1888,Data!$L$6:$L$1888,$B38,Data!$J$6:$J$1888,I$4))&gt;0,IF($C$1=1,SUMIFS(Data!$G$6:$G$1888,Data!$L$6:$L$1888,$B38,Data!$J$6:$J$1888,I$4),SUMIFS(Data!$O$6:$O$1888,Data!$L$6:$L$1888,$B38,Data!$J$6:$J$1888,I$4)),"")</f>
        <v>37833.26340342917</v>
      </c>
      <c r="J38" s="19">
        <f>IF(IF($C$1=1,SUMIFS(Data!$G$6:$G$1888,Data!$L$6:$L$1888,$B38,Data!$J$6:$J$1888,J$4),SUMIFS(Data!$O$6:$O$1888,Data!$L$6:$L$1888,$B38,Data!$J$6:$J$1888,J$4))&gt;0,IF($C$1=1,SUMIFS(Data!$G$6:$G$1888,Data!$L$6:$L$1888,$B38,Data!$J$6:$J$1888,J$4),SUMIFS(Data!$O$6:$O$1888,Data!$L$6:$L$1888,$B38,Data!$J$6:$J$1888,J$4)),"")</f>
        <v>89982.448779308339</v>
      </c>
      <c r="K38" s="19" t="str">
        <f>IF(IF($C$1=1,SUMIFS(Data!$G$6:$G$1888,Data!$L$6:$L$1888,$B38,Data!$J$6:$J$1888,K$4),SUMIFS(Data!$O$6:$O$1888,Data!$L$6:$L$1888,$B38,Data!$J$6:$J$1888,K$4))&gt;0,IF($C$1=1,SUMIFS(Data!$G$6:$G$1888,Data!$L$6:$L$1888,$B38,Data!$J$6:$J$1888,K$4),SUMIFS(Data!$O$6:$O$1888,Data!$L$6:$L$1888,$B38,Data!$J$6:$J$1888,K$4)),"")</f>
        <v/>
      </c>
      <c r="L38" s="19">
        <f>IF(IF($C$1=1,SUMIFS(Data!$G$6:$G$1888,Data!$L$6:$L$1888,$B38,Data!$J$6:$J$1888,L$4),SUMIFS(Data!$O$6:$O$1888,Data!$L$6:$L$1888,$B38,Data!$J$6:$J$1888,L$4))&gt;0,IF($C$1=1,SUMIFS(Data!$G$6:$G$1888,Data!$L$6:$L$1888,$B38,Data!$J$6:$J$1888,L$4),SUMIFS(Data!$O$6:$O$1888,Data!$L$6:$L$1888,$B38,Data!$J$6:$J$1888,L$4)),"")</f>
        <v>28869.503829551191</v>
      </c>
      <c r="M38" s="19">
        <f t="shared" si="4"/>
        <v>192272.2160122887</v>
      </c>
      <c r="O38" s="58"/>
      <c r="P38" s="58"/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x14ac:dyDescent="0.25">
      <c r="B39" t="s">
        <v>1007</v>
      </c>
      <c r="C39" s="19" t="str">
        <f>IF(IF($C$1=1,SUMIFS(Data!$G$6:$G$1888,Data!$L$6:$L$1888,$B39,Data!$J$6:$J$1888,C$4),SUMIFS(Data!$O$6:$O$1888,Data!$L$6:$L$1888,$B39,Data!$J$6:$J$1888,C$4))&gt;0,IF($C$1=1,SUMIFS(Data!$G$6:$G$1888,Data!$L$6:$L$1888,$B39,Data!$J$6:$J$1888,C$4),SUMIFS(Data!$O$6:$O$1888,Data!$L$6:$L$1888,$B39,Data!$J$6:$J$1888,C$4)),"")</f>
        <v/>
      </c>
      <c r="D39" s="19">
        <f>IF(IF($C$1=1,SUMIFS(Data!$G$6:$G$1888,Data!$L$6:$L$1888,$B39,Data!$J$6:$J$1888,D$4),SUMIFS(Data!$O$6:$O$1888,Data!$L$6:$L$1888,$B39,Data!$J$6:$J$1888,D$4))&gt;0,IF($C$1=1,SUMIFS(Data!$G$6:$G$1888,Data!$L$6:$L$1888,$B39,Data!$J$6:$J$1888,D$4),SUMIFS(Data!$O$6:$O$1888,Data!$L$6:$L$1888,$B39,Data!$J$6:$J$1888,D$4)),"")</f>
        <v>48000</v>
      </c>
      <c r="E39" s="19" t="str">
        <f>IF(IF($C$1=1,SUMIFS(Data!$G$6:$G$1888,Data!$L$6:$L$1888,$B39,Data!$J$6:$J$1888,E$4),SUMIFS(Data!$O$6:$O$1888,Data!$L$6:$L$1888,$B39,Data!$J$6:$J$1888,E$4))&gt;0,IF($C$1=1,SUMIFS(Data!$G$6:$G$1888,Data!$L$6:$L$1888,$B39,Data!$J$6:$J$1888,E$4),SUMIFS(Data!$O$6:$O$1888,Data!$L$6:$L$1888,$B39,Data!$J$6:$J$1888,E$4)),"")</f>
        <v/>
      </c>
      <c r="F39" s="19" t="str">
        <f>IF(IF($C$1=1,SUMIFS(Data!$G$6:$G$1888,Data!$L$6:$L$1888,$B39,Data!$J$6:$J$1888,F$4),SUMIFS(Data!$O$6:$O$1888,Data!$L$6:$L$1888,$B39,Data!$J$6:$J$1888,F$4))&gt;0,IF($C$1=1,SUMIFS(Data!$G$6:$G$1888,Data!$L$6:$L$1888,$B39,Data!$J$6:$J$1888,F$4),SUMIFS(Data!$O$6:$O$1888,Data!$L$6:$L$1888,$B39,Data!$J$6:$J$1888,F$4)),"")</f>
        <v/>
      </c>
      <c r="G39" s="19">
        <f>IF(IF($C$1=1,SUMIFS(Data!$G$6:$G$1888,Data!$L$6:$L$1888,$B39,Data!$J$6:$J$1888,G$4),SUMIFS(Data!$O$6:$O$1888,Data!$L$6:$L$1888,$B39,Data!$J$6:$J$1888,G$4))&gt;0,IF($C$1=1,SUMIFS(Data!$G$6:$G$1888,Data!$L$6:$L$1888,$B39,Data!$J$6:$J$1888,G$4),SUMIFS(Data!$O$6:$O$1888,Data!$L$6:$L$1888,$B39,Data!$J$6:$J$1888,G$4)),"")</f>
        <v>49200</v>
      </c>
      <c r="H39" s="19" t="str">
        <f>IF(IF($C$1=1,SUMIFS(Data!$G$6:$G$1888,Data!$L$6:$L$1888,$B39,Data!$J$6:$J$1888,H$4),SUMIFS(Data!$O$6:$O$1888,Data!$L$6:$L$1888,$B39,Data!$J$6:$J$1888,H$4))&gt;0,IF($C$1=1,SUMIFS(Data!$G$6:$G$1888,Data!$L$6:$L$1888,$B39,Data!$J$6:$J$1888,H$4),SUMIFS(Data!$O$6:$O$1888,Data!$L$6:$L$1888,$B39,Data!$J$6:$J$1888,H$4)),"")</f>
        <v/>
      </c>
      <c r="I39" s="19">
        <f>IF(IF($C$1=1,SUMIFS(Data!$G$6:$G$1888,Data!$L$6:$L$1888,$B39,Data!$J$6:$J$1888,I$4),SUMIFS(Data!$O$6:$O$1888,Data!$L$6:$L$1888,$B39,Data!$J$6:$J$1888,I$4))&gt;0,IF($C$1=1,SUMIFS(Data!$G$6:$G$1888,Data!$L$6:$L$1888,$B39,Data!$J$6:$J$1888,I$4),SUMIFS(Data!$O$6:$O$1888,Data!$L$6:$L$1888,$B39,Data!$J$6:$J$1888,I$4)),"")</f>
        <v>62000</v>
      </c>
      <c r="J39" s="19" t="str">
        <f>IF(IF($C$1=1,SUMIFS(Data!$G$6:$G$1888,Data!$L$6:$L$1888,$B39,Data!$J$6:$J$1888,J$4),SUMIFS(Data!$O$6:$O$1888,Data!$L$6:$L$1888,$B39,Data!$J$6:$J$1888,J$4))&gt;0,IF($C$1=1,SUMIFS(Data!$G$6:$G$1888,Data!$L$6:$L$1888,$B39,Data!$J$6:$J$1888,J$4),SUMIFS(Data!$O$6:$O$1888,Data!$L$6:$L$1888,$B39,Data!$J$6:$J$1888,J$4)),"")</f>
        <v/>
      </c>
      <c r="K39" s="19" t="str">
        <f>IF(IF($C$1=1,SUMIFS(Data!$G$6:$G$1888,Data!$L$6:$L$1888,$B39,Data!$J$6:$J$1888,K$4),SUMIFS(Data!$O$6:$O$1888,Data!$L$6:$L$1888,$B39,Data!$J$6:$J$1888,K$4))&gt;0,IF($C$1=1,SUMIFS(Data!$G$6:$G$1888,Data!$L$6:$L$1888,$B39,Data!$J$6:$J$1888,K$4),SUMIFS(Data!$O$6:$O$1888,Data!$L$6:$L$1888,$B39,Data!$J$6:$J$1888,K$4)),"")</f>
        <v/>
      </c>
      <c r="L39" s="19" t="str">
        <f>IF(IF($C$1=1,SUMIFS(Data!$G$6:$G$1888,Data!$L$6:$L$1888,$B39,Data!$J$6:$J$1888,L$4),SUMIFS(Data!$O$6:$O$1888,Data!$L$6:$L$1888,$B39,Data!$J$6:$J$1888,L$4))&gt;0,IF($C$1=1,SUMIFS(Data!$G$6:$G$1888,Data!$L$6:$L$1888,$B39,Data!$J$6:$J$1888,L$4),SUMIFS(Data!$O$6:$O$1888,Data!$L$6:$L$1888,$B39,Data!$J$6:$J$1888,L$4)),"")</f>
        <v/>
      </c>
      <c r="M39" s="19">
        <f t="shared" si="4"/>
        <v>159200</v>
      </c>
      <c r="O39" s="58"/>
      <c r="P39" s="58"/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</row>
    <row r="40" spans="2:31" x14ac:dyDescent="0.25">
      <c r="B40" t="s">
        <v>63</v>
      </c>
      <c r="C40" s="19" t="str">
        <f>IF(IF($C$1=1,SUMIFS(Data!$G$6:$G$1888,Data!$L$6:$L$1888,$B40,Data!$J$6:$J$1888,C$4),SUMIFS(Data!$O$6:$O$1888,Data!$L$6:$L$1888,$B40,Data!$J$6:$J$1888,C$4))&gt;0,IF($C$1=1,SUMIFS(Data!$G$6:$G$1888,Data!$L$6:$L$1888,$B40,Data!$J$6:$J$1888,C$4),SUMIFS(Data!$O$6:$O$1888,Data!$L$6:$L$1888,$B40,Data!$J$6:$J$1888,C$4)),"")</f>
        <v/>
      </c>
      <c r="D40" s="19">
        <f>IF(IF($C$1=1,SUMIFS(Data!$G$6:$G$1888,Data!$L$6:$L$1888,$B40,Data!$J$6:$J$1888,D$4),SUMIFS(Data!$O$6:$O$1888,Data!$L$6:$L$1888,$B40,Data!$J$6:$J$1888,D$4))&gt;0,IF($C$1=1,SUMIFS(Data!$G$6:$G$1888,Data!$L$6:$L$1888,$B40,Data!$J$6:$J$1888,D$4),SUMIFS(Data!$O$6:$O$1888,Data!$L$6:$L$1888,$B40,Data!$J$6:$J$1888,D$4)),"")</f>
        <v>24000</v>
      </c>
      <c r="E40" s="19">
        <f>IF(IF($C$1=1,SUMIFS(Data!$G$6:$G$1888,Data!$L$6:$L$1888,$B40,Data!$J$6:$J$1888,E$4),SUMIFS(Data!$O$6:$O$1888,Data!$L$6:$L$1888,$B40,Data!$J$6:$J$1888,E$4))&gt;0,IF($C$1=1,SUMIFS(Data!$G$6:$G$1888,Data!$L$6:$L$1888,$B40,Data!$J$6:$J$1888,E$4),SUMIFS(Data!$O$6:$O$1888,Data!$L$6:$L$1888,$B40,Data!$J$6:$J$1888,E$4)),"")</f>
        <v>36000</v>
      </c>
      <c r="F40" s="19">
        <f>IF(IF($C$1=1,SUMIFS(Data!$G$6:$G$1888,Data!$L$6:$L$1888,$B40,Data!$J$6:$J$1888,F$4),SUMIFS(Data!$O$6:$O$1888,Data!$L$6:$L$1888,$B40,Data!$J$6:$J$1888,F$4))&gt;0,IF($C$1=1,SUMIFS(Data!$G$6:$G$1888,Data!$L$6:$L$1888,$B40,Data!$J$6:$J$1888,F$4),SUMIFS(Data!$O$6:$O$1888,Data!$L$6:$L$1888,$B40,Data!$J$6:$J$1888,F$4)),"")</f>
        <v>135147</v>
      </c>
      <c r="G40" s="19" t="str">
        <f>IF(IF($C$1=1,SUMIFS(Data!$G$6:$G$1888,Data!$L$6:$L$1888,$B40,Data!$J$6:$J$1888,G$4),SUMIFS(Data!$O$6:$O$1888,Data!$L$6:$L$1888,$B40,Data!$J$6:$J$1888,G$4))&gt;0,IF($C$1=1,SUMIFS(Data!$G$6:$G$1888,Data!$L$6:$L$1888,$B40,Data!$J$6:$J$1888,G$4),SUMIFS(Data!$O$6:$O$1888,Data!$L$6:$L$1888,$B40,Data!$J$6:$J$1888,G$4)),"")</f>
        <v/>
      </c>
      <c r="H40" s="19" t="str">
        <f>IF(IF($C$1=1,SUMIFS(Data!$G$6:$G$1888,Data!$L$6:$L$1888,$B40,Data!$J$6:$J$1888,H$4),SUMIFS(Data!$O$6:$O$1888,Data!$L$6:$L$1888,$B40,Data!$J$6:$J$1888,H$4))&gt;0,IF($C$1=1,SUMIFS(Data!$G$6:$G$1888,Data!$L$6:$L$1888,$B40,Data!$J$6:$J$1888,H$4),SUMIFS(Data!$O$6:$O$1888,Data!$L$6:$L$1888,$B40,Data!$J$6:$J$1888,H$4)),"")</f>
        <v/>
      </c>
      <c r="I40" s="19">
        <f>IF(IF($C$1=1,SUMIFS(Data!$G$6:$G$1888,Data!$L$6:$L$1888,$B40,Data!$J$6:$J$1888,I$4),SUMIFS(Data!$O$6:$O$1888,Data!$L$6:$L$1888,$B40,Data!$J$6:$J$1888,I$4))&gt;0,IF($C$1=1,SUMIFS(Data!$G$6:$G$1888,Data!$L$6:$L$1888,$B40,Data!$J$6:$J$1888,I$4),SUMIFS(Data!$O$6:$O$1888,Data!$L$6:$L$1888,$B40,Data!$J$6:$J$1888,I$4)),"")</f>
        <v>101000</v>
      </c>
      <c r="J40" s="19">
        <f>IF(IF($C$1=1,SUMIFS(Data!$G$6:$G$1888,Data!$L$6:$L$1888,$B40,Data!$J$6:$J$1888,J$4),SUMIFS(Data!$O$6:$O$1888,Data!$L$6:$L$1888,$B40,Data!$J$6:$J$1888,J$4))&gt;0,IF($C$1=1,SUMIFS(Data!$G$6:$G$1888,Data!$L$6:$L$1888,$B40,Data!$J$6:$J$1888,J$4),SUMIFS(Data!$O$6:$O$1888,Data!$L$6:$L$1888,$B40,Data!$J$6:$J$1888,J$4)),"")</f>
        <v>207000</v>
      </c>
      <c r="K40" s="19" t="str">
        <f>IF(IF($C$1=1,SUMIFS(Data!$G$6:$G$1888,Data!$L$6:$L$1888,$B40,Data!$J$6:$J$1888,K$4),SUMIFS(Data!$O$6:$O$1888,Data!$L$6:$L$1888,$B40,Data!$J$6:$J$1888,K$4))&gt;0,IF($C$1=1,SUMIFS(Data!$G$6:$G$1888,Data!$L$6:$L$1888,$B40,Data!$J$6:$J$1888,K$4),SUMIFS(Data!$O$6:$O$1888,Data!$L$6:$L$1888,$B40,Data!$J$6:$J$1888,K$4)),"")</f>
        <v/>
      </c>
      <c r="L40" s="19" t="str">
        <f>IF(IF($C$1=1,SUMIFS(Data!$G$6:$G$1888,Data!$L$6:$L$1888,$B40,Data!$J$6:$J$1888,L$4),SUMIFS(Data!$O$6:$O$1888,Data!$L$6:$L$1888,$B40,Data!$J$6:$J$1888,L$4))&gt;0,IF($C$1=1,SUMIFS(Data!$G$6:$G$1888,Data!$L$6:$L$1888,$B40,Data!$J$6:$J$1888,L$4),SUMIFS(Data!$O$6:$O$1888,Data!$L$6:$L$1888,$B40,Data!$J$6:$J$1888,L$4)),"")</f>
        <v/>
      </c>
      <c r="M40" s="19">
        <f t="shared" si="4"/>
        <v>503147</v>
      </c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</row>
    <row r="41" spans="2:31" x14ac:dyDescent="0.25">
      <c r="B41" t="s">
        <v>131</v>
      </c>
      <c r="C41" s="19" t="str">
        <f>IF(IF($C$1=1,SUMIFS(Data!$G$6:$G$1888,Data!$L$6:$L$1888,$B41,Data!$J$6:$J$1888,C$4),SUMIFS(Data!$O$6:$O$1888,Data!$L$6:$L$1888,$B41,Data!$J$6:$J$1888,C$4))&gt;0,IF($C$1=1,SUMIFS(Data!$G$6:$G$1888,Data!$L$6:$L$1888,$B41,Data!$J$6:$J$1888,C$4),SUMIFS(Data!$O$6:$O$1888,Data!$L$6:$L$1888,$B41,Data!$J$6:$J$1888,C$4)),"")</f>
        <v/>
      </c>
      <c r="D41" s="19">
        <f>IF(IF($C$1=1,SUMIFS(Data!$G$6:$G$1888,Data!$L$6:$L$1888,$B41,Data!$J$6:$J$1888,D$4),SUMIFS(Data!$O$6:$O$1888,Data!$L$6:$L$1888,$B41,Data!$J$6:$J$1888,D$4))&gt;0,IF($C$1=1,SUMIFS(Data!$G$6:$G$1888,Data!$L$6:$L$1888,$B41,Data!$J$6:$J$1888,D$4),SUMIFS(Data!$O$6:$O$1888,Data!$L$6:$L$1888,$B41,Data!$J$6:$J$1888,D$4)),"")</f>
        <v>56960</v>
      </c>
      <c r="E41" s="19" t="str">
        <f>IF(IF($C$1=1,SUMIFS(Data!$G$6:$G$1888,Data!$L$6:$L$1888,$B41,Data!$J$6:$J$1888,E$4),SUMIFS(Data!$O$6:$O$1888,Data!$L$6:$L$1888,$B41,Data!$J$6:$J$1888,E$4))&gt;0,IF($C$1=1,SUMIFS(Data!$G$6:$G$1888,Data!$L$6:$L$1888,$B41,Data!$J$6:$J$1888,E$4),SUMIFS(Data!$O$6:$O$1888,Data!$L$6:$L$1888,$B41,Data!$J$6:$J$1888,E$4)),"")</f>
        <v/>
      </c>
      <c r="F41" s="19" t="str">
        <f>IF(IF($C$1=1,SUMIFS(Data!$G$6:$G$1888,Data!$L$6:$L$1888,$B41,Data!$J$6:$J$1888,F$4),SUMIFS(Data!$O$6:$O$1888,Data!$L$6:$L$1888,$B41,Data!$J$6:$J$1888,F$4))&gt;0,IF($C$1=1,SUMIFS(Data!$G$6:$G$1888,Data!$L$6:$L$1888,$B41,Data!$J$6:$J$1888,F$4),SUMIFS(Data!$O$6:$O$1888,Data!$L$6:$L$1888,$B41,Data!$J$6:$J$1888,F$4)),"")</f>
        <v/>
      </c>
      <c r="G41" s="19">
        <f>IF(IF($C$1=1,SUMIFS(Data!$G$6:$G$1888,Data!$L$6:$L$1888,$B41,Data!$J$6:$J$1888,G$4),SUMIFS(Data!$O$6:$O$1888,Data!$L$6:$L$1888,$B41,Data!$J$6:$J$1888,G$4))&gt;0,IF($C$1=1,SUMIFS(Data!$G$6:$G$1888,Data!$L$6:$L$1888,$B41,Data!$J$6:$J$1888,G$4),SUMIFS(Data!$O$6:$O$1888,Data!$L$6:$L$1888,$B41,Data!$J$6:$J$1888,G$4)),"")</f>
        <v>59500</v>
      </c>
      <c r="H41" s="19">
        <f>IF(IF($C$1=1,SUMIFS(Data!$G$6:$G$1888,Data!$L$6:$L$1888,$B41,Data!$J$6:$J$1888,H$4),SUMIFS(Data!$O$6:$O$1888,Data!$L$6:$L$1888,$B41,Data!$J$6:$J$1888,H$4))&gt;0,IF($C$1=1,SUMIFS(Data!$G$6:$G$1888,Data!$L$6:$L$1888,$B41,Data!$J$6:$J$1888,H$4),SUMIFS(Data!$O$6:$O$1888,Data!$L$6:$L$1888,$B41,Data!$J$6:$J$1888,H$4)),"")</f>
        <v>57600</v>
      </c>
      <c r="I41" s="19">
        <f>IF(IF($C$1=1,SUMIFS(Data!$G$6:$G$1888,Data!$L$6:$L$1888,$B41,Data!$J$6:$J$1888,I$4),SUMIFS(Data!$O$6:$O$1888,Data!$L$6:$L$1888,$B41,Data!$J$6:$J$1888,I$4))&gt;0,IF($C$1=1,SUMIFS(Data!$G$6:$G$1888,Data!$L$6:$L$1888,$B41,Data!$J$6:$J$1888,I$4),SUMIFS(Data!$O$6:$O$1888,Data!$L$6:$L$1888,$B41,Data!$J$6:$J$1888,I$4)),"")</f>
        <v>202093.33333333331</v>
      </c>
      <c r="J41" s="19">
        <f>IF(IF($C$1=1,SUMIFS(Data!$G$6:$G$1888,Data!$L$6:$L$1888,$B41,Data!$J$6:$J$1888,J$4),SUMIFS(Data!$O$6:$O$1888,Data!$L$6:$L$1888,$B41,Data!$J$6:$J$1888,J$4))&gt;0,IF($C$1=1,SUMIFS(Data!$G$6:$G$1888,Data!$L$6:$L$1888,$B41,Data!$J$6:$J$1888,J$4),SUMIFS(Data!$O$6:$O$1888,Data!$L$6:$L$1888,$B41,Data!$J$6:$J$1888,J$4)),"")</f>
        <v>18000</v>
      </c>
      <c r="K41" s="19" t="str">
        <f>IF(IF($C$1=1,SUMIFS(Data!$G$6:$G$1888,Data!$L$6:$L$1888,$B41,Data!$J$6:$J$1888,K$4),SUMIFS(Data!$O$6:$O$1888,Data!$L$6:$L$1888,$B41,Data!$J$6:$J$1888,K$4))&gt;0,IF($C$1=1,SUMIFS(Data!$G$6:$G$1888,Data!$L$6:$L$1888,$B41,Data!$J$6:$J$1888,K$4),SUMIFS(Data!$O$6:$O$1888,Data!$L$6:$L$1888,$B41,Data!$J$6:$J$1888,K$4)),"")</f>
        <v/>
      </c>
      <c r="L41" s="19" t="str">
        <f>IF(IF($C$1=1,SUMIFS(Data!$G$6:$G$1888,Data!$L$6:$L$1888,$B41,Data!$J$6:$J$1888,L$4),SUMIFS(Data!$O$6:$O$1888,Data!$L$6:$L$1888,$B41,Data!$J$6:$J$1888,L$4))&gt;0,IF($C$1=1,SUMIFS(Data!$G$6:$G$1888,Data!$L$6:$L$1888,$B41,Data!$J$6:$J$1888,L$4),SUMIFS(Data!$O$6:$O$1888,Data!$L$6:$L$1888,$B41,Data!$J$6:$J$1888,L$4)),"")</f>
        <v/>
      </c>
      <c r="M41" s="19">
        <f t="shared" si="4"/>
        <v>394153.33333333331</v>
      </c>
      <c r="O41" s="62"/>
      <c r="P41" s="62"/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</row>
    <row r="42" spans="2:31" x14ac:dyDescent="0.25">
      <c r="B42" t="s">
        <v>169</v>
      </c>
      <c r="C42" s="19" t="str">
        <f>IF(IF($C$1=1,SUMIFS(Data!$G$6:$G$1888,Data!$L$6:$L$1888,$B42,Data!$J$6:$J$1888,C$4),SUMIFS(Data!$O$6:$O$1888,Data!$L$6:$L$1888,$B42,Data!$J$6:$J$1888,C$4))&gt;0,IF($C$1=1,SUMIFS(Data!$G$6:$G$1888,Data!$L$6:$L$1888,$B42,Data!$J$6:$J$1888,C$4),SUMIFS(Data!$O$6:$O$1888,Data!$L$6:$L$1888,$B42,Data!$J$6:$J$1888,C$4)),"")</f>
        <v/>
      </c>
      <c r="D42" s="19" t="str">
        <f>IF(IF($C$1=1,SUMIFS(Data!$G$6:$G$1888,Data!$L$6:$L$1888,$B42,Data!$J$6:$J$1888,D$4),SUMIFS(Data!$O$6:$O$1888,Data!$L$6:$L$1888,$B42,Data!$J$6:$J$1888,D$4))&gt;0,IF($C$1=1,SUMIFS(Data!$G$6:$G$1888,Data!$L$6:$L$1888,$B42,Data!$J$6:$J$1888,D$4),SUMIFS(Data!$O$6:$O$1888,Data!$L$6:$L$1888,$B42,Data!$J$6:$J$1888,D$4)),"")</f>
        <v/>
      </c>
      <c r="E42" s="19">
        <f>IF(IF($C$1=1,SUMIFS(Data!$G$6:$G$1888,Data!$L$6:$L$1888,$B42,Data!$J$6:$J$1888,E$4),SUMIFS(Data!$O$6:$O$1888,Data!$L$6:$L$1888,$B42,Data!$J$6:$J$1888,E$4))&gt;0,IF($C$1=1,SUMIFS(Data!$G$6:$G$1888,Data!$L$6:$L$1888,$B42,Data!$J$6:$J$1888,E$4),SUMIFS(Data!$O$6:$O$1888,Data!$L$6:$L$1888,$B42,Data!$J$6:$J$1888,E$4)),"")</f>
        <v>255600</v>
      </c>
      <c r="F42" s="19" t="str">
        <f>IF(IF($C$1=1,SUMIFS(Data!$G$6:$G$1888,Data!$L$6:$L$1888,$B42,Data!$J$6:$J$1888,F$4),SUMIFS(Data!$O$6:$O$1888,Data!$L$6:$L$1888,$B42,Data!$J$6:$J$1888,F$4))&gt;0,IF($C$1=1,SUMIFS(Data!$G$6:$G$1888,Data!$L$6:$L$1888,$B42,Data!$J$6:$J$1888,F$4),SUMIFS(Data!$O$6:$O$1888,Data!$L$6:$L$1888,$B42,Data!$J$6:$J$1888,F$4)),"")</f>
        <v/>
      </c>
      <c r="G42" s="19">
        <f>IF(IF($C$1=1,SUMIFS(Data!$G$6:$G$1888,Data!$L$6:$L$1888,$B42,Data!$J$6:$J$1888,G$4),SUMIFS(Data!$O$6:$O$1888,Data!$L$6:$L$1888,$B42,Data!$J$6:$J$1888,G$4))&gt;0,IF($C$1=1,SUMIFS(Data!$G$6:$G$1888,Data!$L$6:$L$1888,$B42,Data!$J$6:$J$1888,G$4),SUMIFS(Data!$O$6:$O$1888,Data!$L$6:$L$1888,$B42,Data!$J$6:$J$1888,G$4)),"")</f>
        <v>60000</v>
      </c>
      <c r="H42" s="19">
        <f>IF(IF($C$1=1,SUMIFS(Data!$G$6:$G$1888,Data!$L$6:$L$1888,$B42,Data!$J$6:$J$1888,H$4),SUMIFS(Data!$O$6:$O$1888,Data!$L$6:$L$1888,$B42,Data!$J$6:$J$1888,H$4))&gt;0,IF($C$1=1,SUMIFS(Data!$G$6:$G$1888,Data!$L$6:$L$1888,$B42,Data!$J$6:$J$1888,H$4),SUMIFS(Data!$O$6:$O$1888,Data!$L$6:$L$1888,$B42,Data!$J$6:$J$1888,H$4)),"")</f>
        <v>95000</v>
      </c>
      <c r="I42" s="19">
        <f>IF(IF($C$1=1,SUMIFS(Data!$G$6:$G$1888,Data!$L$6:$L$1888,$B42,Data!$J$6:$J$1888,I$4),SUMIFS(Data!$O$6:$O$1888,Data!$L$6:$L$1888,$B42,Data!$J$6:$J$1888,I$4))&gt;0,IF($C$1=1,SUMIFS(Data!$G$6:$G$1888,Data!$L$6:$L$1888,$B42,Data!$J$6:$J$1888,I$4),SUMIFS(Data!$O$6:$O$1888,Data!$L$6:$L$1888,$B42,Data!$J$6:$J$1888,I$4)),"")</f>
        <v>93211.80269935554</v>
      </c>
      <c r="J42" s="19">
        <f>IF(IF($C$1=1,SUMIFS(Data!$G$6:$G$1888,Data!$L$6:$L$1888,$B42,Data!$J$6:$J$1888,J$4),SUMIFS(Data!$O$6:$O$1888,Data!$L$6:$L$1888,$B42,Data!$J$6:$J$1888,J$4))&gt;0,IF($C$1=1,SUMIFS(Data!$G$6:$G$1888,Data!$L$6:$L$1888,$B42,Data!$J$6:$J$1888,J$4),SUMIFS(Data!$O$6:$O$1888,Data!$L$6:$L$1888,$B42,Data!$J$6:$J$1888,J$4)),"")</f>
        <v>174200</v>
      </c>
      <c r="K42" s="19" t="str">
        <f>IF(IF($C$1=1,SUMIFS(Data!$G$6:$G$1888,Data!$L$6:$L$1888,$B42,Data!$J$6:$J$1888,K$4),SUMIFS(Data!$O$6:$O$1888,Data!$L$6:$L$1888,$B42,Data!$J$6:$J$1888,K$4))&gt;0,IF($C$1=1,SUMIFS(Data!$G$6:$G$1888,Data!$L$6:$L$1888,$B42,Data!$J$6:$J$1888,K$4),SUMIFS(Data!$O$6:$O$1888,Data!$L$6:$L$1888,$B42,Data!$J$6:$J$1888,K$4)),"")</f>
        <v/>
      </c>
      <c r="L42" s="19" t="str">
        <f>IF(IF($C$1=1,SUMIFS(Data!$G$6:$G$1888,Data!$L$6:$L$1888,$B42,Data!$J$6:$J$1888,L$4),SUMIFS(Data!$O$6:$O$1888,Data!$L$6:$L$1888,$B42,Data!$J$6:$J$1888,L$4))&gt;0,IF($C$1=1,SUMIFS(Data!$G$6:$G$1888,Data!$L$6:$L$1888,$B42,Data!$J$6:$J$1888,L$4),SUMIFS(Data!$O$6:$O$1888,Data!$L$6:$L$1888,$B42,Data!$J$6:$J$1888,L$4)),"")</f>
        <v/>
      </c>
      <c r="M42" s="19">
        <f t="shared" si="4"/>
        <v>678011.80269935552</v>
      </c>
      <c r="O42" s="59"/>
      <c r="P42" s="60"/>
      <c r="Q42" s="60"/>
      <c r="R42" s="60"/>
      <c r="S42" s="60"/>
      <c r="T42" s="60"/>
      <c r="U42" s="60"/>
      <c r="V42" s="60"/>
      <c r="W42" s="60"/>
      <c r="X42" s="60"/>
      <c r="Y42" s="60"/>
      <c r="Z42" s="60"/>
      <c r="AA42" s="60"/>
      <c r="AB42" s="61"/>
      <c r="AC42" s="58"/>
      <c r="AD42" s="58"/>
      <c r="AE42" s="58"/>
    </row>
    <row r="43" spans="2:31" x14ac:dyDescent="0.25">
      <c r="B43" t="s">
        <v>714</v>
      </c>
      <c r="C43" s="19" t="str">
        <f>IF(IF($C$1=1,SUMIFS(Data!$G$6:$G$1888,Data!$L$6:$L$1888,$B43,Data!$J$6:$J$1888,C$4),SUMIFS(Data!$O$6:$O$1888,Data!$L$6:$L$1888,$B43,Data!$J$6:$J$1888,C$4))&gt;0,IF($C$1=1,SUMIFS(Data!$G$6:$G$1888,Data!$L$6:$L$1888,$B43,Data!$J$6:$J$1888,C$4),SUMIFS(Data!$O$6:$O$1888,Data!$L$6:$L$1888,$B43,Data!$J$6:$J$1888,C$4)),"")</f>
        <v/>
      </c>
      <c r="D43" s="19">
        <f>IF(IF($C$1=1,SUMIFS(Data!$G$6:$G$1888,Data!$L$6:$L$1888,$B43,Data!$J$6:$J$1888,D$4),SUMIFS(Data!$O$6:$O$1888,Data!$L$6:$L$1888,$B43,Data!$J$6:$J$1888,D$4))&gt;0,IF($C$1=1,SUMIFS(Data!$G$6:$G$1888,Data!$L$6:$L$1888,$B43,Data!$J$6:$J$1888,D$4),SUMIFS(Data!$O$6:$O$1888,Data!$L$6:$L$1888,$B43,Data!$J$6:$J$1888,D$4)),"")</f>
        <v>13800</v>
      </c>
      <c r="E43" s="19" t="str">
        <f>IF(IF($C$1=1,SUMIFS(Data!$G$6:$G$1888,Data!$L$6:$L$1888,$B43,Data!$J$6:$J$1888,E$4),SUMIFS(Data!$O$6:$O$1888,Data!$L$6:$L$1888,$B43,Data!$J$6:$J$1888,E$4))&gt;0,IF($C$1=1,SUMIFS(Data!$G$6:$G$1888,Data!$L$6:$L$1888,$B43,Data!$J$6:$J$1888,E$4),SUMIFS(Data!$O$6:$O$1888,Data!$L$6:$L$1888,$B43,Data!$J$6:$J$1888,E$4)),"")</f>
        <v/>
      </c>
      <c r="F43" s="19" t="str">
        <f>IF(IF($C$1=1,SUMIFS(Data!$G$6:$G$1888,Data!$L$6:$L$1888,$B43,Data!$J$6:$J$1888,F$4),SUMIFS(Data!$O$6:$O$1888,Data!$L$6:$L$1888,$B43,Data!$J$6:$J$1888,F$4))&gt;0,IF($C$1=1,SUMIFS(Data!$G$6:$G$1888,Data!$L$6:$L$1888,$B43,Data!$J$6:$J$1888,F$4),SUMIFS(Data!$O$6:$O$1888,Data!$L$6:$L$1888,$B43,Data!$J$6:$J$1888,F$4)),"")</f>
        <v/>
      </c>
      <c r="G43" s="19">
        <f>IF(IF($C$1=1,SUMIFS(Data!$G$6:$G$1888,Data!$L$6:$L$1888,$B43,Data!$J$6:$J$1888,G$4),SUMIFS(Data!$O$6:$O$1888,Data!$L$6:$L$1888,$B43,Data!$J$6:$J$1888,G$4))&gt;0,IF($C$1=1,SUMIFS(Data!$G$6:$G$1888,Data!$L$6:$L$1888,$B43,Data!$J$6:$J$1888,G$4),SUMIFS(Data!$O$6:$O$1888,Data!$L$6:$L$1888,$B43,Data!$J$6:$J$1888,G$4)),"")</f>
        <v>3000</v>
      </c>
      <c r="H43" s="19" t="str">
        <f>IF(IF($C$1=1,SUMIFS(Data!$G$6:$G$1888,Data!$L$6:$L$1888,$B43,Data!$J$6:$J$1888,H$4),SUMIFS(Data!$O$6:$O$1888,Data!$L$6:$L$1888,$B43,Data!$J$6:$J$1888,H$4))&gt;0,IF($C$1=1,SUMIFS(Data!$G$6:$G$1888,Data!$L$6:$L$1888,$B43,Data!$J$6:$J$1888,H$4),SUMIFS(Data!$O$6:$O$1888,Data!$L$6:$L$1888,$B43,Data!$J$6:$J$1888,H$4)),"")</f>
        <v/>
      </c>
      <c r="I43" s="19">
        <f>IF(IF($C$1=1,SUMIFS(Data!$G$6:$G$1888,Data!$L$6:$L$1888,$B43,Data!$J$6:$J$1888,I$4),SUMIFS(Data!$O$6:$O$1888,Data!$L$6:$L$1888,$B43,Data!$J$6:$J$1888,I$4))&gt;0,IF($C$1=1,SUMIFS(Data!$G$6:$G$1888,Data!$L$6:$L$1888,$B43,Data!$J$6:$J$1888,I$4),SUMIFS(Data!$O$6:$O$1888,Data!$L$6:$L$1888,$B43,Data!$J$6:$J$1888,I$4)),"")</f>
        <v>97805.773962244275</v>
      </c>
      <c r="J43" s="19" t="str">
        <f>IF(IF($C$1=1,SUMIFS(Data!$G$6:$G$1888,Data!$L$6:$L$1888,$B43,Data!$J$6:$J$1888,J$4),SUMIFS(Data!$O$6:$O$1888,Data!$L$6:$L$1888,$B43,Data!$J$6:$J$1888,J$4))&gt;0,IF($C$1=1,SUMIFS(Data!$G$6:$G$1888,Data!$L$6:$L$1888,$B43,Data!$J$6:$J$1888,J$4),SUMIFS(Data!$O$6:$O$1888,Data!$L$6:$L$1888,$B43,Data!$J$6:$J$1888,J$4)),"")</f>
        <v/>
      </c>
      <c r="K43" s="19" t="str">
        <f>IF(IF($C$1=1,SUMIFS(Data!$G$6:$G$1888,Data!$L$6:$L$1888,$B43,Data!$J$6:$J$1888,K$4),SUMIFS(Data!$O$6:$O$1888,Data!$L$6:$L$1888,$B43,Data!$J$6:$J$1888,K$4))&gt;0,IF($C$1=1,SUMIFS(Data!$G$6:$G$1888,Data!$L$6:$L$1888,$B43,Data!$J$6:$J$1888,K$4),SUMIFS(Data!$O$6:$O$1888,Data!$L$6:$L$1888,$B43,Data!$J$6:$J$1888,K$4)),"")</f>
        <v/>
      </c>
      <c r="L43" s="19" t="str">
        <f>IF(IF($C$1=1,SUMIFS(Data!$G$6:$G$1888,Data!$L$6:$L$1888,$B43,Data!$J$6:$J$1888,L$4),SUMIFS(Data!$O$6:$O$1888,Data!$L$6:$L$1888,$B43,Data!$J$6:$J$1888,L$4))&gt;0,IF($C$1=1,SUMIFS(Data!$G$6:$G$1888,Data!$L$6:$L$1888,$B43,Data!$J$6:$J$1888,L$4),SUMIFS(Data!$O$6:$O$1888,Data!$L$6:$L$1888,$B43,Data!$J$6:$J$1888,L$4)),"")</f>
        <v/>
      </c>
      <c r="M43" s="19">
        <f t="shared" si="4"/>
        <v>114605.77396224428</v>
      </c>
      <c r="O43" s="59"/>
      <c r="P43" s="60"/>
      <c r="Q43" s="60"/>
      <c r="R43" s="60"/>
      <c r="S43" s="60"/>
      <c r="T43" s="60"/>
      <c r="U43" s="60"/>
      <c r="V43" s="60"/>
      <c r="W43" s="60"/>
      <c r="X43" s="60"/>
      <c r="Y43" s="60"/>
      <c r="Z43" s="60"/>
      <c r="AA43" s="60"/>
      <c r="AB43" s="61"/>
      <c r="AC43" s="58"/>
      <c r="AD43" s="58"/>
      <c r="AE43" s="58"/>
    </row>
    <row r="44" spans="2:31" x14ac:dyDescent="0.25">
      <c r="B44" t="s">
        <v>297</v>
      </c>
      <c r="C44" s="19" t="str">
        <f>IF(IF($C$1=1,SUMIFS(Data!$G$6:$G$1888,Data!$L$6:$L$1888,$B44,Data!$J$6:$J$1888,C$4),SUMIFS(Data!$O$6:$O$1888,Data!$L$6:$L$1888,$B44,Data!$J$6:$J$1888,C$4))&gt;0,IF($C$1=1,SUMIFS(Data!$G$6:$G$1888,Data!$L$6:$L$1888,$B44,Data!$J$6:$J$1888,C$4),SUMIFS(Data!$O$6:$O$1888,Data!$L$6:$L$1888,$B44,Data!$J$6:$J$1888,C$4)),"")</f>
        <v/>
      </c>
      <c r="D44" s="19" t="str">
        <f>IF(IF($C$1=1,SUMIFS(Data!$G$6:$G$1888,Data!$L$6:$L$1888,$B44,Data!$J$6:$J$1888,D$4),SUMIFS(Data!$O$6:$O$1888,Data!$L$6:$L$1888,$B44,Data!$J$6:$J$1888,D$4))&gt;0,IF($C$1=1,SUMIFS(Data!$G$6:$G$1888,Data!$L$6:$L$1888,$B44,Data!$J$6:$J$1888,D$4),SUMIFS(Data!$O$6:$O$1888,Data!$L$6:$L$1888,$B44,Data!$J$6:$J$1888,D$4)),"")</f>
        <v/>
      </c>
      <c r="E44" s="19" t="str">
        <f>IF(IF($C$1=1,SUMIFS(Data!$G$6:$G$1888,Data!$L$6:$L$1888,$B44,Data!$J$6:$J$1888,E$4),SUMIFS(Data!$O$6:$O$1888,Data!$L$6:$L$1888,$B44,Data!$J$6:$J$1888,E$4))&gt;0,IF($C$1=1,SUMIFS(Data!$G$6:$G$1888,Data!$L$6:$L$1888,$B44,Data!$J$6:$J$1888,E$4),SUMIFS(Data!$O$6:$O$1888,Data!$L$6:$L$1888,$B44,Data!$J$6:$J$1888,E$4)),"")</f>
        <v/>
      </c>
      <c r="F44" s="19" t="str">
        <f>IF(IF($C$1=1,SUMIFS(Data!$G$6:$G$1888,Data!$L$6:$L$1888,$B44,Data!$J$6:$J$1888,F$4),SUMIFS(Data!$O$6:$O$1888,Data!$L$6:$L$1888,$B44,Data!$J$6:$J$1888,F$4))&gt;0,IF($C$1=1,SUMIFS(Data!$G$6:$G$1888,Data!$L$6:$L$1888,$B44,Data!$J$6:$J$1888,F$4),SUMIFS(Data!$O$6:$O$1888,Data!$L$6:$L$1888,$B44,Data!$J$6:$J$1888,F$4)),"")</f>
        <v/>
      </c>
      <c r="G44" s="19" t="str">
        <f>IF(IF($C$1=1,SUMIFS(Data!$G$6:$G$1888,Data!$L$6:$L$1888,$B44,Data!$J$6:$J$1888,G$4),SUMIFS(Data!$O$6:$O$1888,Data!$L$6:$L$1888,$B44,Data!$J$6:$J$1888,G$4))&gt;0,IF($C$1=1,SUMIFS(Data!$G$6:$G$1888,Data!$L$6:$L$1888,$B44,Data!$J$6:$J$1888,G$4),SUMIFS(Data!$O$6:$O$1888,Data!$L$6:$L$1888,$B44,Data!$J$6:$J$1888,G$4)),"")</f>
        <v/>
      </c>
      <c r="H44" s="19">
        <f>IF(IF($C$1=1,SUMIFS(Data!$G$6:$G$1888,Data!$L$6:$L$1888,$B44,Data!$J$6:$J$1888,H$4),SUMIFS(Data!$O$6:$O$1888,Data!$L$6:$L$1888,$B44,Data!$J$6:$J$1888,H$4))&gt;0,IF($C$1=1,SUMIFS(Data!$G$6:$G$1888,Data!$L$6:$L$1888,$B44,Data!$J$6:$J$1888,H$4),SUMIFS(Data!$O$6:$O$1888,Data!$L$6:$L$1888,$B44,Data!$J$6:$J$1888,H$4)),"")</f>
        <v>138000</v>
      </c>
      <c r="I44" s="19">
        <f>IF(IF($C$1=1,SUMIFS(Data!$G$6:$G$1888,Data!$L$6:$L$1888,$B44,Data!$J$6:$J$1888,I$4),SUMIFS(Data!$O$6:$O$1888,Data!$L$6:$L$1888,$B44,Data!$J$6:$J$1888,I$4))&gt;0,IF($C$1=1,SUMIFS(Data!$G$6:$G$1888,Data!$L$6:$L$1888,$B44,Data!$J$6:$J$1888,I$4),SUMIFS(Data!$O$6:$O$1888,Data!$L$6:$L$1888,$B44,Data!$J$6:$J$1888,I$4)),"")</f>
        <v>8000</v>
      </c>
      <c r="J44" s="19" t="str">
        <f>IF(IF($C$1=1,SUMIFS(Data!$G$6:$G$1888,Data!$L$6:$L$1888,$B44,Data!$J$6:$J$1888,J$4),SUMIFS(Data!$O$6:$O$1888,Data!$L$6:$L$1888,$B44,Data!$J$6:$J$1888,J$4))&gt;0,IF($C$1=1,SUMIFS(Data!$G$6:$G$1888,Data!$L$6:$L$1888,$B44,Data!$J$6:$J$1888,J$4),SUMIFS(Data!$O$6:$O$1888,Data!$L$6:$L$1888,$B44,Data!$J$6:$J$1888,J$4)),"")</f>
        <v/>
      </c>
      <c r="K44" s="19" t="str">
        <f>IF(IF($C$1=1,SUMIFS(Data!$G$6:$G$1888,Data!$L$6:$L$1888,$B44,Data!$J$6:$J$1888,K$4),SUMIFS(Data!$O$6:$O$1888,Data!$L$6:$L$1888,$B44,Data!$J$6:$J$1888,K$4))&gt;0,IF($C$1=1,SUMIFS(Data!$G$6:$G$1888,Data!$L$6:$L$1888,$B44,Data!$J$6:$J$1888,K$4),SUMIFS(Data!$O$6:$O$1888,Data!$L$6:$L$1888,$B44,Data!$J$6:$J$1888,K$4)),"")</f>
        <v/>
      </c>
      <c r="L44" s="19" t="str">
        <f>IF(IF($C$1=1,SUMIFS(Data!$G$6:$G$1888,Data!$L$6:$L$1888,$B44,Data!$J$6:$J$1888,L$4),SUMIFS(Data!$O$6:$O$1888,Data!$L$6:$L$1888,$B44,Data!$J$6:$J$1888,L$4))&gt;0,IF($C$1=1,SUMIFS(Data!$G$6:$G$1888,Data!$L$6:$L$1888,$B44,Data!$J$6:$J$1888,L$4),SUMIFS(Data!$O$6:$O$1888,Data!$L$6:$L$1888,$B44,Data!$J$6:$J$1888,L$4)),"")</f>
        <v/>
      </c>
      <c r="M44" s="19">
        <f t="shared" si="4"/>
        <v>146000</v>
      </c>
      <c r="O44" s="59"/>
      <c r="P44" s="60"/>
      <c r="Q44" s="60"/>
      <c r="R44" s="60"/>
      <c r="S44" s="60"/>
      <c r="T44" s="60"/>
      <c r="U44" s="60"/>
      <c r="V44" s="60"/>
      <c r="W44" s="60"/>
      <c r="X44" s="60"/>
      <c r="Y44" s="60"/>
      <c r="Z44" s="60"/>
      <c r="AA44" s="60"/>
      <c r="AB44" s="61"/>
      <c r="AC44" s="58"/>
      <c r="AD44" s="58"/>
      <c r="AE44" s="58"/>
    </row>
    <row r="45" spans="2:31" x14ac:dyDescent="0.25">
      <c r="B45" t="s">
        <v>195</v>
      </c>
      <c r="C45" s="19" t="str">
        <f>IF(IF($C$1=1,SUMIFS(Data!$G$6:$G$1888,Data!$L$6:$L$1888,$B45,Data!$J$6:$J$1888,C$4),SUMIFS(Data!$O$6:$O$1888,Data!$L$6:$L$1888,$B45,Data!$J$6:$J$1888,C$4))&gt;0,IF($C$1=1,SUMIFS(Data!$G$6:$G$1888,Data!$L$6:$L$1888,$B45,Data!$J$6:$J$1888,C$4),SUMIFS(Data!$O$6:$O$1888,Data!$L$6:$L$1888,$B45,Data!$J$6:$J$1888,C$4)),"")</f>
        <v/>
      </c>
      <c r="D45" s="19" t="str">
        <f>IF(IF($C$1=1,SUMIFS(Data!$G$6:$G$1888,Data!$L$6:$L$1888,$B45,Data!$J$6:$J$1888,D$4),SUMIFS(Data!$O$6:$O$1888,Data!$L$6:$L$1888,$B45,Data!$J$6:$J$1888,D$4))&gt;0,IF($C$1=1,SUMIFS(Data!$G$6:$G$1888,Data!$L$6:$L$1888,$B45,Data!$J$6:$J$1888,D$4),SUMIFS(Data!$O$6:$O$1888,Data!$L$6:$L$1888,$B45,Data!$J$6:$J$1888,D$4)),"")</f>
        <v/>
      </c>
      <c r="E45" s="19" t="str">
        <f>IF(IF($C$1=1,SUMIFS(Data!$G$6:$G$1888,Data!$L$6:$L$1888,$B45,Data!$J$6:$J$1888,E$4),SUMIFS(Data!$O$6:$O$1888,Data!$L$6:$L$1888,$B45,Data!$J$6:$J$1888,E$4))&gt;0,IF($C$1=1,SUMIFS(Data!$G$6:$G$1888,Data!$L$6:$L$1888,$B45,Data!$J$6:$J$1888,E$4),SUMIFS(Data!$O$6:$O$1888,Data!$L$6:$L$1888,$B45,Data!$J$6:$J$1888,E$4)),"")</f>
        <v/>
      </c>
      <c r="F45" s="19" t="str">
        <f>IF(IF($C$1=1,SUMIFS(Data!$G$6:$G$1888,Data!$L$6:$L$1888,$B45,Data!$J$6:$J$1888,F$4),SUMIFS(Data!$O$6:$O$1888,Data!$L$6:$L$1888,$B45,Data!$J$6:$J$1888,F$4))&gt;0,IF($C$1=1,SUMIFS(Data!$G$6:$G$1888,Data!$L$6:$L$1888,$B45,Data!$J$6:$J$1888,F$4),SUMIFS(Data!$O$6:$O$1888,Data!$L$6:$L$1888,$B45,Data!$J$6:$J$1888,F$4)),"")</f>
        <v/>
      </c>
      <c r="G45" s="19">
        <f>IF(IF($C$1=1,SUMIFS(Data!$G$6:$G$1888,Data!$L$6:$L$1888,$B45,Data!$J$6:$J$1888,G$4),SUMIFS(Data!$O$6:$O$1888,Data!$L$6:$L$1888,$B45,Data!$J$6:$J$1888,G$4))&gt;0,IF($C$1=1,SUMIFS(Data!$G$6:$G$1888,Data!$L$6:$L$1888,$B45,Data!$J$6:$J$1888,G$4),SUMIFS(Data!$O$6:$O$1888,Data!$L$6:$L$1888,$B45,Data!$J$6:$J$1888,G$4)),"")</f>
        <v>36000</v>
      </c>
      <c r="H45" s="19" t="str">
        <f>IF(IF($C$1=1,SUMIFS(Data!$G$6:$G$1888,Data!$L$6:$L$1888,$B45,Data!$J$6:$J$1888,H$4),SUMIFS(Data!$O$6:$O$1888,Data!$L$6:$L$1888,$B45,Data!$J$6:$J$1888,H$4))&gt;0,IF($C$1=1,SUMIFS(Data!$G$6:$G$1888,Data!$L$6:$L$1888,$B45,Data!$J$6:$J$1888,H$4),SUMIFS(Data!$O$6:$O$1888,Data!$L$6:$L$1888,$B45,Data!$J$6:$J$1888,H$4)),"")</f>
        <v/>
      </c>
      <c r="I45" s="19" t="str">
        <f>IF(IF($C$1=1,SUMIFS(Data!$G$6:$G$1888,Data!$L$6:$L$1888,$B45,Data!$J$6:$J$1888,I$4),SUMIFS(Data!$O$6:$O$1888,Data!$L$6:$L$1888,$B45,Data!$J$6:$J$1888,I$4))&gt;0,IF($C$1=1,SUMIFS(Data!$G$6:$G$1888,Data!$L$6:$L$1888,$B45,Data!$J$6:$J$1888,I$4),SUMIFS(Data!$O$6:$O$1888,Data!$L$6:$L$1888,$B45,Data!$J$6:$J$1888,I$4)),"")</f>
        <v/>
      </c>
      <c r="J45" s="19">
        <f>IF(IF($C$1=1,SUMIFS(Data!$G$6:$G$1888,Data!$L$6:$L$1888,$B45,Data!$J$6:$J$1888,J$4),SUMIFS(Data!$O$6:$O$1888,Data!$L$6:$L$1888,$B45,Data!$J$6:$J$1888,J$4))&gt;0,IF($C$1=1,SUMIFS(Data!$G$6:$G$1888,Data!$L$6:$L$1888,$B45,Data!$J$6:$J$1888,J$4),SUMIFS(Data!$O$6:$O$1888,Data!$L$6:$L$1888,$B45,Data!$J$6:$J$1888,J$4)),"")</f>
        <v>60000</v>
      </c>
      <c r="K45" s="19" t="str">
        <f>IF(IF($C$1=1,SUMIFS(Data!$G$6:$G$1888,Data!$L$6:$L$1888,$B45,Data!$J$6:$J$1888,K$4),SUMIFS(Data!$O$6:$O$1888,Data!$L$6:$L$1888,$B45,Data!$J$6:$J$1888,K$4))&gt;0,IF($C$1=1,SUMIFS(Data!$G$6:$G$1888,Data!$L$6:$L$1888,$B45,Data!$J$6:$J$1888,K$4),SUMIFS(Data!$O$6:$O$1888,Data!$L$6:$L$1888,$B45,Data!$J$6:$J$1888,K$4)),"")</f>
        <v/>
      </c>
      <c r="L45" s="19" t="str">
        <f>IF(IF($C$1=1,SUMIFS(Data!$G$6:$G$1888,Data!$L$6:$L$1888,$B45,Data!$J$6:$J$1888,L$4),SUMIFS(Data!$O$6:$O$1888,Data!$L$6:$L$1888,$B45,Data!$J$6:$J$1888,L$4))&gt;0,IF($C$1=1,SUMIFS(Data!$G$6:$G$1888,Data!$L$6:$L$1888,$B45,Data!$J$6:$J$1888,L$4),SUMIFS(Data!$O$6:$O$1888,Data!$L$6:$L$1888,$B45,Data!$J$6:$J$1888,L$4)),"")</f>
        <v/>
      </c>
      <c r="M45" s="19">
        <f t="shared" si="4"/>
        <v>96000</v>
      </c>
      <c r="O45" s="59"/>
      <c r="P45" s="60"/>
      <c r="Q45" s="60"/>
      <c r="R45" s="60"/>
      <c r="S45" s="60"/>
      <c r="T45" s="60"/>
      <c r="U45" s="60"/>
      <c r="V45" s="60"/>
      <c r="W45" s="60"/>
      <c r="X45" s="60"/>
      <c r="Y45" s="60"/>
      <c r="Z45" s="60"/>
      <c r="AA45" s="60"/>
      <c r="AB45" s="61"/>
      <c r="AC45" s="58"/>
      <c r="AD45" s="58"/>
      <c r="AE45" s="58"/>
    </row>
    <row r="46" spans="2:31" x14ac:dyDescent="0.25">
      <c r="B46" t="s">
        <v>124</v>
      </c>
      <c r="C46" s="19" t="str">
        <f>IF(IF($C$1=1,SUMIFS(Data!$G$6:$G$1888,Data!$L$6:$L$1888,$B46,Data!$J$6:$J$1888,C$4),SUMIFS(Data!$O$6:$O$1888,Data!$L$6:$L$1888,$B46,Data!$J$6:$J$1888,C$4))&gt;0,IF($C$1=1,SUMIFS(Data!$G$6:$G$1888,Data!$L$6:$L$1888,$B46,Data!$J$6:$J$1888,C$4),SUMIFS(Data!$O$6:$O$1888,Data!$L$6:$L$1888,$B46,Data!$J$6:$J$1888,C$4)),"")</f>
        <v/>
      </c>
      <c r="D46" s="19">
        <f>IF(IF($C$1=1,SUMIFS(Data!$G$6:$G$1888,Data!$L$6:$L$1888,$B46,Data!$J$6:$J$1888,D$4),SUMIFS(Data!$O$6:$O$1888,Data!$L$6:$L$1888,$B46,Data!$J$6:$J$1888,D$4))&gt;0,IF($C$1=1,SUMIFS(Data!$G$6:$G$1888,Data!$L$6:$L$1888,$B46,Data!$J$6:$J$1888,D$4),SUMIFS(Data!$O$6:$O$1888,Data!$L$6:$L$1888,$B46,Data!$J$6:$J$1888,D$4)),"")</f>
        <v>140500</v>
      </c>
      <c r="E46" s="19" t="str">
        <f>IF(IF($C$1=1,SUMIFS(Data!$G$6:$G$1888,Data!$L$6:$L$1888,$B46,Data!$J$6:$J$1888,E$4),SUMIFS(Data!$O$6:$O$1888,Data!$L$6:$L$1888,$B46,Data!$J$6:$J$1888,E$4))&gt;0,IF($C$1=1,SUMIFS(Data!$G$6:$G$1888,Data!$L$6:$L$1888,$B46,Data!$J$6:$J$1888,E$4),SUMIFS(Data!$O$6:$O$1888,Data!$L$6:$L$1888,$B46,Data!$J$6:$J$1888,E$4)),"")</f>
        <v/>
      </c>
      <c r="F46" s="19" t="str">
        <f>IF(IF($C$1=1,SUMIFS(Data!$G$6:$G$1888,Data!$L$6:$L$1888,$B46,Data!$J$6:$J$1888,F$4),SUMIFS(Data!$O$6:$O$1888,Data!$L$6:$L$1888,$B46,Data!$J$6:$J$1888,F$4))&gt;0,IF($C$1=1,SUMIFS(Data!$G$6:$G$1888,Data!$L$6:$L$1888,$B46,Data!$J$6:$J$1888,F$4),SUMIFS(Data!$O$6:$O$1888,Data!$L$6:$L$1888,$B46,Data!$J$6:$J$1888,F$4)),"")</f>
        <v/>
      </c>
      <c r="G46" s="19">
        <f>IF(IF($C$1=1,SUMIFS(Data!$G$6:$G$1888,Data!$L$6:$L$1888,$B46,Data!$J$6:$J$1888,G$4),SUMIFS(Data!$O$6:$O$1888,Data!$L$6:$L$1888,$B46,Data!$J$6:$J$1888,G$4))&gt;0,IF($C$1=1,SUMIFS(Data!$G$6:$G$1888,Data!$L$6:$L$1888,$B46,Data!$J$6:$J$1888,G$4),SUMIFS(Data!$O$6:$O$1888,Data!$L$6:$L$1888,$B46,Data!$J$6:$J$1888,G$4)),"")</f>
        <v>108000</v>
      </c>
      <c r="H46" s="19">
        <f>IF(IF($C$1=1,SUMIFS(Data!$G$6:$G$1888,Data!$L$6:$L$1888,$B46,Data!$J$6:$J$1888,H$4),SUMIFS(Data!$O$6:$O$1888,Data!$L$6:$L$1888,$B46,Data!$J$6:$J$1888,H$4))&gt;0,IF($C$1=1,SUMIFS(Data!$G$6:$G$1888,Data!$L$6:$L$1888,$B46,Data!$J$6:$J$1888,H$4),SUMIFS(Data!$O$6:$O$1888,Data!$L$6:$L$1888,$B46,Data!$J$6:$J$1888,H$4)),"")</f>
        <v>36000</v>
      </c>
      <c r="I46" s="19">
        <f>IF(IF($C$1=1,SUMIFS(Data!$G$6:$G$1888,Data!$L$6:$L$1888,$B46,Data!$J$6:$J$1888,I$4),SUMIFS(Data!$O$6:$O$1888,Data!$L$6:$L$1888,$B46,Data!$J$6:$J$1888,I$4))&gt;0,IF($C$1=1,SUMIFS(Data!$G$6:$G$1888,Data!$L$6:$L$1888,$B46,Data!$J$6:$J$1888,I$4),SUMIFS(Data!$O$6:$O$1888,Data!$L$6:$L$1888,$B46,Data!$J$6:$J$1888,I$4)),"")</f>
        <v>406072.30552251119</v>
      </c>
      <c r="J46" s="19">
        <f>IF(IF($C$1=1,SUMIFS(Data!$G$6:$G$1888,Data!$L$6:$L$1888,$B46,Data!$J$6:$J$1888,J$4),SUMIFS(Data!$O$6:$O$1888,Data!$L$6:$L$1888,$B46,Data!$J$6:$J$1888,J$4))&gt;0,IF($C$1=1,SUMIFS(Data!$G$6:$G$1888,Data!$L$6:$L$1888,$B46,Data!$J$6:$J$1888,J$4),SUMIFS(Data!$O$6:$O$1888,Data!$L$6:$L$1888,$B46,Data!$J$6:$J$1888,J$4)),"")</f>
        <v>126710.79811950968</v>
      </c>
      <c r="K46" s="19" t="str">
        <f>IF(IF($C$1=1,SUMIFS(Data!$G$6:$G$1888,Data!$L$6:$L$1888,$B46,Data!$J$6:$J$1888,K$4),SUMIFS(Data!$O$6:$O$1888,Data!$L$6:$L$1888,$B46,Data!$J$6:$J$1888,K$4))&gt;0,IF($C$1=1,SUMIFS(Data!$G$6:$G$1888,Data!$L$6:$L$1888,$B46,Data!$J$6:$J$1888,K$4),SUMIFS(Data!$O$6:$O$1888,Data!$L$6:$L$1888,$B46,Data!$J$6:$J$1888,K$4)),"")</f>
        <v/>
      </c>
      <c r="L46" s="19" t="str">
        <f>IF(IF($C$1=1,SUMIFS(Data!$G$6:$G$1888,Data!$L$6:$L$1888,$B46,Data!$J$6:$J$1888,L$4),SUMIFS(Data!$O$6:$O$1888,Data!$L$6:$L$1888,$B46,Data!$J$6:$J$1888,L$4))&gt;0,IF($C$1=1,SUMIFS(Data!$G$6:$G$1888,Data!$L$6:$L$1888,$B46,Data!$J$6:$J$1888,L$4),SUMIFS(Data!$O$6:$O$1888,Data!$L$6:$L$1888,$B46,Data!$J$6:$J$1888,L$4)),"")</f>
        <v/>
      </c>
      <c r="M46" s="19">
        <f t="shared" si="4"/>
        <v>817283.10364202096</v>
      </c>
      <c r="O46" s="59"/>
      <c r="P46" s="60"/>
      <c r="Q46" s="60"/>
      <c r="R46" s="60"/>
      <c r="S46" s="60"/>
      <c r="T46" s="60"/>
      <c r="U46" s="60"/>
      <c r="V46" s="60"/>
      <c r="W46" s="60"/>
      <c r="X46" s="60"/>
      <c r="Y46" s="60"/>
      <c r="Z46" s="60"/>
      <c r="AA46" s="60"/>
      <c r="AB46" s="61"/>
      <c r="AC46" s="58"/>
      <c r="AD46" s="58"/>
      <c r="AE46" s="58"/>
    </row>
    <row r="47" spans="2:31" x14ac:dyDescent="0.25">
      <c r="B47" t="s">
        <v>1672</v>
      </c>
      <c r="C47" s="19" t="str">
        <f>IF(IF($C$1=1,SUMIFS(Data!$G$6:$G$1888,Data!$L$6:$L$1888,$B47,Data!$J$6:$J$1888,C$4),SUMIFS(Data!$O$6:$O$1888,Data!$L$6:$L$1888,$B47,Data!$J$6:$J$1888,C$4))&gt;0,IF($C$1=1,SUMIFS(Data!$G$6:$G$1888,Data!$L$6:$L$1888,$B47,Data!$J$6:$J$1888,C$4),SUMIFS(Data!$O$6:$O$1888,Data!$L$6:$L$1888,$B47,Data!$J$6:$J$1888,C$4)),"")</f>
        <v/>
      </c>
      <c r="D47" s="19" t="str">
        <f>IF(IF($C$1=1,SUMIFS(Data!$G$6:$G$1888,Data!$L$6:$L$1888,$B47,Data!$J$6:$J$1888,D$4),SUMIFS(Data!$O$6:$O$1888,Data!$L$6:$L$1888,$B47,Data!$J$6:$J$1888,D$4))&gt;0,IF($C$1=1,SUMIFS(Data!$G$6:$G$1888,Data!$L$6:$L$1888,$B47,Data!$J$6:$J$1888,D$4),SUMIFS(Data!$O$6:$O$1888,Data!$L$6:$L$1888,$B47,Data!$J$6:$J$1888,D$4)),"")</f>
        <v/>
      </c>
      <c r="E47" s="19" t="str">
        <f>IF(IF($C$1=1,SUMIFS(Data!$G$6:$G$1888,Data!$L$6:$L$1888,$B47,Data!$J$6:$J$1888,E$4),SUMIFS(Data!$O$6:$O$1888,Data!$L$6:$L$1888,$B47,Data!$J$6:$J$1888,E$4))&gt;0,IF($C$1=1,SUMIFS(Data!$G$6:$G$1888,Data!$L$6:$L$1888,$B47,Data!$J$6:$J$1888,E$4),SUMIFS(Data!$O$6:$O$1888,Data!$L$6:$L$1888,$B47,Data!$J$6:$J$1888,E$4)),"")</f>
        <v/>
      </c>
      <c r="F47" s="19" t="str">
        <f>IF(IF($C$1=1,SUMIFS(Data!$G$6:$G$1888,Data!$L$6:$L$1888,$B47,Data!$J$6:$J$1888,F$4),SUMIFS(Data!$O$6:$O$1888,Data!$L$6:$L$1888,$B47,Data!$J$6:$J$1888,F$4))&gt;0,IF($C$1=1,SUMIFS(Data!$G$6:$G$1888,Data!$L$6:$L$1888,$B47,Data!$J$6:$J$1888,F$4),SUMIFS(Data!$O$6:$O$1888,Data!$L$6:$L$1888,$B47,Data!$J$6:$J$1888,F$4)),"")</f>
        <v/>
      </c>
      <c r="G47" s="19">
        <f>IF(IF($C$1=1,SUMIFS(Data!$G$6:$G$1888,Data!$L$6:$L$1888,$B47,Data!$J$6:$J$1888,G$4),SUMIFS(Data!$O$6:$O$1888,Data!$L$6:$L$1888,$B47,Data!$J$6:$J$1888,G$4))&gt;0,IF($C$1=1,SUMIFS(Data!$G$6:$G$1888,Data!$L$6:$L$1888,$B47,Data!$J$6:$J$1888,G$4),SUMIFS(Data!$O$6:$O$1888,Data!$L$6:$L$1888,$B47,Data!$J$6:$J$1888,G$4)),"")</f>
        <v>10000</v>
      </c>
      <c r="H47" s="19" t="str">
        <f>IF(IF($C$1=1,SUMIFS(Data!$G$6:$G$1888,Data!$L$6:$L$1888,$B47,Data!$J$6:$J$1888,H$4),SUMIFS(Data!$O$6:$O$1888,Data!$L$6:$L$1888,$B47,Data!$J$6:$J$1888,H$4))&gt;0,IF($C$1=1,SUMIFS(Data!$G$6:$G$1888,Data!$L$6:$L$1888,$B47,Data!$J$6:$J$1888,H$4),SUMIFS(Data!$O$6:$O$1888,Data!$L$6:$L$1888,$B47,Data!$J$6:$J$1888,H$4)),"")</f>
        <v/>
      </c>
      <c r="I47" s="19">
        <f>IF(IF($C$1=1,SUMIFS(Data!$G$6:$G$1888,Data!$L$6:$L$1888,$B47,Data!$J$6:$J$1888,I$4),SUMIFS(Data!$O$6:$O$1888,Data!$L$6:$L$1888,$B47,Data!$J$6:$J$1888,I$4))&gt;0,IF($C$1=1,SUMIFS(Data!$G$6:$G$1888,Data!$L$6:$L$1888,$B47,Data!$J$6:$J$1888,I$4),SUMIFS(Data!$O$6:$O$1888,Data!$L$6:$L$1888,$B47,Data!$J$6:$J$1888,I$4)),"")</f>
        <v>10000</v>
      </c>
      <c r="J47" s="19" t="str">
        <f>IF(IF($C$1=1,SUMIFS(Data!$G$6:$G$1888,Data!$L$6:$L$1888,$B47,Data!$J$6:$J$1888,J$4),SUMIFS(Data!$O$6:$O$1888,Data!$L$6:$L$1888,$B47,Data!$J$6:$J$1888,J$4))&gt;0,IF($C$1=1,SUMIFS(Data!$G$6:$G$1888,Data!$L$6:$L$1888,$B47,Data!$J$6:$J$1888,J$4),SUMIFS(Data!$O$6:$O$1888,Data!$L$6:$L$1888,$B47,Data!$J$6:$J$1888,J$4)),"")</f>
        <v/>
      </c>
      <c r="K47" s="19" t="str">
        <f>IF(IF($C$1=1,SUMIFS(Data!$G$6:$G$1888,Data!$L$6:$L$1888,$B47,Data!$J$6:$J$1888,K$4),SUMIFS(Data!$O$6:$O$1888,Data!$L$6:$L$1888,$B47,Data!$J$6:$J$1888,K$4))&gt;0,IF($C$1=1,SUMIFS(Data!$G$6:$G$1888,Data!$L$6:$L$1888,$B47,Data!$J$6:$J$1888,K$4),SUMIFS(Data!$O$6:$O$1888,Data!$L$6:$L$1888,$B47,Data!$J$6:$J$1888,K$4)),"")</f>
        <v/>
      </c>
      <c r="L47" s="19" t="str">
        <f>IF(IF($C$1=1,SUMIFS(Data!$G$6:$G$1888,Data!$L$6:$L$1888,$B47,Data!$J$6:$J$1888,L$4),SUMIFS(Data!$O$6:$O$1888,Data!$L$6:$L$1888,$B47,Data!$J$6:$J$1888,L$4))&gt;0,IF($C$1=1,SUMIFS(Data!$G$6:$G$1888,Data!$L$6:$L$1888,$B47,Data!$J$6:$J$1888,L$4),SUMIFS(Data!$O$6:$O$1888,Data!$L$6:$L$1888,$B47,Data!$J$6:$J$1888,L$4)),"")</f>
        <v/>
      </c>
      <c r="M47" s="19">
        <f t="shared" si="4"/>
        <v>20000</v>
      </c>
      <c r="O47" s="59"/>
      <c r="P47" s="60"/>
      <c r="Q47" s="60"/>
      <c r="R47" s="60"/>
      <c r="S47" s="60"/>
      <c r="T47" s="60"/>
      <c r="U47" s="60"/>
      <c r="V47" s="60"/>
      <c r="W47" s="60"/>
      <c r="X47" s="60"/>
      <c r="Y47" s="60"/>
      <c r="Z47" s="60"/>
      <c r="AA47" s="60"/>
      <c r="AB47" s="61"/>
      <c r="AC47" s="58"/>
      <c r="AD47" s="58"/>
      <c r="AE47" s="58"/>
    </row>
    <row r="48" spans="2:31" x14ac:dyDescent="0.25">
      <c r="B48" t="s">
        <v>82</v>
      </c>
      <c r="C48" s="19">
        <f>IF(IF($C$1=1,SUMIFS(Data!$G$6:$G$1888,Data!$L$6:$L$1888,$B48,Data!$J$6:$J$1888,C$4),SUMIFS(Data!$O$6:$O$1888,Data!$L$6:$L$1888,$B48,Data!$J$6:$J$1888,C$4))&gt;0,IF($C$1=1,SUMIFS(Data!$G$6:$G$1888,Data!$L$6:$L$1888,$B48,Data!$J$6:$J$1888,C$4),SUMIFS(Data!$O$6:$O$1888,Data!$L$6:$L$1888,$B48,Data!$J$6:$J$1888,C$4)),"")</f>
        <v>285574.70379273803</v>
      </c>
      <c r="D48" s="19">
        <f>IF(IF($C$1=1,SUMIFS(Data!$G$6:$G$1888,Data!$L$6:$L$1888,$B48,Data!$J$6:$J$1888,D$4),SUMIFS(Data!$O$6:$O$1888,Data!$L$6:$L$1888,$B48,Data!$J$6:$J$1888,D$4))&gt;0,IF($C$1=1,SUMIFS(Data!$G$6:$G$1888,Data!$L$6:$L$1888,$B48,Data!$J$6:$J$1888,D$4),SUMIFS(Data!$O$6:$O$1888,Data!$L$6:$L$1888,$B48,Data!$J$6:$J$1888,D$4)),"")</f>
        <v>248857.95616224312</v>
      </c>
      <c r="E48" s="19">
        <f>IF(IF($C$1=1,SUMIFS(Data!$G$6:$G$1888,Data!$L$6:$L$1888,$B48,Data!$J$6:$J$1888,E$4),SUMIFS(Data!$O$6:$O$1888,Data!$L$6:$L$1888,$B48,Data!$J$6:$J$1888,E$4))&gt;0,IF($C$1=1,SUMIFS(Data!$G$6:$G$1888,Data!$L$6:$L$1888,$B48,Data!$J$6:$J$1888,E$4),SUMIFS(Data!$O$6:$O$1888,Data!$L$6:$L$1888,$B48,Data!$J$6:$J$1888,E$4)),"")</f>
        <v>723115.94638946885</v>
      </c>
      <c r="F48" s="19">
        <f>IF(IF($C$1=1,SUMIFS(Data!$G$6:$G$1888,Data!$L$6:$L$1888,$B48,Data!$J$6:$J$1888,F$4),SUMIFS(Data!$O$6:$O$1888,Data!$L$6:$L$1888,$B48,Data!$J$6:$J$1888,F$4))&gt;0,IF($C$1=1,SUMIFS(Data!$G$6:$G$1888,Data!$L$6:$L$1888,$B48,Data!$J$6:$J$1888,F$4),SUMIFS(Data!$O$6:$O$1888,Data!$L$6:$L$1888,$B48,Data!$J$6:$J$1888,F$4)),"")</f>
        <v>189703.19609089027</v>
      </c>
      <c r="G48" s="19">
        <f>IF(IF($C$1=1,SUMIFS(Data!$G$6:$G$1888,Data!$L$6:$L$1888,$B48,Data!$J$6:$J$1888,G$4),SUMIFS(Data!$O$6:$O$1888,Data!$L$6:$L$1888,$B48,Data!$J$6:$J$1888,G$4))&gt;0,IF($C$1=1,SUMIFS(Data!$G$6:$G$1888,Data!$L$6:$L$1888,$B48,Data!$J$6:$J$1888,G$4),SUMIFS(Data!$O$6:$O$1888,Data!$L$6:$L$1888,$B48,Data!$J$6:$J$1888,G$4)),"")</f>
        <v>556870.67239583912</v>
      </c>
      <c r="H48" s="19">
        <f>IF(IF($C$1=1,SUMIFS(Data!$G$6:$G$1888,Data!$L$6:$L$1888,$B48,Data!$J$6:$J$1888,H$4),SUMIFS(Data!$O$6:$O$1888,Data!$L$6:$L$1888,$B48,Data!$J$6:$J$1888,H$4))&gt;0,IF($C$1=1,SUMIFS(Data!$G$6:$G$1888,Data!$L$6:$L$1888,$B48,Data!$J$6:$J$1888,H$4),SUMIFS(Data!$O$6:$O$1888,Data!$L$6:$L$1888,$B48,Data!$J$6:$J$1888,H$4)),"")</f>
        <v>327390.99970524607</v>
      </c>
      <c r="I48" s="19">
        <f>IF(IF($C$1=1,SUMIFS(Data!$G$6:$G$1888,Data!$L$6:$L$1888,$B48,Data!$J$6:$J$1888,I$4),SUMIFS(Data!$O$6:$O$1888,Data!$L$6:$L$1888,$B48,Data!$J$6:$J$1888,I$4))&gt;0,IF($C$1=1,SUMIFS(Data!$G$6:$G$1888,Data!$L$6:$L$1888,$B48,Data!$J$6:$J$1888,I$4),SUMIFS(Data!$O$6:$O$1888,Data!$L$6:$L$1888,$B48,Data!$J$6:$J$1888,I$4)),"")</f>
        <v>1816989.5642843954</v>
      </c>
      <c r="J48" s="19">
        <f>IF(IF($C$1=1,SUMIFS(Data!$G$6:$G$1888,Data!$L$6:$L$1888,$B48,Data!$J$6:$J$1888,J$4),SUMIFS(Data!$O$6:$O$1888,Data!$L$6:$L$1888,$B48,Data!$J$6:$J$1888,J$4))&gt;0,IF($C$1=1,SUMIFS(Data!$G$6:$G$1888,Data!$L$6:$L$1888,$B48,Data!$J$6:$J$1888,J$4),SUMIFS(Data!$O$6:$O$1888,Data!$L$6:$L$1888,$B48,Data!$J$6:$J$1888,J$4)),"")</f>
        <v>3287964.9794274014</v>
      </c>
      <c r="K48" s="19" t="str">
        <f>IF(IF($C$1=1,SUMIFS(Data!$G$6:$G$1888,Data!$L$6:$L$1888,$B48,Data!$J$6:$J$1888,K$4),SUMIFS(Data!$O$6:$O$1888,Data!$L$6:$L$1888,$B48,Data!$J$6:$J$1888,K$4))&gt;0,IF($C$1=1,SUMIFS(Data!$G$6:$G$1888,Data!$L$6:$L$1888,$B48,Data!$J$6:$J$1888,K$4),SUMIFS(Data!$O$6:$O$1888,Data!$L$6:$L$1888,$B48,Data!$J$6:$J$1888,K$4)),"")</f>
        <v/>
      </c>
      <c r="L48" s="19">
        <f>IF(IF($C$1=1,SUMIFS(Data!$G$6:$G$1888,Data!$L$6:$L$1888,$B48,Data!$J$6:$J$1888,L$4),SUMIFS(Data!$O$6:$O$1888,Data!$L$6:$L$1888,$B48,Data!$J$6:$J$1888,L$4))&gt;0,IF($C$1=1,SUMIFS(Data!$G$6:$G$1888,Data!$L$6:$L$1888,$B48,Data!$J$6:$J$1888,L$4),SUMIFS(Data!$O$6:$O$1888,Data!$L$6:$L$1888,$B48,Data!$J$6:$J$1888,L$4)),"")</f>
        <v>85000</v>
      </c>
      <c r="M48" s="19">
        <f t="shared" si="4"/>
        <v>7521468.0182482228</v>
      </c>
      <c r="O48" s="59"/>
      <c r="P48" s="60"/>
      <c r="Q48" s="60"/>
      <c r="R48" s="60"/>
      <c r="S48" s="60"/>
      <c r="T48" s="60"/>
      <c r="U48" s="60"/>
      <c r="V48" s="60"/>
      <c r="W48" s="60"/>
      <c r="X48" s="60"/>
      <c r="Y48" s="60"/>
      <c r="Z48" s="60"/>
      <c r="AA48" s="60"/>
      <c r="AB48" s="61"/>
      <c r="AC48" s="58"/>
      <c r="AD48" s="58"/>
      <c r="AE48" s="58"/>
    </row>
    <row r="49" spans="2:31" x14ac:dyDescent="0.25">
      <c r="B49" t="s">
        <v>670</v>
      </c>
      <c r="C49" s="19" t="str">
        <f>IF(IF($C$1=1,SUMIFS(Data!$G$6:$G$1888,Data!$L$6:$L$1888,$B49,Data!$J$6:$J$1888,C$4),SUMIFS(Data!$O$6:$O$1888,Data!$L$6:$L$1888,$B49,Data!$J$6:$J$1888,C$4))&gt;0,IF($C$1=1,SUMIFS(Data!$G$6:$G$1888,Data!$L$6:$L$1888,$B49,Data!$J$6:$J$1888,C$4),SUMIFS(Data!$O$6:$O$1888,Data!$L$6:$L$1888,$B49,Data!$J$6:$J$1888,C$4)),"")</f>
        <v/>
      </c>
      <c r="D49" s="19" t="str">
        <f>IF(IF($C$1=1,SUMIFS(Data!$G$6:$G$1888,Data!$L$6:$L$1888,$B49,Data!$J$6:$J$1888,D$4),SUMIFS(Data!$O$6:$O$1888,Data!$L$6:$L$1888,$B49,Data!$J$6:$J$1888,D$4))&gt;0,IF($C$1=1,SUMIFS(Data!$G$6:$G$1888,Data!$L$6:$L$1888,$B49,Data!$J$6:$J$1888,D$4),SUMIFS(Data!$O$6:$O$1888,Data!$L$6:$L$1888,$B49,Data!$J$6:$J$1888,D$4)),"")</f>
        <v/>
      </c>
      <c r="E49" s="19">
        <f>IF(IF($C$1=1,SUMIFS(Data!$G$6:$G$1888,Data!$L$6:$L$1888,$B49,Data!$J$6:$J$1888,E$4),SUMIFS(Data!$O$6:$O$1888,Data!$L$6:$L$1888,$B49,Data!$J$6:$J$1888,E$4))&gt;0,IF($C$1=1,SUMIFS(Data!$G$6:$G$1888,Data!$L$6:$L$1888,$B49,Data!$J$6:$J$1888,E$4),SUMIFS(Data!$O$6:$O$1888,Data!$L$6:$L$1888,$B49,Data!$J$6:$J$1888,E$4)),"")</f>
        <v>72000</v>
      </c>
      <c r="F49" s="19" t="str">
        <f>IF(IF($C$1=1,SUMIFS(Data!$G$6:$G$1888,Data!$L$6:$L$1888,$B49,Data!$J$6:$J$1888,F$4),SUMIFS(Data!$O$6:$O$1888,Data!$L$6:$L$1888,$B49,Data!$J$6:$J$1888,F$4))&gt;0,IF($C$1=1,SUMIFS(Data!$G$6:$G$1888,Data!$L$6:$L$1888,$B49,Data!$J$6:$J$1888,F$4),SUMIFS(Data!$O$6:$O$1888,Data!$L$6:$L$1888,$B49,Data!$J$6:$J$1888,F$4)),"")</f>
        <v/>
      </c>
      <c r="G49" s="19">
        <f>IF(IF($C$1=1,SUMIFS(Data!$G$6:$G$1888,Data!$L$6:$L$1888,$B49,Data!$J$6:$J$1888,G$4),SUMIFS(Data!$O$6:$O$1888,Data!$L$6:$L$1888,$B49,Data!$J$6:$J$1888,G$4))&gt;0,IF($C$1=1,SUMIFS(Data!$G$6:$G$1888,Data!$L$6:$L$1888,$B49,Data!$J$6:$J$1888,G$4),SUMIFS(Data!$O$6:$O$1888,Data!$L$6:$L$1888,$B49,Data!$J$6:$J$1888,G$4)),"")</f>
        <v>199397.02340123468</v>
      </c>
      <c r="H49" s="19">
        <f>IF(IF($C$1=1,SUMIFS(Data!$G$6:$G$1888,Data!$L$6:$L$1888,$B49,Data!$J$6:$J$1888,H$4),SUMIFS(Data!$O$6:$O$1888,Data!$L$6:$L$1888,$B49,Data!$J$6:$J$1888,H$4))&gt;0,IF($C$1=1,SUMIFS(Data!$G$6:$G$1888,Data!$L$6:$L$1888,$B49,Data!$J$6:$J$1888,H$4),SUMIFS(Data!$O$6:$O$1888,Data!$L$6:$L$1888,$B49,Data!$J$6:$J$1888,H$4)),"")</f>
        <v>39879.404680246938</v>
      </c>
      <c r="I49" s="19">
        <f>IF(IF($C$1=1,SUMIFS(Data!$G$6:$G$1888,Data!$L$6:$L$1888,$B49,Data!$J$6:$J$1888,I$4),SUMIFS(Data!$O$6:$O$1888,Data!$L$6:$L$1888,$B49,Data!$J$6:$J$1888,I$4))&gt;0,IF($C$1=1,SUMIFS(Data!$G$6:$G$1888,Data!$L$6:$L$1888,$B49,Data!$J$6:$J$1888,I$4),SUMIFS(Data!$O$6:$O$1888,Data!$L$6:$L$1888,$B49,Data!$J$6:$J$1888,I$4)),"")</f>
        <v>419095.53510185203</v>
      </c>
      <c r="J49" s="19">
        <f>IF(IF($C$1=1,SUMIFS(Data!$G$6:$G$1888,Data!$L$6:$L$1888,$B49,Data!$J$6:$J$1888,J$4),SUMIFS(Data!$O$6:$O$1888,Data!$L$6:$L$1888,$B49,Data!$J$6:$J$1888,J$4))&gt;0,IF($C$1=1,SUMIFS(Data!$G$6:$G$1888,Data!$L$6:$L$1888,$B49,Data!$J$6:$J$1888,J$4),SUMIFS(Data!$O$6:$O$1888,Data!$L$6:$L$1888,$B49,Data!$J$6:$J$1888,J$4)),"")</f>
        <v>323941.36132335826</v>
      </c>
      <c r="K49" s="19" t="str">
        <f>IF(IF($C$1=1,SUMIFS(Data!$G$6:$G$1888,Data!$L$6:$L$1888,$B49,Data!$J$6:$J$1888,K$4),SUMIFS(Data!$O$6:$O$1888,Data!$L$6:$L$1888,$B49,Data!$J$6:$J$1888,K$4))&gt;0,IF($C$1=1,SUMIFS(Data!$G$6:$G$1888,Data!$L$6:$L$1888,$B49,Data!$J$6:$J$1888,K$4),SUMIFS(Data!$O$6:$O$1888,Data!$L$6:$L$1888,$B49,Data!$J$6:$J$1888,K$4)),"")</f>
        <v/>
      </c>
      <c r="L49" s="19" t="str">
        <f>IF(IF($C$1=1,SUMIFS(Data!$G$6:$G$1888,Data!$L$6:$L$1888,$B49,Data!$J$6:$J$1888,L$4),SUMIFS(Data!$O$6:$O$1888,Data!$L$6:$L$1888,$B49,Data!$J$6:$J$1888,L$4))&gt;0,IF($C$1=1,SUMIFS(Data!$G$6:$G$1888,Data!$L$6:$L$1888,$B49,Data!$J$6:$J$1888,L$4),SUMIFS(Data!$O$6:$O$1888,Data!$L$6:$L$1888,$B49,Data!$J$6:$J$1888,L$4)),"")</f>
        <v/>
      </c>
      <c r="M49" s="19">
        <f t="shared" si="4"/>
        <v>1054313.3245066919</v>
      </c>
      <c r="O49" s="59"/>
      <c r="P49" s="60"/>
      <c r="Q49" s="60"/>
      <c r="R49" s="60"/>
      <c r="S49" s="60"/>
      <c r="T49" s="60"/>
      <c r="U49" s="60"/>
      <c r="V49" s="60"/>
      <c r="W49" s="60"/>
      <c r="X49" s="60"/>
      <c r="Y49" s="60"/>
      <c r="Z49" s="60"/>
      <c r="AA49" s="60"/>
      <c r="AB49" s="61"/>
      <c r="AC49" s="58"/>
      <c r="AD49" s="58"/>
      <c r="AE49" s="58"/>
    </row>
    <row r="50" spans="2:31" x14ac:dyDescent="0.25">
      <c r="B50" t="s">
        <v>497</v>
      </c>
      <c r="C50" s="19" t="str">
        <f>IF(IF($C$1=1,SUMIFS(Data!$G$6:$G$1888,Data!$L$6:$L$1888,$B50,Data!$J$6:$J$1888,C$4),SUMIFS(Data!$O$6:$O$1888,Data!$L$6:$L$1888,$B50,Data!$J$6:$J$1888,C$4))&gt;0,IF($C$1=1,SUMIFS(Data!$G$6:$G$1888,Data!$L$6:$L$1888,$B50,Data!$J$6:$J$1888,C$4),SUMIFS(Data!$O$6:$O$1888,Data!$L$6:$L$1888,$B50,Data!$J$6:$J$1888,C$4)),"")</f>
        <v/>
      </c>
      <c r="D50" s="19" t="str">
        <f>IF(IF($C$1=1,SUMIFS(Data!$G$6:$G$1888,Data!$L$6:$L$1888,$B50,Data!$J$6:$J$1888,D$4),SUMIFS(Data!$O$6:$O$1888,Data!$L$6:$L$1888,$B50,Data!$J$6:$J$1888,D$4))&gt;0,IF($C$1=1,SUMIFS(Data!$G$6:$G$1888,Data!$L$6:$L$1888,$B50,Data!$J$6:$J$1888,D$4),SUMIFS(Data!$O$6:$O$1888,Data!$L$6:$L$1888,$B50,Data!$J$6:$J$1888,D$4)),"")</f>
        <v/>
      </c>
      <c r="E50" s="19" t="str">
        <f>IF(IF($C$1=1,SUMIFS(Data!$G$6:$G$1888,Data!$L$6:$L$1888,$B50,Data!$J$6:$J$1888,E$4),SUMIFS(Data!$O$6:$O$1888,Data!$L$6:$L$1888,$B50,Data!$J$6:$J$1888,E$4))&gt;0,IF($C$1=1,SUMIFS(Data!$G$6:$G$1888,Data!$L$6:$L$1888,$B50,Data!$J$6:$J$1888,E$4),SUMIFS(Data!$O$6:$O$1888,Data!$L$6:$L$1888,$B50,Data!$J$6:$J$1888,E$4)),"")</f>
        <v/>
      </c>
      <c r="F50" s="19" t="str">
        <f>IF(IF($C$1=1,SUMIFS(Data!$G$6:$G$1888,Data!$L$6:$L$1888,$B50,Data!$J$6:$J$1888,F$4),SUMIFS(Data!$O$6:$O$1888,Data!$L$6:$L$1888,$B50,Data!$J$6:$J$1888,F$4))&gt;0,IF($C$1=1,SUMIFS(Data!$G$6:$G$1888,Data!$L$6:$L$1888,$B50,Data!$J$6:$J$1888,F$4),SUMIFS(Data!$O$6:$O$1888,Data!$L$6:$L$1888,$B50,Data!$J$6:$J$1888,F$4)),"")</f>
        <v/>
      </c>
      <c r="G50" s="19" t="str">
        <f>IF(IF($C$1=1,SUMIFS(Data!$G$6:$G$1888,Data!$L$6:$L$1888,$B50,Data!$J$6:$J$1888,G$4),SUMIFS(Data!$O$6:$O$1888,Data!$L$6:$L$1888,$B50,Data!$J$6:$J$1888,G$4))&gt;0,IF($C$1=1,SUMIFS(Data!$G$6:$G$1888,Data!$L$6:$L$1888,$B50,Data!$J$6:$J$1888,G$4),SUMIFS(Data!$O$6:$O$1888,Data!$L$6:$L$1888,$B50,Data!$J$6:$J$1888,G$4)),"")</f>
        <v/>
      </c>
      <c r="H50" s="19" t="str">
        <f>IF(IF($C$1=1,SUMIFS(Data!$G$6:$G$1888,Data!$L$6:$L$1888,$B50,Data!$J$6:$J$1888,H$4),SUMIFS(Data!$O$6:$O$1888,Data!$L$6:$L$1888,$B50,Data!$J$6:$J$1888,H$4))&gt;0,IF($C$1=1,SUMIFS(Data!$G$6:$G$1888,Data!$L$6:$L$1888,$B50,Data!$J$6:$J$1888,H$4),SUMIFS(Data!$O$6:$O$1888,Data!$L$6:$L$1888,$B50,Data!$J$6:$J$1888,H$4)),"")</f>
        <v/>
      </c>
      <c r="I50" s="19" t="str">
        <f>IF(IF($C$1=1,SUMIFS(Data!$G$6:$G$1888,Data!$L$6:$L$1888,$B50,Data!$J$6:$J$1888,I$4),SUMIFS(Data!$O$6:$O$1888,Data!$L$6:$L$1888,$B50,Data!$J$6:$J$1888,I$4))&gt;0,IF($C$1=1,SUMIFS(Data!$G$6:$G$1888,Data!$L$6:$L$1888,$B50,Data!$J$6:$J$1888,I$4),SUMIFS(Data!$O$6:$O$1888,Data!$L$6:$L$1888,$B50,Data!$J$6:$J$1888,I$4)),"")</f>
        <v/>
      </c>
      <c r="J50" s="19">
        <f>IF(IF($C$1=1,SUMIFS(Data!$G$6:$G$1888,Data!$L$6:$L$1888,$B50,Data!$J$6:$J$1888,J$4),SUMIFS(Data!$O$6:$O$1888,Data!$L$6:$L$1888,$B50,Data!$J$6:$J$1888,J$4))&gt;0,IF($C$1=1,SUMIFS(Data!$G$6:$G$1888,Data!$L$6:$L$1888,$B50,Data!$J$6:$J$1888,J$4),SUMIFS(Data!$O$6:$O$1888,Data!$L$6:$L$1888,$B50,Data!$J$6:$J$1888,J$4)),"")</f>
        <v>28109.627547434993</v>
      </c>
      <c r="K50" s="19" t="str">
        <f>IF(IF($C$1=1,SUMIFS(Data!$G$6:$G$1888,Data!$L$6:$L$1888,$B50,Data!$J$6:$J$1888,K$4),SUMIFS(Data!$O$6:$O$1888,Data!$L$6:$L$1888,$B50,Data!$J$6:$J$1888,K$4))&gt;0,IF($C$1=1,SUMIFS(Data!$G$6:$G$1888,Data!$L$6:$L$1888,$B50,Data!$J$6:$J$1888,K$4),SUMIFS(Data!$O$6:$O$1888,Data!$L$6:$L$1888,$B50,Data!$J$6:$J$1888,K$4)),"")</f>
        <v/>
      </c>
      <c r="L50" s="19" t="str">
        <f>IF(IF($C$1=1,SUMIFS(Data!$G$6:$G$1888,Data!$L$6:$L$1888,$B50,Data!$J$6:$J$1888,L$4),SUMIFS(Data!$O$6:$O$1888,Data!$L$6:$L$1888,$B50,Data!$J$6:$J$1888,L$4))&gt;0,IF($C$1=1,SUMIFS(Data!$G$6:$G$1888,Data!$L$6:$L$1888,$B50,Data!$J$6:$J$1888,L$4),SUMIFS(Data!$O$6:$O$1888,Data!$L$6:$L$1888,$B50,Data!$J$6:$J$1888,L$4)),"")</f>
        <v/>
      </c>
      <c r="M50" s="19">
        <f t="shared" si="4"/>
        <v>28109.627547434993</v>
      </c>
      <c r="O50" s="59"/>
      <c r="P50" s="60"/>
      <c r="Q50" s="60"/>
      <c r="R50" s="60"/>
      <c r="S50" s="60"/>
      <c r="T50" s="60"/>
      <c r="U50" s="60"/>
      <c r="V50" s="60"/>
      <c r="W50" s="60"/>
      <c r="X50" s="60"/>
      <c r="Y50" s="60"/>
      <c r="Z50" s="60"/>
      <c r="AA50" s="60"/>
      <c r="AB50" s="61"/>
      <c r="AC50" s="58"/>
      <c r="AD50" s="58"/>
      <c r="AE50" s="58"/>
    </row>
    <row r="51" spans="2:31" x14ac:dyDescent="0.25">
      <c r="B51" t="s">
        <v>524</v>
      </c>
      <c r="C51" s="19" t="str">
        <f>IF(IF($C$1=1,SUMIFS(Data!$G$6:$G$1888,Data!$L$6:$L$1888,$B51,Data!$J$6:$J$1888,C$4),SUMIFS(Data!$O$6:$O$1888,Data!$L$6:$L$1888,$B51,Data!$J$6:$J$1888,C$4))&gt;0,IF($C$1=1,SUMIFS(Data!$G$6:$G$1888,Data!$L$6:$L$1888,$B51,Data!$J$6:$J$1888,C$4),SUMIFS(Data!$O$6:$O$1888,Data!$L$6:$L$1888,$B51,Data!$J$6:$J$1888,C$4)),"")</f>
        <v/>
      </c>
      <c r="D51" s="19" t="str">
        <f>IF(IF($C$1=1,SUMIFS(Data!$G$6:$G$1888,Data!$L$6:$L$1888,$B51,Data!$J$6:$J$1888,D$4),SUMIFS(Data!$O$6:$O$1888,Data!$L$6:$L$1888,$B51,Data!$J$6:$J$1888,D$4))&gt;0,IF($C$1=1,SUMIFS(Data!$G$6:$G$1888,Data!$L$6:$L$1888,$B51,Data!$J$6:$J$1888,D$4),SUMIFS(Data!$O$6:$O$1888,Data!$L$6:$L$1888,$B51,Data!$J$6:$J$1888,D$4)),"")</f>
        <v/>
      </c>
      <c r="E51" s="19" t="str">
        <f>IF(IF($C$1=1,SUMIFS(Data!$G$6:$G$1888,Data!$L$6:$L$1888,$B51,Data!$J$6:$J$1888,E$4),SUMIFS(Data!$O$6:$O$1888,Data!$L$6:$L$1888,$B51,Data!$J$6:$J$1888,E$4))&gt;0,IF($C$1=1,SUMIFS(Data!$G$6:$G$1888,Data!$L$6:$L$1888,$B51,Data!$J$6:$J$1888,E$4),SUMIFS(Data!$O$6:$O$1888,Data!$L$6:$L$1888,$B51,Data!$J$6:$J$1888,E$4)),"")</f>
        <v/>
      </c>
      <c r="F51" s="19" t="str">
        <f>IF(IF($C$1=1,SUMIFS(Data!$G$6:$G$1888,Data!$L$6:$L$1888,$B51,Data!$J$6:$J$1888,F$4),SUMIFS(Data!$O$6:$O$1888,Data!$L$6:$L$1888,$B51,Data!$J$6:$J$1888,F$4))&gt;0,IF($C$1=1,SUMIFS(Data!$G$6:$G$1888,Data!$L$6:$L$1888,$B51,Data!$J$6:$J$1888,F$4),SUMIFS(Data!$O$6:$O$1888,Data!$L$6:$L$1888,$B51,Data!$J$6:$J$1888,F$4)),"")</f>
        <v/>
      </c>
      <c r="G51" s="19" t="str">
        <f>IF(IF($C$1=1,SUMIFS(Data!$G$6:$G$1888,Data!$L$6:$L$1888,$B51,Data!$J$6:$J$1888,G$4),SUMIFS(Data!$O$6:$O$1888,Data!$L$6:$L$1888,$B51,Data!$J$6:$J$1888,G$4))&gt;0,IF($C$1=1,SUMIFS(Data!$G$6:$G$1888,Data!$L$6:$L$1888,$B51,Data!$J$6:$J$1888,G$4),SUMIFS(Data!$O$6:$O$1888,Data!$L$6:$L$1888,$B51,Data!$J$6:$J$1888,G$4)),"")</f>
        <v/>
      </c>
      <c r="H51" s="19">
        <f>IF(IF($C$1=1,SUMIFS(Data!$G$6:$G$1888,Data!$L$6:$L$1888,$B51,Data!$J$6:$J$1888,H$4),SUMIFS(Data!$O$6:$O$1888,Data!$L$6:$L$1888,$B51,Data!$J$6:$J$1888,H$4))&gt;0,IF($C$1=1,SUMIFS(Data!$G$6:$G$1888,Data!$L$6:$L$1888,$B51,Data!$J$6:$J$1888,H$4),SUMIFS(Data!$O$6:$O$1888,Data!$L$6:$L$1888,$B51,Data!$J$6:$J$1888,H$4)),"")</f>
        <v>6629</v>
      </c>
      <c r="I51" s="19" t="str">
        <f>IF(IF($C$1=1,SUMIFS(Data!$G$6:$G$1888,Data!$L$6:$L$1888,$B51,Data!$J$6:$J$1888,I$4),SUMIFS(Data!$O$6:$O$1888,Data!$L$6:$L$1888,$B51,Data!$J$6:$J$1888,I$4))&gt;0,IF($C$1=1,SUMIFS(Data!$G$6:$G$1888,Data!$L$6:$L$1888,$B51,Data!$J$6:$J$1888,I$4),SUMIFS(Data!$O$6:$O$1888,Data!$L$6:$L$1888,$B51,Data!$J$6:$J$1888,I$4)),"")</f>
        <v/>
      </c>
      <c r="J51" s="19">
        <f>IF(IF($C$1=1,SUMIFS(Data!$G$6:$G$1888,Data!$L$6:$L$1888,$B51,Data!$J$6:$J$1888,J$4),SUMIFS(Data!$O$6:$O$1888,Data!$L$6:$L$1888,$B51,Data!$J$6:$J$1888,J$4))&gt;0,IF($C$1=1,SUMIFS(Data!$G$6:$G$1888,Data!$L$6:$L$1888,$B51,Data!$J$6:$J$1888,J$4),SUMIFS(Data!$O$6:$O$1888,Data!$L$6:$L$1888,$B51,Data!$J$6:$J$1888,J$4)),"")</f>
        <v>15404.364569961488</v>
      </c>
      <c r="K51" s="19" t="str">
        <f>IF(IF($C$1=1,SUMIFS(Data!$G$6:$G$1888,Data!$L$6:$L$1888,$B51,Data!$J$6:$J$1888,K$4),SUMIFS(Data!$O$6:$O$1888,Data!$L$6:$L$1888,$B51,Data!$J$6:$J$1888,K$4))&gt;0,IF($C$1=1,SUMIFS(Data!$G$6:$G$1888,Data!$L$6:$L$1888,$B51,Data!$J$6:$J$1888,K$4),SUMIFS(Data!$O$6:$O$1888,Data!$L$6:$L$1888,$B51,Data!$J$6:$J$1888,K$4)),"")</f>
        <v/>
      </c>
      <c r="L51" s="19" t="str">
        <f>IF(IF($C$1=1,SUMIFS(Data!$G$6:$G$1888,Data!$L$6:$L$1888,$B51,Data!$J$6:$J$1888,L$4),SUMIFS(Data!$O$6:$O$1888,Data!$L$6:$L$1888,$B51,Data!$J$6:$J$1888,L$4))&gt;0,IF($C$1=1,SUMIFS(Data!$G$6:$G$1888,Data!$L$6:$L$1888,$B51,Data!$J$6:$J$1888,L$4),SUMIFS(Data!$O$6:$O$1888,Data!$L$6:$L$1888,$B51,Data!$J$6:$J$1888,L$4)),"")</f>
        <v/>
      </c>
      <c r="M51" s="19">
        <f t="shared" si="4"/>
        <v>22033.364569961486</v>
      </c>
      <c r="O51" s="59"/>
      <c r="P51" s="60"/>
      <c r="Q51" s="60"/>
      <c r="R51" s="60"/>
      <c r="S51" s="60"/>
      <c r="T51" s="60"/>
      <c r="U51" s="60"/>
      <c r="V51" s="60"/>
      <c r="W51" s="60"/>
      <c r="X51" s="60"/>
      <c r="Y51" s="60"/>
      <c r="Z51" s="60"/>
      <c r="AA51" s="60"/>
      <c r="AB51" s="61"/>
      <c r="AC51" s="58"/>
      <c r="AD51" s="58"/>
      <c r="AE51" s="58"/>
    </row>
    <row r="52" spans="2:31" x14ac:dyDescent="0.25">
      <c r="B52" t="s">
        <v>164</v>
      </c>
      <c r="C52" s="19">
        <f>IF(IF($C$1=1,SUMIFS(Data!$G$6:$G$1888,Data!$L$6:$L$1888,$B52,Data!$J$6:$J$1888,C$4),SUMIFS(Data!$O$6:$O$1888,Data!$L$6:$L$1888,$B52,Data!$J$6:$J$1888,C$4))&gt;0,IF($C$1=1,SUMIFS(Data!$G$6:$G$1888,Data!$L$6:$L$1888,$B52,Data!$J$6:$J$1888,C$4),SUMIFS(Data!$O$6:$O$1888,Data!$L$6:$L$1888,$B52,Data!$J$6:$J$1888,C$4)),"")</f>
        <v>145000</v>
      </c>
      <c r="D52" s="19" t="str">
        <f>IF(IF($C$1=1,SUMIFS(Data!$G$6:$G$1888,Data!$L$6:$L$1888,$B52,Data!$J$6:$J$1888,D$4),SUMIFS(Data!$O$6:$O$1888,Data!$L$6:$L$1888,$B52,Data!$J$6:$J$1888,D$4))&gt;0,IF($C$1=1,SUMIFS(Data!$G$6:$G$1888,Data!$L$6:$L$1888,$B52,Data!$J$6:$J$1888,D$4),SUMIFS(Data!$O$6:$O$1888,Data!$L$6:$L$1888,$B52,Data!$J$6:$J$1888,D$4)),"")</f>
        <v/>
      </c>
      <c r="E52" s="19" t="str">
        <f>IF(IF($C$1=1,SUMIFS(Data!$G$6:$G$1888,Data!$L$6:$L$1888,$B52,Data!$J$6:$J$1888,E$4),SUMIFS(Data!$O$6:$O$1888,Data!$L$6:$L$1888,$B52,Data!$J$6:$J$1888,E$4))&gt;0,IF($C$1=1,SUMIFS(Data!$G$6:$G$1888,Data!$L$6:$L$1888,$B52,Data!$J$6:$J$1888,E$4),SUMIFS(Data!$O$6:$O$1888,Data!$L$6:$L$1888,$B52,Data!$J$6:$J$1888,E$4)),"")</f>
        <v/>
      </c>
      <c r="F52" s="19" t="str">
        <f>IF(IF($C$1=1,SUMIFS(Data!$G$6:$G$1888,Data!$L$6:$L$1888,$B52,Data!$J$6:$J$1888,F$4),SUMIFS(Data!$O$6:$O$1888,Data!$L$6:$L$1888,$B52,Data!$J$6:$J$1888,F$4))&gt;0,IF($C$1=1,SUMIFS(Data!$G$6:$G$1888,Data!$L$6:$L$1888,$B52,Data!$J$6:$J$1888,F$4),SUMIFS(Data!$O$6:$O$1888,Data!$L$6:$L$1888,$B52,Data!$J$6:$J$1888,F$4)),"")</f>
        <v/>
      </c>
      <c r="G52" s="19">
        <f>IF(IF($C$1=1,SUMIFS(Data!$G$6:$G$1888,Data!$L$6:$L$1888,$B52,Data!$J$6:$J$1888,G$4),SUMIFS(Data!$O$6:$O$1888,Data!$L$6:$L$1888,$B52,Data!$J$6:$J$1888,G$4))&gt;0,IF($C$1=1,SUMIFS(Data!$G$6:$G$1888,Data!$L$6:$L$1888,$B52,Data!$J$6:$J$1888,G$4),SUMIFS(Data!$O$6:$O$1888,Data!$L$6:$L$1888,$B52,Data!$J$6:$J$1888,G$4)),"")</f>
        <v>15500</v>
      </c>
      <c r="H52" s="19" t="str">
        <f>IF(IF($C$1=1,SUMIFS(Data!$G$6:$G$1888,Data!$L$6:$L$1888,$B52,Data!$J$6:$J$1888,H$4),SUMIFS(Data!$O$6:$O$1888,Data!$L$6:$L$1888,$B52,Data!$J$6:$J$1888,H$4))&gt;0,IF($C$1=1,SUMIFS(Data!$G$6:$G$1888,Data!$L$6:$L$1888,$B52,Data!$J$6:$J$1888,H$4),SUMIFS(Data!$O$6:$O$1888,Data!$L$6:$L$1888,$B52,Data!$J$6:$J$1888,H$4)),"")</f>
        <v/>
      </c>
      <c r="I52" s="19">
        <f>IF(IF($C$1=1,SUMIFS(Data!$G$6:$G$1888,Data!$L$6:$L$1888,$B52,Data!$J$6:$J$1888,I$4),SUMIFS(Data!$O$6:$O$1888,Data!$L$6:$L$1888,$B52,Data!$J$6:$J$1888,I$4))&gt;0,IF($C$1=1,SUMIFS(Data!$G$6:$G$1888,Data!$L$6:$L$1888,$B52,Data!$J$6:$J$1888,I$4),SUMIFS(Data!$O$6:$O$1888,Data!$L$6:$L$1888,$B52,Data!$J$6:$J$1888,I$4)),"")</f>
        <v>63000</v>
      </c>
      <c r="J52" s="19">
        <f>IF(IF($C$1=1,SUMIFS(Data!$G$6:$G$1888,Data!$L$6:$L$1888,$B52,Data!$J$6:$J$1888,J$4),SUMIFS(Data!$O$6:$O$1888,Data!$L$6:$L$1888,$B52,Data!$J$6:$J$1888,J$4))&gt;0,IF($C$1=1,SUMIFS(Data!$G$6:$G$1888,Data!$L$6:$L$1888,$B52,Data!$J$6:$J$1888,J$4),SUMIFS(Data!$O$6:$O$1888,Data!$L$6:$L$1888,$B52,Data!$J$6:$J$1888,J$4)),"")</f>
        <v>97884.98288519273</v>
      </c>
      <c r="K52" s="19" t="str">
        <f>IF(IF($C$1=1,SUMIFS(Data!$G$6:$G$1888,Data!$L$6:$L$1888,$B52,Data!$J$6:$J$1888,K$4),SUMIFS(Data!$O$6:$O$1888,Data!$L$6:$L$1888,$B52,Data!$J$6:$J$1888,K$4))&gt;0,IF($C$1=1,SUMIFS(Data!$G$6:$G$1888,Data!$L$6:$L$1888,$B52,Data!$J$6:$J$1888,K$4),SUMIFS(Data!$O$6:$O$1888,Data!$L$6:$L$1888,$B52,Data!$J$6:$J$1888,K$4)),"")</f>
        <v/>
      </c>
      <c r="L52" s="19" t="str">
        <f>IF(IF($C$1=1,SUMIFS(Data!$G$6:$G$1888,Data!$L$6:$L$1888,$B52,Data!$J$6:$J$1888,L$4),SUMIFS(Data!$O$6:$O$1888,Data!$L$6:$L$1888,$B52,Data!$J$6:$J$1888,L$4))&gt;0,IF($C$1=1,SUMIFS(Data!$G$6:$G$1888,Data!$L$6:$L$1888,$B52,Data!$J$6:$J$1888,L$4),SUMIFS(Data!$O$6:$O$1888,Data!$L$6:$L$1888,$B52,Data!$J$6:$J$1888,L$4)),"")</f>
        <v/>
      </c>
      <c r="M52" s="19">
        <f t="shared" si="4"/>
        <v>321384.98288519273</v>
      </c>
      <c r="O52" s="58"/>
      <c r="P52" s="60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8"/>
      <c r="AE52" s="58"/>
    </row>
    <row r="53" spans="2:31" x14ac:dyDescent="0.25">
      <c r="B53" t="s">
        <v>134</v>
      </c>
      <c r="C53" s="19" t="str">
        <f>IF(IF($C$1=1,SUMIFS(Data!$G$6:$G$1888,Data!$L$6:$L$1888,$B53,Data!$J$6:$J$1888,C$4),SUMIFS(Data!$O$6:$O$1888,Data!$L$6:$L$1888,$B53,Data!$J$6:$J$1888,C$4))&gt;0,IF($C$1=1,SUMIFS(Data!$G$6:$G$1888,Data!$L$6:$L$1888,$B53,Data!$J$6:$J$1888,C$4),SUMIFS(Data!$O$6:$O$1888,Data!$L$6:$L$1888,$B53,Data!$J$6:$J$1888,C$4)),"")</f>
        <v/>
      </c>
      <c r="D53" s="19" t="str">
        <f>IF(IF($C$1=1,SUMIFS(Data!$G$6:$G$1888,Data!$L$6:$L$1888,$B53,Data!$J$6:$J$1888,D$4),SUMIFS(Data!$O$6:$O$1888,Data!$L$6:$L$1888,$B53,Data!$J$6:$J$1888,D$4))&gt;0,IF($C$1=1,SUMIFS(Data!$G$6:$G$1888,Data!$L$6:$L$1888,$B53,Data!$J$6:$J$1888,D$4),SUMIFS(Data!$O$6:$O$1888,Data!$L$6:$L$1888,$B53,Data!$J$6:$J$1888,D$4)),"")</f>
        <v/>
      </c>
      <c r="E53" s="19" t="str">
        <f>IF(IF($C$1=1,SUMIFS(Data!$G$6:$G$1888,Data!$L$6:$L$1888,$B53,Data!$J$6:$J$1888,E$4),SUMIFS(Data!$O$6:$O$1888,Data!$L$6:$L$1888,$B53,Data!$J$6:$J$1888,E$4))&gt;0,IF($C$1=1,SUMIFS(Data!$G$6:$G$1888,Data!$L$6:$L$1888,$B53,Data!$J$6:$J$1888,E$4),SUMIFS(Data!$O$6:$O$1888,Data!$L$6:$L$1888,$B53,Data!$J$6:$J$1888,E$4)),"")</f>
        <v/>
      </c>
      <c r="F53" s="19" t="str">
        <f>IF(IF($C$1=1,SUMIFS(Data!$G$6:$G$1888,Data!$L$6:$L$1888,$B53,Data!$J$6:$J$1888,F$4),SUMIFS(Data!$O$6:$O$1888,Data!$L$6:$L$1888,$B53,Data!$J$6:$J$1888,F$4))&gt;0,IF($C$1=1,SUMIFS(Data!$G$6:$G$1888,Data!$L$6:$L$1888,$B53,Data!$J$6:$J$1888,F$4),SUMIFS(Data!$O$6:$O$1888,Data!$L$6:$L$1888,$B53,Data!$J$6:$J$1888,F$4)),"")</f>
        <v/>
      </c>
      <c r="G53" s="19" t="str">
        <f>IF(IF($C$1=1,SUMIFS(Data!$G$6:$G$1888,Data!$L$6:$L$1888,$B53,Data!$J$6:$J$1888,G$4),SUMIFS(Data!$O$6:$O$1888,Data!$L$6:$L$1888,$B53,Data!$J$6:$J$1888,G$4))&gt;0,IF($C$1=1,SUMIFS(Data!$G$6:$G$1888,Data!$L$6:$L$1888,$B53,Data!$J$6:$J$1888,G$4),SUMIFS(Data!$O$6:$O$1888,Data!$L$6:$L$1888,$B53,Data!$J$6:$J$1888,G$4)),"")</f>
        <v/>
      </c>
      <c r="H53" s="19" t="str">
        <f>IF(IF($C$1=1,SUMIFS(Data!$G$6:$G$1888,Data!$L$6:$L$1888,$B53,Data!$J$6:$J$1888,H$4),SUMIFS(Data!$O$6:$O$1888,Data!$L$6:$L$1888,$B53,Data!$J$6:$J$1888,H$4))&gt;0,IF($C$1=1,SUMIFS(Data!$G$6:$G$1888,Data!$L$6:$L$1888,$B53,Data!$J$6:$J$1888,H$4),SUMIFS(Data!$O$6:$O$1888,Data!$L$6:$L$1888,$B53,Data!$J$6:$J$1888,H$4)),"")</f>
        <v/>
      </c>
      <c r="I53" s="19">
        <f>IF(IF($C$1=1,SUMIFS(Data!$G$6:$G$1888,Data!$L$6:$L$1888,$B53,Data!$J$6:$J$1888,I$4),SUMIFS(Data!$O$6:$O$1888,Data!$L$6:$L$1888,$B53,Data!$J$6:$J$1888,I$4))&gt;0,IF($C$1=1,SUMIFS(Data!$G$6:$G$1888,Data!$L$6:$L$1888,$B53,Data!$J$6:$J$1888,I$4),SUMIFS(Data!$O$6:$O$1888,Data!$L$6:$L$1888,$B53,Data!$J$6:$J$1888,I$4)),"")</f>
        <v>63519.971949580387</v>
      </c>
      <c r="J53" s="19">
        <f>IF(IF($C$1=1,SUMIFS(Data!$G$6:$G$1888,Data!$L$6:$L$1888,$B53,Data!$J$6:$J$1888,J$4),SUMIFS(Data!$O$6:$O$1888,Data!$L$6:$L$1888,$B53,Data!$J$6:$J$1888,J$4))&gt;0,IF($C$1=1,SUMIFS(Data!$G$6:$G$1888,Data!$L$6:$L$1888,$B53,Data!$J$6:$J$1888,J$4),SUMIFS(Data!$O$6:$O$1888,Data!$L$6:$L$1888,$B53,Data!$J$6:$J$1888,J$4)),"")</f>
        <v>26000</v>
      </c>
      <c r="K53" s="19" t="str">
        <f>IF(IF($C$1=1,SUMIFS(Data!$G$6:$G$1888,Data!$L$6:$L$1888,$B53,Data!$J$6:$J$1888,K$4),SUMIFS(Data!$O$6:$O$1888,Data!$L$6:$L$1888,$B53,Data!$J$6:$J$1888,K$4))&gt;0,IF($C$1=1,SUMIFS(Data!$G$6:$G$1888,Data!$L$6:$L$1888,$B53,Data!$J$6:$J$1888,K$4),SUMIFS(Data!$O$6:$O$1888,Data!$L$6:$L$1888,$B53,Data!$J$6:$J$1888,K$4)),"")</f>
        <v/>
      </c>
      <c r="L53" s="19" t="str">
        <f>IF(IF($C$1=1,SUMIFS(Data!$G$6:$G$1888,Data!$L$6:$L$1888,$B53,Data!$J$6:$J$1888,L$4),SUMIFS(Data!$O$6:$O$1888,Data!$L$6:$L$1888,$B53,Data!$J$6:$J$1888,L$4))&gt;0,IF($C$1=1,SUMIFS(Data!$G$6:$G$1888,Data!$L$6:$L$1888,$B53,Data!$J$6:$J$1888,L$4),SUMIFS(Data!$O$6:$O$1888,Data!$L$6:$L$1888,$B53,Data!$J$6:$J$1888,L$4)),"")</f>
        <v/>
      </c>
      <c r="M53" s="19">
        <f t="shared" si="4"/>
        <v>89519.971949580387</v>
      </c>
      <c r="O53" s="58"/>
      <c r="P53" s="58"/>
      <c r="Q53" s="58"/>
      <c r="R53" s="58"/>
      <c r="S53" s="58"/>
      <c r="T53" s="58"/>
      <c r="U53" s="58"/>
      <c r="V53" s="58"/>
      <c r="W53" s="58"/>
      <c r="X53" s="58"/>
      <c r="Y53" s="58"/>
      <c r="Z53" s="58"/>
      <c r="AA53" s="58"/>
      <c r="AB53" s="58"/>
      <c r="AC53" s="58"/>
      <c r="AD53" s="58"/>
      <c r="AE53" s="58"/>
    </row>
    <row r="54" spans="2:31" x14ac:dyDescent="0.25">
      <c r="B54" t="s">
        <v>14</v>
      </c>
      <c r="C54" s="19">
        <f>IF(IF($C$1=1,SUMIFS(Data!$G$6:$G$1888,Data!$L$6:$L$1888,$B54,Data!$J$6:$J$1888,C$4),SUMIFS(Data!$O$6:$O$1888,Data!$L$6:$L$1888,$B54,Data!$J$6:$J$1888,C$4))&gt;0,IF($C$1=1,SUMIFS(Data!$G$6:$G$1888,Data!$L$6:$L$1888,$B54,Data!$J$6:$J$1888,C$4),SUMIFS(Data!$O$6:$O$1888,Data!$L$6:$L$1888,$B54,Data!$J$6:$J$1888,C$4)),"")</f>
        <v>4899000</v>
      </c>
      <c r="D54" s="19">
        <f>IF(IF($C$1=1,SUMIFS(Data!$G$6:$G$1888,Data!$L$6:$L$1888,$B54,Data!$J$6:$J$1888,D$4),SUMIFS(Data!$O$6:$O$1888,Data!$L$6:$L$1888,$B54,Data!$J$6:$J$1888,D$4))&gt;0,IF($C$1=1,SUMIFS(Data!$G$6:$G$1888,Data!$L$6:$L$1888,$B54,Data!$J$6:$J$1888,D$4),SUMIFS(Data!$O$6:$O$1888,Data!$L$6:$L$1888,$B54,Data!$J$6:$J$1888,D$4)),"")</f>
        <v>1492825</v>
      </c>
      <c r="E54" s="19">
        <f>IF(IF($C$1=1,SUMIFS(Data!$G$6:$G$1888,Data!$L$6:$L$1888,$B54,Data!$J$6:$J$1888,E$4),SUMIFS(Data!$O$6:$O$1888,Data!$L$6:$L$1888,$B54,Data!$J$6:$J$1888,E$4))&gt;0,IF($C$1=1,SUMIFS(Data!$G$6:$G$1888,Data!$L$6:$L$1888,$B54,Data!$J$6:$J$1888,E$4),SUMIFS(Data!$O$6:$O$1888,Data!$L$6:$L$1888,$B54,Data!$J$6:$J$1888,E$4)),"")</f>
        <v>1771000</v>
      </c>
      <c r="F54" s="19">
        <f>IF(IF($C$1=1,SUMIFS(Data!$G$6:$G$1888,Data!$L$6:$L$1888,$B54,Data!$J$6:$J$1888,F$4),SUMIFS(Data!$O$6:$O$1888,Data!$L$6:$L$1888,$B54,Data!$J$6:$J$1888,F$4))&gt;0,IF($C$1=1,SUMIFS(Data!$G$6:$G$1888,Data!$L$6:$L$1888,$B54,Data!$J$6:$J$1888,F$4),SUMIFS(Data!$O$6:$O$1888,Data!$L$6:$L$1888,$B54,Data!$J$6:$J$1888,F$4)),"")</f>
        <v>1745000</v>
      </c>
      <c r="G54" s="19">
        <f>IF(IF($C$1=1,SUMIFS(Data!$G$6:$G$1888,Data!$L$6:$L$1888,$B54,Data!$J$6:$J$1888,G$4),SUMIFS(Data!$O$6:$O$1888,Data!$L$6:$L$1888,$B54,Data!$J$6:$J$1888,G$4))&gt;0,IF($C$1=1,SUMIFS(Data!$G$6:$G$1888,Data!$L$6:$L$1888,$B54,Data!$J$6:$J$1888,G$4),SUMIFS(Data!$O$6:$O$1888,Data!$L$6:$L$1888,$B54,Data!$J$6:$J$1888,G$4)),"")</f>
        <v>2718962</v>
      </c>
      <c r="H54" s="19">
        <f>IF(IF($C$1=1,SUMIFS(Data!$G$6:$G$1888,Data!$L$6:$L$1888,$B54,Data!$J$6:$J$1888,H$4),SUMIFS(Data!$O$6:$O$1888,Data!$L$6:$L$1888,$B54,Data!$J$6:$J$1888,H$4))&gt;0,IF($C$1=1,SUMIFS(Data!$G$6:$G$1888,Data!$L$6:$L$1888,$B54,Data!$J$6:$J$1888,H$4),SUMIFS(Data!$O$6:$O$1888,Data!$L$6:$L$1888,$B54,Data!$J$6:$J$1888,H$4)),"")</f>
        <v>1873460</v>
      </c>
      <c r="I54" s="19">
        <f>IF(IF($C$1=1,SUMIFS(Data!$G$6:$G$1888,Data!$L$6:$L$1888,$B54,Data!$J$6:$J$1888,I$4),SUMIFS(Data!$O$6:$O$1888,Data!$L$6:$L$1888,$B54,Data!$J$6:$J$1888,I$4))&gt;0,IF($C$1=1,SUMIFS(Data!$G$6:$G$1888,Data!$L$6:$L$1888,$B54,Data!$J$6:$J$1888,I$4),SUMIFS(Data!$O$6:$O$1888,Data!$L$6:$L$1888,$B54,Data!$J$6:$J$1888,I$4)),"")</f>
        <v>11249348</v>
      </c>
      <c r="J54" s="19">
        <f>IF(IF($C$1=1,SUMIFS(Data!$G$6:$G$1888,Data!$L$6:$L$1888,$B54,Data!$J$6:$J$1888,J$4),SUMIFS(Data!$O$6:$O$1888,Data!$L$6:$L$1888,$B54,Data!$J$6:$J$1888,J$4))&gt;0,IF($C$1=1,SUMIFS(Data!$G$6:$G$1888,Data!$L$6:$L$1888,$B54,Data!$J$6:$J$1888,J$4),SUMIFS(Data!$O$6:$O$1888,Data!$L$6:$L$1888,$B54,Data!$J$6:$J$1888,J$4)),"")</f>
        <v>18587370</v>
      </c>
      <c r="K54" s="19">
        <f>IF(IF($C$1=1,SUMIFS(Data!$G$6:$G$1888,Data!$L$6:$L$1888,$B54,Data!$J$6:$J$1888,K$4),SUMIFS(Data!$O$6:$O$1888,Data!$L$6:$L$1888,$B54,Data!$J$6:$J$1888,K$4))&gt;0,IF($C$1=1,SUMIFS(Data!$G$6:$G$1888,Data!$L$6:$L$1888,$B54,Data!$J$6:$J$1888,K$4),SUMIFS(Data!$O$6:$O$1888,Data!$L$6:$L$1888,$B54,Data!$J$6:$J$1888,K$4)),"")</f>
        <v>251461</v>
      </c>
      <c r="L54" s="19">
        <f>IF(IF($C$1=1,SUMIFS(Data!$G$6:$G$1888,Data!$L$6:$L$1888,$B54,Data!$J$6:$J$1888,L$4),SUMIFS(Data!$O$6:$O$1888,Data!$L$6:$L$1888,$B54,Data!$J$6:$J$1888,L$4))&gt;0,IF($C$1=1,SUMIFS(Data!$G$6:$G$1888,Data!$L$6:$L$1888,$B54,Data!$J$6:$J$1888,L$4),SUMIFS(Data!$O$6:$O$1888,Data!$L$6:$L$1888,$B54,Data!$J$6:$J$1888,L$4)),"")</f>
        <v>291000</v>
      </c>
      <c r="M54" s="19">
        <f t="shared" si="4"/>
        <v>44879426</v>
      </c>
      <c r="O54" s="58"/>
      <c r="P54" s="58"/>
      <c r="Q54" s="58"/>
      <c r="R54" s="58"/>
      <c r="S54" s="58"/>
      <c r="T54" s="58"/>
      <c r="U54" s="58"/>
      <c r="V54" s="58"/>
      <c r="W54" s="58"/>
      <c r="X54" s="58"/>
      <c r="Y54" s="58"/>
      <c r="Z54" s="58"/>
      <c r="AA54" s="58"/>
      <c r="AB54" s="58"/>
      <c r="AC54" s="58"/>
      <c r="AD54" s="58"/>
      <c r="AE54" s="58"/>
    </row>
    <row r="55" spans="2:31" x14ac:dyDescent="0.25">
      <c r="B55" t="s">
        <v>1070</v>
      </c>
      <c r="C55" s="19">
        <f>IF(IF($C$1=1,SUMIFS(Data!$G$6:$G$1888,Data!$L$6:$L$1888,$B55,Data!$J$6:$J$1888,C$4),SUMIFS(Data!$O$6:$O$1888,Data!$L$6:$L$1888,$B55,Data!$J$6:$J$1888,C$4))&gt;0,IF($C$1=1,SUMIFS(Data!$G$6:$G$1888,Data!$L$6:$L$1888,$B55,Data!$J$6:$J$1888,C$4),SUMIFS(Data!$O$6:$O$1888,Data!$L$6:$L$1888,$B55,Data!$J$6:$J$1888,C$4)),"")</f>
        <v>20571</v>
      </c>
      <c r="D55" s="19" t="str">
        <f>IF(IF($C$1=1,SUMIFS(Data!$G$6:$G$1888,Data!$L$6:$L$1888,$B55,Data!$J$6:$J$1888,D$4),SUMIFS(Data!$O$6:$O$1888,Data!$L$6:$L$1888,$B55,Data!$J$6:$J$1888,D$4))&gt;0,IF($C$1=1,SUMIFS(Data!$G$6:$G$1888,Data!$L$6:$L$1888,$B55,Data!$J$6:$J$1888,D$4),SUMIFS(Data!$O$6:$O$1888,Data!$L$6:$L$1888,$B55,Data!$J$6:$J$1888,D$4)),"")</f>
        <v/>
      </c>
      <c r="E55" s="19" t="str">
        <f>IF(IF($C$1=1,SUMIFS(Data!$G$6:$G$1888,Data!$L$6:$L$1888,$B55,Data!$J$6:$J$1888,E$4),SUMIFS(Data!$O$6:$O$1888,Data!$L$6:$L$1888,$B55,Data!$J$6:$J$1888,E$4))&gt;0,IF($C$1=1,SUMIFS(Data!$G$6:$G$1888,Data!$L$6:$L$1888,$B55,Data!$J$6:$J$1888,E$4),SUMIFS(Data!$O$6:$O$1888,Data!$L$6:$L$1888,$B55,Data!$J$6:$J$1888,E$4)),"")</f>
        <v/>
      </c>
      <c r="F55" s="19" t="str">
        <f>IF(IF($C$1=1,SUMIFS(Data!$G$6:$G$1888,Data!$L$6:$L$1888,$B55,Data!$J$6:$J$1888,F$4),SUMIFS(Data!$O$6:$O$1888,Data!$L$6:$L$1888,$B55,Data!$J$6:$J$1888,F$4))&gt;0,IF($C$1=1,SUMIFS(Data!$G$6:$G$1888,Data!$L$6:$L$1888,$B55,Data!$J$6:$J$1888,F$4),SUMIFS(Data!$O$6:$O$1888,Data!$L$6:$L$1888,$B55,Data!$J$6:$J$1888,F$4)),"")</f>
        <v/>
      </c>
      <c r="G55" s="19" t="str">
        <f>IF(IF($C$1=1,SUMIFS(Data!$G$6:$G$1888,Data!$L$6:$L$1888,$B55,Data!$J$6:$J$1888,G$4),SUMIFS(Data!$O$6:$O$1888,Data!$L$6:$L$1888,$B55,Data!$J$6:$J$1888,G$4))&gt;0,IF($C$1=1,SUMIFS(Data!$G$6:$G$1888,Data!$L$6:$L$1888,$B55,Data!$J$6:$J$1888,G$4),SUMIFS(Data!$O$6:$O$1888,Data!$L$6:$L$1888,$B55,Data!$J$6:$J$1888,G$4)),"")</f>
        <v/>
      </c>
      <c r="H55" s="19" t="str">
        <f>IF(IF($C$1=1,SUMIFS(Data!$G$6:$G$1888,Data!$L$6:$L$1888,$B55,Data!$J$6:$J$1888,H$4),SUMIFS(Data!$O$6:$O$1888,Data!$L$6:$L$1888,$B55,Data!$J$6:$J$1888,H$4))&gt;0,IF($C$1=1,SUMIFS(Data!$G$6:$G$1888,Data!$L$6:$L$1888,$B55,Data!$J$6:$J$1888,H$4),SUMIFS(Data!$O$6:$O$1888,Data!$L$6:$L$1888,$B55,Data!$J$6:$J$1888,H$4)),"")</f>
        <v/>
      </c>
      <c r="I55" s="19" t="str">
        <f>IF(IF($C$1=1,SUMIFS(Data!$G$6:$G$1888,Data!$L$6:$L$1888,$B55,Data!$J$6:$J$1888,I$4),SUMIFS(Data!$O$6:$O$1888,Data!$L$6:$L$1888,$B55,Data!$J$6:$J$1888,I$4))&gt;0,IF($C$1=1,SUMIFS(Data!$G$6:$G$1888,Data!$L$6:$L$1888,$B55,Data!$J$6:$J$1888,I$4),SUMIFS(Data!$O$6:$O$1888,Data!$L$6:$L$1888,$B55,Data!$J$6:$J$1888,I$4)),"")</f>
        <v/>
      </c>
      <c r="J55" s="19" t="str">
        <f>IF(IF($C$1=1,SUMIFS(Data!$G$6:$G$1888,Data!$L$6:$L$1888,$B55,Data!$J$6:$J$1888,J$4),SUMIFS(Data!$O$6:$O$1888,Data!$L$6:$L$1888,$B55,Data!$J$6:$J$1888,J$4))&gt;0,IF($C$1=1,SUMIFS(Data!$G$6:$G$1888,Data!$L$6:$L$1888,$B55,Data!$J$6:$J$1888,J$4),SUMIFS(Data!$O$6:$O$1888,Data!$L$6:$L$1888,$B55,Data!$J$6:$J$1888,J$4)),"")</f>
        <v/>
      </c>
      <c r="K55" s="19" t="str">
        <f>IF(IF($C$1=1,SUMIFS(Data!$G$6:$G$1888,Data!$L$6:$L$1888,$B55,Data!$J$6:$J$1888,K$4),SUMIFS(Data!$O$6:$O$1888,Data!$L$6:$L$1888,$B55,Data!$J$6:$J$1888,K$4))&gt;0,IF($C$1=1,SUMIFS(Data!$G$6:$G$1888,Data!$L$6:$L$1888,$B55,Data!$J$6:$J$1888,K$4),SUMIFS(Data!$O$6:$O$1888,Data!$L$6:$L$1888,$B55,Data!$J$6:$J$1888,K$4)),"")</f>
        <v/>
      </c>
      <c r="L55" s="19" t="str">
        <f>IF(IF($C$1=1,SUMIFS(Data!$G$6:$G$1888,Data!$L$6:$L$1888,$B55,Data!$J$6:$J$1888,L$4),SUMIFS(Data!$O$6:$O$1888,Data!$L$6:$L$1888,$B55,Data!$J$6:$J$1888,L$4))&gt;0,IF($C$1=1,SUMIFS(Data!$G$6:$G$1888,Data!$L$6:$L$1888,$B55,Data!$J$6:$J$1888,L$4),SUMIFS(Data!$O$6:$O$1888,Data!$L$6:$L$1888,$B55,Data!$J$6:$J$1888,L$4)),"")</f>
        <v/>
      </c>
      <c r="M55" s="19">
        <f t="shared" si="4"/>
        <v>20571</v>
      </c>
      <c r="O55" s="58"/>
      <c r="P55" s="58"/>
      <c r="Q55" s="58"/>
      <c r="R55" s="58"/>
      <c r="S55" s="58"/>
      <c r="T55" s="58"/>
      <c r="U55" s="58"/>
      <c r="V55" s="58"/>
      <c r="W55" s="58"/>
      <c r="X55" s="58"/>
      <c r="Y55" s="58"/>
      <c r="Z55" s="58"/>
      <c r="AA55" s="58"/>
      <c r="AB55" s="58"/>
      <c r="AC55" s="58"/>
      <c r="AD55" s="58"/>
      <c r="AE55" s="58"/>
    </row>
    <row r="56" spans="2:31" x14ac:dyDescent="0.25">
      <c r="B56" t="s">
        <v>1856</v>
      </c>
      <c r="C56" s="19" t="str">
        <f>IF(IF($C$1=1,SUMIFS(Data!$G$6:$G$1888,Data!$L$6:$L$1888,$B56,Data!$J$6:$J$1888,C$4),SUMIFS(Data!$O$6:$O$1888,Data!$L$6:$L$1888,$B56,Data!$J$6:$J$1888,C$4))&gt;0,IF($C$1=1,SUMIFS(Data!$G$6:$G$1888,Data!$L$6:$L$1888,$B56,Data!$J$6:$J$1888,C$4),SUMIFS(Data!$O$6:$O$1888,Data!$L$6:$L$1888,$B56,Data!$J$6:$J$1888,C$4)),"")</f>
        <v/>
      </c>
      <c r="D56" s="19" t="str">
        <f>IF(IF($C$1=1,SUMIFS(Data!$G$6:$G$1888,Data!$L$6:$L$1888,$B56,Data!$J$6:$J$1888,D$4),SUMIFS(Data!$O$6:$O$1888,Data!$L$6:$L$1888,$B56,Data!$J$6:$J$1888,D$4))&gt;0,IF($C$1=1,SUMIFS(Data!$G$6:$G$1888,Data!$L$6:$L$1888,$B56,Data!$J$6:$J$1888,D$4),SUMIFS(Data!$O$6:$O$1888,Data!$L$6:$L$1888,$B56,Data!$J$6:$J$1888,D$4)),"")</f>
        <v/>
      </c>
      <c r="E56" s="19" t="str">
        <f>IF(IF($C$1=1,SUMIFS(Data!$G$6:$G$1888,Data!$L$6:$L$1888,$B56,Data!$J$6:$J$1888,E$4),SUMIFS(Data!$O$6:$O$1888,Data!$L$6:$L$1888,$B56,Data!$J$6:$J$1888,E$4))&gt;0,IF($C$1=1,SUMIFS(Data!$G$6:$G$1888,Data!$L$6:$L$1888,$B56,Data!$J$6:$J$1888,E$4),SUMIFS(Data!$O$6:$O$1888,Data!$L$6:$L$1888,$B56,Data!$J$6:$J$1888,E$4)),"")</f>
        <v/>
      </c>
      <c r="F56" s="19" t="str">
        <f>IF(IF($C$1=1,SUMIFS(Data!$G$6:$G$1888,Data!$L$6:$L$1888,$B56,Data!$J$6:$J$1888,F$4),SUMIFS(Data!$O$6:$O$1888,Data!$L$6:$L$1888,$B56,Data!$J$6:$J$1888,F$4))&gt;0,IF($C$1=1,SUMIFS(Data!$G$6:$G$1888,Data!$L$6:$L$1888,$B56,Data!$J$6:$J$1888,F$4),SUMIFS(Data!$O$6:$O$1888,Data!$L$6:$L$1888,$B56,Data!$J$6:$J$1888,F$4)),"")</f>
        <v/>
      </c>
      <c r="G56" s="19" t="str">
        <f>IF(IF($C$1=1,SUMIFS(Data!$G$6:$G$1888,Data!$L$6:$L$1888,$B56,Data!$J$6:$J$1888,G$4),SUMIFS(Data!$O$6:$O$1888,Data!$L$6:$L$1888,$B56,Data!$J$6:$J$1888,G$4))&gt;0,IF($C$1=1,SUMIFS(Data!$G$6:$G$1888,Data!$L$6:$L$1888,$B56,Data!$J$6:$J$1888,G$4),SUMIFS(Data!$O$6:$O$1888,Data!$L$6:$L$1888,$B56,Data!$J$6:$J$1888,G$4)),"")</f>
        <v/>
      </c>
      <c r="H56" s="19" t="str">
        <f>IF(IF($C$1=1,SUMIFS(Data!$G$6:$G$1888,Data!$L$6:$L$1888,$B56,Data!$J$6:$J$1888,H$4),SUMIFS(Data!$O$6:$O$1888,Data!$L$6:$L$1888,$B56,Data!$J$6:$J$1888,H$4))&gt;0,IF($C$1=1,SUMIFS(Data!$G$6:$G$1888,Data!$L$6:$L$1888,$B56,Data!$J$6:$J$1888,H$4),SUMIFS(Data!$O$6:$O$1888,Data!$L$6:$L$1888,$B56,Data!$J$6:$J$1888,H$4)),"")</f>
        <v/>
      </c>
      <c r="I56" s="19" t="str">
        <f>IF(IF($C$1=1,SUMIFS(Data!$G$6:$G$1888,Data!$L$6:$L$1888,$B56,Data!$J$6:$J$1888,I$4),SUMIFS(Data!$O$6:$O$1888,Data!$L$6:$L$1888,$B56,Data!$J$6:$J$1888,I$4))&gt;0,IF($C$1=1,SUMIFS(Data!$G$6:$G$1888,Data!$L$6:$L$1888,$B56,Data!$J$6:$J$1888,I$4),SUMIFS(Data!$O$6:$O$1888,Data!$L$6:$L$1888,$B56,Data!$J$6:$J$1888,I$4)),"")</f>
        <v/>
      </c>
      <c r="J56" s="19" t="str">
        <f>IF(IF($C$1=1,SUMIFS(Data!$G$6:$G$1888,Data!$L$6:$L$1888,$B56,Data!$J$6:$J$1888,J$4),SUMIFS(Data!$O$6:$O$1888,Data!$L$6:$L$1888,$B56,Data!$J$6:$J$1888,J$4))&gt;0,IF($C$1=1,SUMIFS(Data!$G$6:$G$1888,Data!$L$6:$L$1888,$B56,Data!$J$6:$J$1888,J$4),SUMIFS(Data!$O$6:$O$1888,Data!$L$6:$L$1888,$B56,Data!$J$6:$J$1888,J$4)),"")</f>
        <v/>
      </c>
      <c r="K56" s="19" t="str">
        <f>IF(IF($C$1=1,SUMIFS(Data!$G$6:$G$1888,Data!$L$6:$L$1888,$B56,Data!$J$6:$J$1888,K$4),SUMIFS(Data!$O$6:$O$1888,Data!$L$6:$L$1888,$B56,Data!$J$6:$J$1888,K$4))&gt;0,IF($C$1=1,SUMIFS(Data!$G$6:$G$1888,Data!$L$6:$L$1888,$B56,Data!$J$6:$J$1888,K$4),SUMIFS(Data!$O$6:$O$1888,Data!$L$6:$L$1888,$B56,Data!$J$6:$J$1888,K$4)),"")</f>
        <v/>
      </c>
      <c r="L56" s="19">
        <f>IF(IF($C$1=1,SUMIFS(Data!$G$6:$G$1888,Data!$L$6:$L$1888,$B56,Data!$J$6:$J$1888,L$4),SUMIFS(Data!$O$6:$O$1888,Data!$L$6:$L$1888,$B56,Data!$J$6:$J$1888,L$4))&gt;0,IF($C$1=1,SUMIFS(Data!$G$6:$G$1888,Data!$L$6:$L$1888,$B56,Data!$J$6:$J$1888,L$4),SUMIFS(Data!$O$6:$O$1888,Data!$L$6:$L$1888,$B56,Data!$J$6:$J$1888,L$4)),"")</f>
        <v>6000</v>
      </c>
      <c r="M56" s="19">
        <f t="shared" si="4"/>
        <v>6000</v>
      </c>
      <c r="O56" s="58"/>
      <c r="P56" s="58"/>
      <c r="Q56" s="58"/>
      <c r="R56" s="58"/>
      <c r="S56" s="58"/>
      <c r="T56" s="58"/>
      <c r="U56" s="58"/>
      <c r="V56" s="58"/>
      <c r="W56" s="58"/>
      <c r="X56" s="58"/>
      <c r="Y56" s="58"/>
      <c r="Z56" s="58"/>
      <c r="AA56" s="58"/>
      <c r="AB56" s="58"/>
      <c r="AC56" s="58"/>
      <c r="AD56" s="58"/>
      <c r="AE56" s="58"/>
    </row>
    <row r="57" spans="2:31" x14ac:dyDescent="0.25">
      <c r="B57" t="s">
        <v>1515</v>
      </c>
      <c r="C57" s="19" t="str">
        <f>IF(IF($C$1=1,SUMIFS(Data!$G$6:$G$1888,Data!$L$6:$L$1888,$B57,Data!$J$6:$J$1888,C$4),SUMIFS(Data!$O$6:$O$1888,Data!$L$6:$L$1888,$B57,Data!$J$6:$J$1888,C$4))&gt;0,IF($C$1=1,SUMIFS(Data!$G$6:$G$1888,Data!$L$6:$L$1888,$B57,Data!$J$6:$J$1888,C$4),SUMIFS(Data!$O$6:$O$1888,Data!$L$6:$L$1888,$B57,Data!$J$6:$J$1888,C$4)),"")</f>
        <v/>
      </c>
      <c r="D57" s="19" t="str">
        <f>IF(IF($C$1=1,SUMIFS(Data!$G$6:$G$1888,Data!$L$6:$L$1888,$B57,Data!$J$6:$J$1888,D$4),SUMIFS(Data!$O$6:$O$1888,Data!$L$6:$L$1888,$B57,Data!$J$6:$J$1888,D$4))&gt;0,IF($C$1=1,SUMIFS(Data!$G$6:$G$1888,Data!$L$6:$L$1888,$B57,Data!$J$6:$J$1888,D$4),SUMIFS(Data!$O$6:$O$1888,Data!$L$6:$L$1888,$B57,Data!$J$6:$J$1888,D$4)),"")</f>
        <v/>
      </c>
      <c r="E57" s="19" t="str">
        <f>IF(IF($C$1=1,SUMIFS(Data!$G$6:$G$1888,Data!$L$6:$L$1888,$B57,Data!$J$6:$J$1888,E$4),SUMIFS(Data!$O$6:$O$1888,Data!$L$6:$L$1888,$B57,Data!$J$6:$J$1888,E$4))&gt;0,IF($C$1=1,SUMIFS(Data!$G$6:$G$1888,Data!$L$6:$L$1888,$B57,Data!$J$6:$J$1888,E$4),SUMIFS(Data!$O$6:$O$1888,Data!$L$6:$L$1888,$B57,Data!$J$6:$J$1888,E$4)),"")</f>
        <v/>
      </c>
      <c r="F57" s="19" t="str">
        <f>IF(IF($C$1=1,SUMIFS(Data!$G$6:$G$1888,Data!$L$6:$L$1888,$B57,Data!$J$6:$J$1888,F$4),SUMIFS(Data!$O$6:$O$1888,Data!$L$6:$L$1888,$B57,Data!$J$6:$J$1888,F$4))&gt;0,IF($C$1=1,SUMIFS(Data!$G$6:$G$1888,Data!$L$6:$L$1888,$B57,Data!$J$6:$J$1888,F$4),SUMIFS(Data!$O$6:$O$1888,Data!$L$6:$L$1888,$B57,Data!$J$6:$J$1888,F$4)),"")</f>
        <v/>
      </c>
      <c r="G57" s="19" t="str">
        <f>IF(IF($C$1=1,SUMIFS(Data!$G$6:$G$1888,Data!$L$6:$L$1888,$B57,Data!$J$6:$J$1888,G$4),SUMIFS(Data!$O$6:$O$1888,Data!$L$6:$L$1888,$B57,Data!$J$6:$J$1888,G$4))&gt;0,IF($C$1=1,SUMIFS(Data!$G$6:$G$1888,Data!$L$6:$L$1888,$B57,Data!$J$6:$J$1888,G$4),SUMIFS(Data!$O$6:$O$1888,Data!$L$6:$L$1888,$B57,Data!$J$6:$J$1888,G$4)),"")</f>
        <v/>
      </c>
      <c r="H57" s="19" t="str">
        <f>IF(IF($C$1=1,SUMIFS(Data!$G$6:$G$1888,Data!$L$6:$L$1888,$B57,Data!$J$6:$J$1888,H$4),SUMIFS(Data!$O$6:$O$1888,Data!$L$6:$L$1888,$B57,Data!$J$6:$J$1888,H$4))&gt;0,IF($C$1=1,SUMIFS(Data!$G$6:$G$1888,Data!$L$6:$L$1888,$B57,Data!$J$6:$J$1888,H$4),SUMIFS(Data!$O$6:$O$1888,Data!$L$6:$L$1888,$B57,Data!$J$6:$J$1888,H$4)),"")</f>
        <v/>
      </c>
      <c r="I57" s="19">
        <f>IF(IF($C$1=1,SUMIFS(Data!$G$6:$G$1888,Data!$L$6:$L$1888,$B57,Data!$J$6:$J$1888,I$4),SUMIFS(Data!$O$6:$O$1888,Data!$L$6:$L$1888,$B57,Data!$J$6:$J$1888,I$4))&gt;0,IF($C$1=1,SUMIFS(Data!$G$6:$G$1888,Data!$L$6:$L$1888,$B57,Data!$J$6:$J$1888,I$4),SUMIFS(Data!$O$6:$O$1888,Data!$L$6:$L$1888,$B57,Data!$J$6:$J$1888,I$4)),"")</f>
        <v>50815.977559664309</v>
      </c>
      <c r="J57" s="19" t="str">
        <f>IF(IF($C$1=1,SUMIFS(Data!$G$6:$G$1888,Data!$L$6:$L$1888,$B57,Data!$J$6:$J$1888,J$4),SUMIFS(Data!$O$6:$O$1888,Data!$L$6:$L$1888,$B57,Data!$J$6:$J$1888,J$4))&gt;0,IF($C$1=1,SUMIFS(Data!$G$6:$G$1888,Data!$L$6:$L$1888,$B57,Data!$J$6:$J$1888,J$4),SUMIFS(Data!$O$6:$O$1888,Data!$L$6:$L$1888,$B57,Data!$J$6:$J$1888,J$4)),"")</f>
        <v/>
      </c>
      <c r="K57" s="19" t="str">
        <f>IF(IF($C$1=1,SUMIFS(Data!$G$6:$G$1888,Data!$L$6:$L$1888,$B57,Data!$J$6:$J$1888,K$4),SUMIFS(Data!$O$6:$O$1888,Data!$L$6:$L$1888,$B57,Data!$J$6:$J$1888,K$4))&gt;0,IF($C$1=1,SUMIFS(Data!$G$6:$G$1888,Data!$L$6:$L$1888,$B57,Data!$J$6:$J$1888,K$4),SUMIFS(Data!$O$6:$O$1888,Data!$L$6:$L$1888,$B57,Data!$J$6:$J$1888,K$4)),"")</f>
        <v/>
      </c>
      <c r="L57" s="19" t="str">
        <f>IF(IF($C$1=1,SUMIFS(Data!$G$6:$G$1888,Data!$L$6:$L$1888,$B57,Data!$J$6:$J$1888,L$4),SUMIFS(Data!$O$6:$O$1888,Data!$L$6:$L$1888,$B57,Data!$J$6:$J$1888,L$4))&gt;0,IF($C$1=1,SUMIFS(Data!$G$6:$G$1888,Data!$L$6:$L$1888,$B57,Data!$J$6:$J$1888,L$4),SUMIFS(Data!$O$6:$O$1888,Data!$L$6:$L$1888,$B57,Data!$J$6:$J$1888,L$4)),"")</f>
        <v/>
      </c>
      <c r="M57" s="19">
        <f t="shared" si="4"/>
        <v>50815.977559664309</v>
      </c>
      <c r="O57" s="58"/>
      <c r="P57" s="58"/>
      <c r="Q57" s="58"/>
      <c r="R57" s="58"/>
      <c r="S57" s="58"/>
      <c r="T57" s="58"/>
      <c r="U57" s="58"/>
      <c r="V57" s="58"/>
      <c r="W57" s="58"/>
      <c r="X57" s="58"/>
      <c r="Y57" s="58"/>
      <c r="Z57" s="58"/>
      <c r="AA57" s="58"/>
      <c r="AB57" s="58"/>
      <c r="AC57" s="58"/>
      <c r="AD57" s="58"/>
      <c r="AE57" s="58"/>
    </row>
    <row r="58" spans="2:31" x14ac:dyDescent="0.25">
      <c r="B58" t="s">
        <v>1769</v>
      </c>
      <c r="C58" s="19" t="str">
        <f>IF(IF($C$1=1,SUMIFS(Data!$G$6:$G$1888,Data!$L$6:$L$1888,$B58,Data!$J$6:$J$1888,C$4),SUMIFS(Data!$O$6:$O$1888,Data!$L$6:$L$1888,$B58,Data!$J$6:$J$1888,C$4))&gt;0,IF($C$1=1,SUMIFS(Data!$G$6:$G$1888,Data!$L$6:$L$1888,$B58,Data!$J$6:$J$1888,C$4),SUMIFS(Data!$O$6:$O$1888,Data!$L$6:$L$1888,$B58,Data!$J$6:$J$1888,C$4)),"")</f>
        <v/>
      </c>
      <c r="D58" s="19" t="str">
        <f>IF(IF($C$1=1,SUMIFS(Data!$G$6:$G$1888,Data!$L$6:$L$1888,$B58,Data!$J$6:$J$1888,D$4),SUMIFS(Data!$O$6:$O$1888,Data!$L$6:$L$1888,$B58,Data!$J$6:$J$1888,D$4))&gt;0,IF($C$1=1,SUMIFS(Data!$G$6:$G$1888,Data!$L$6:$L$1888,$B58,Data!$J$6:$J$1888,D$4),SUMIFS(Data!$O$6:$O$1888,Data!$L$6:$L$1888,$B58,Data!$J$6:$J$1888,D$4)),"")</f>
        <v/>
      </c>
      <c r="E58" s="19">
        <f>IF(IF($C$1=1,SUMIFS(Data!$G$6:$G$1888,Data!$L$6:$L$1888,$B58,Data!$J$6:$J$1888,E$4),SUMIFS(Data!$O$6:$O$1888,Data!$L$6:$L$1888,$B58,Data!$J$6:$J$1888,E$4))&gt;0,IF($C$1=1,SUMIFS(Data!$G$6:$G$1888,Data!$L$6:$L$1888,$B58,Data!$J$6:$J$1888,E$4),SUMIFS(Data!$O$6:$O$1888,Data!$L$6:$L$1888,$B58,Data!$J$6:$J$1888,E$4)),"")</f>
        <v>36000</v>
      </c>
      <c r="F58" s="19" t="str">
        <f>IF(IF($C$1=1,SUMIFS(Data!$G$6:$G$1888,Data!$L$6:$L$1888,$B58,Data!$J$6:$J$1888,F$4),SUMIFS(Data!$O$6:$O$1888,Data!$L$6:$L$1888,$B58,Data!$J$6:$J$1888,F$4))&gt;0,IF($C$1=1,SUMIFS(Data!$G$6:$G$1888,Data!$L$6:$L$1888,$B58,Data!$J$6:$J$1888,F$4),SUMIFS(Data!$O$6:$O$1888,Data!$L$6:$L$1888,$B58,Data!$J$6:$J$1888,F$4)),"")</f>
        <v/>
      </c>
      <c r="G58" s="19" t="str">
        <f>IF(IF($C$1=1,SUMIFS(Data!$G$6:$G$1888,Data!$L$6:$L$1888,$B58,Data!$J$6:$J$1888,G$4),SUMIFS(Data!$O$6:$O$1888,Data!$L$6:$L$1888,$B58,Data!$J$6:$J$1888,G$4))&gt;0,IF($C$1=1,SUMIFS(Data!$G$6:$G$1888,Data!$L$6:$L$1888,$B58,Data!$J$6:$J$1888,G$4),SUMIFS(Data!$O$6:$O$1888,Data!$L$6:$L$1888,$B58,Data!$J$6:$J$1888,G$4)),"")</f>
        <v/>
      </c>
      <c r="H58" s="19" t="str">
        <f>IF(IF($C$1=1,SUMIFS(Data!$G$6:$G$1888,Data!$L$6:$L$1888,$B58,Data!$J$6:$J$1888,H$4),SUMIFS(Data!$O$6:$O$1888,Data!$L$6:$L$1888,$B58,Data!$J$6:$J$1888,H$4))&gt;0,IF($C$1=1,SUMIFS(Data!$G$6:$G$1888,Data!$L$6:$L$1888,$B58,Data!$J$6:$J$1888,H$4),SUMIFS(Data!$O$6:$O$1888,Data!$L$6:$L$1888,$B58,Data!$J$6:$J$1888,H$4)),"")</f>
        <v/>
      </c>
      <c r="I58" s="19" t="str">
        <f>IF(IF($C$1=1,SUMIFS(Data!$G$6:$G$1888,Data!$L$6:$L$1888,$B58,Data!$J$6:$J$1888,I$4),SUMIFS(Data!$O$6:$O$1888,Data!$L$6:$L$1888,$B58,Data!$J$6:$J$1888,I$4))&gt;0,IF($C$1=1,SUMIFS(Data!$G$6:$G$1888,Data!$L$6:$L$1888,$B58,Data!$J$6:$J$1888,I$4),SUMIFS(Data!$O$6:$O$1888,Data!$L$6:$L$1888,$B58,Data!$J$6:$J$1888,I$4)),"")</f>
        <v/>
      </c>
      <c r="J58" s="19" t="str">
        <f>IF(IF($C$1=1,SUMIFS(Data!$G$6:$G$1888,Data!$L$6:$L$1888,$B58,Data!$J$6:$J$1888,J$4),SUMIFS(Data!$O$6:$O$1888,Data!$L$6:$L$1888,$B58,Data!$J$6:$J$1888,J$4))&gt;0,IF($C$1=1,SUMIFS(Data!$G$6:$G$1888,Data!$L$6:$L$1888,$B58,Data!$J$6:$J$1888,J$4),SUMIFS(Data!$O$6:$O$1888,Data!$L$6:$L$1888,$B58,Data!$J$6:$J$1888,J$4)),"")</f>
        <v/>
      </c>
      <c r="K58" s="19" t="str">
        <f>IF(IF($C$1=1,SUMIFS(Data!$G$6:$G$1888,Data!$L$6:$L$1888,$B58,Data!$J$6:$J$1888,K$4),SUMIFS(Data!$O$6:$O$1888,Data!$L$6:$L$1888,$B58,Data!$J$6:$J$1888,K$4))&gt;0,IF($C$1=1,SUMIFS(Data!$G$6:$G$1888,Data!$L$6:$L$1888,$B58,Data!$J$6:$J$1888,K$4),SUMIFS(Data!$O$6:$O$1888,Data!$L$6:$L$1888,$B58,Data!$J$6:$J$1888,K$4)),"")</f>
        <v/>
      </c>
      <c r="L58" s="19" t="str">
        <f>IF(IF($C$1=1,SUMIFS(Data!$G$6:$G$1888,Data!$L$6:$L$1888,$B58,Data!$J$6:$J$1888,L$4),SUMIFS(Data!$O$6:$O$1888,Data!$L$6:$L$1888,$B58,Data!$J$6:$J$1888,L$4))&gt;0,IF($C$1=1,SUMIFS(Data!$G$6:$G$1888,Data!$L$6:$L$1888,$B58,Data!$J$6:$J$1888,L$4),SUMIFS(Data!$O$6:$O$1888,Data!$L$6:$L$1888,$B58,Data!$J$6:$J$1888,L$4)),"")</f>
        <v/>
      </c>
      <c r="M58" s="19">
        <f t="shared" si="4"/>
        <v>36000</v>
      </c>
    </row>
    <row r="59" spans="2:31" x14ac:dyDescent="0.25">
      <c r="B59" t="s">
        <v>57</v>
      </c>
      <c r="C59" s="19" t="str">
        <f>IF(IF($C$1=1,SUMIFS(Data!$G$6:$G$1888,Data!$L$6:$L$1888,$B59,Data!$J$6:$J$1888,C$4),SUMIFS(Data!$O$6:$O$1888,Data!$L$6:$L$1888,$B59,Data!$J$6:$J$1888,C$4))&gt;0,IF($C$1=1,SUMIFS(Data!$G$6:$G$1888,Data!$L$6:$L$1888,$B59,Data!$J$6:$J$1888,C$4),SUMIFS(Data!$O$6:$O$1888,Data!$L$6:$L$1888,$B59,Data!$J$6:$J$1888,C$4)),"")</f>
        <v/>
      </c>
      <c r="D59" s="19" t="str">
        <f>IF(IF($C$1=1,SUMIFS(Data!$G$6:$G$1888,Data!$L$6:$L$1888,$B59,Data!$J$6:$J$1888,D$4),SUMIFS(Data!$O$6:$O$1888,Data!$L$6:$L$1888,$B59,Data!$J$6:$J$1888,D$4))&gt;0,IF($C$1=1,SUMIFS(Data!$G$6:$G$1888,Data!$L$6:$L$1888,$B59,Data!$J$6:$J$1888,D$4),SUMIFS(Data!$O$6:$O$1888,Data!$L$6:$L$1888,$B59,Data!$J$6:$J$1888,D$4)),"")</f>
        <v/>
      </c>
      <c r="E59" s="19" t="str">
        <f>IF(IF($C$1=1,SUMIFS(Data!$G$6:$G$1888,Data!$L$6:$L$1888,$B59,Data!$J$6:$J$1888,E$4),SUMIFS(Data!$O$6:$O$1888,Data!$L$6:$L$1888,$B59,Data!$J$6:$J$1888,E$4))&gt;0,IF($C$1=1,SUMIFS(Data!$G$6:$G$1888,Data!$L$6:$L$1888,$B59,Data!$J$6:$J$1888,E$4),SUMIFS(Data!$O$6:$O$1888,Data!$L$6:$L$1888,$B59,Data!$J$6:$J$1888,E$4)),"")</f>
        <v/>
      </c>
      <c r="F59" s="19" t="str">
        <f>IF(IF($C$1=1,SUMIFS(Data!$G$6:$G$1888,Data!$L$6:$L$1888,$B59,Data!$J$6:$J$1888,F$4),SUMIFS(Data!$O$6:$O$1888,Data!$L$6:$L$1888,$B59,Data!$J$6:$J$1888,F$4))&gt;0,IF($C$1=1,SUMIFS(Data!$G$6:$G$1888,Data!$L$6:$L$1888,$B59,Data!$J$6:$J$1888,F$4),SUMIFS(Data!$O$6:$O$1888,Data!$L$6:$L$1888,$B59,Data!$J$6:$J$1888,F$4)),"")</f>
        <v/>
      </c>
      <c r="G59" s="19" t="str">
        <f>IF(IF($C$1=1,SUMIFS(Data!$G$6:$G$1888,Data!$L$6:$L$1888,$B59,Data!$J$6:$J$1888,G$4),SUMIFS(Data!$O$6:$O$1888,Data!$L$6:$L$1888,$B59,Data!$J$6:$J$1888,G$4))&gt;0,IF($C$1=1,SUMIFS(Data!$G$6:$G$1888,Data!$L$6:$L$1888,$B59,Data!$J$6:$J$1888,G$4),SUMIFS(Data!$O$6:$O$1888,Data!$L$6:$L$1888,$B59,Data!$J$6:$J$1888,G$4)),"")</f>
        <v/>
      </c>
      <c r="H59" s="19" t="str">
        <f>IF(IF($C$1=1,SUMIFS(Data!$G$6:$G$1888,Data!$L$6:$L$1888,$B59,Data!$J$6:$J$1888,H$4),SUMIFS(Data!$O$6:$O$1888,Data!$L$6:$L$1888,$B59,Data!$J$6:$J$1888,H$4))&gt;0,IF($C$1=1,SUMIFS(Data!$G$6:$G$1888,Data!$L$6:$L$1888,$B59,Data!$J$6:$J$1888,H$4),SUMIFS(Data!$O$6:$O$1888,Data!$L$6:$L$1888,$B59,Data!$J$6:$J$1888,H$4)),"")</f>
        <v/>
      </c>
      <c r="I59" s="19">
        <f>IF(IF($C$1=1,SUMIFS(Data!$G$6:$G$1888,Data!$L$6:$L$1888,$B59,Data!$J$6:$J$1888,I$4),SUMIFS(Data!$O$6:$O$1888,Data!$L$6:$L$1888,$B59,Data!$J$6:$J$1888,I$4))&gt;0,IF($C$1=1,SUMIFS(Data!$G$6:$G$1888,Data!$L$6:$L$1888,$B59,Data!$J$6:$J$1888,I$4),SUMIFS(Data!$O$6:$O$1888,Data!$L$6:$L$1888,$B59,Data!$J$6:$J$1888,I$4)),"")</f>
        <v>41160.941823328096</v>
      </c>
      <c r="J59" s="19">
        <f>IF(IF($C$1=1,SUMIFS(Data!$G$6:$G$1888,Data!$L$6:$L$1888,$B59,Data!$J$6:$J$1888,J$4),SUMIFS(Data!$O$6:$O$1888,Data!$L$6:$L$1888,$B59,Data!$J$6:$J$1888,J$4))&gt;0,IF($C$1=1,SUMIFS(Data!$G$6:$G$1888,Data!$L$6:$L$1888,$B59,Data!$J$6:$J$1888,J$4),SUMIFS(Data!$O$6:$O$1888,Data!$L$6:$L$1888,$B59,Data!$J$6:$J$1888,J$4)),"")</f>
        <v>125667.91250504984</v>
      </c>
      <c r="K59" s="19" t="str">
        <f>IF(IF($C$1=1,SUMIFS(Data!$G$6:$G$1888,Data!$L$6:$L$1888,$B59,Data!$J$6:$J$1888,K$4),SUMIFS(Data!$O$6:$O$1888,Data!$L$6:$L$1888,$B59,Data!$J$6:$J$1888,K$4))&gt;0,IF($C$1=1,SUMIFS(Data!$G$6:$G$1888,Data!$L$6:$L$1888,$B59,Data!$J$6:$J$1888,K$4),SUMIFS(Data!$O$6:$O$1888,Data!$L$6:$L$1888,$B59,Data!$J$6:$J$1888,K$4)),"")</f>
        <v/>
      </c>
      <c r="L59" s="19" t="str">
        <f>IF(IF($C$1=1,SUMIFS(Data!$G$6:$G$1888,Data!$L$6:$L$1888,$B59,Data!$J$6:$J$1888,L$4),SUMIFS(Data!$O$6:$O$1888,Data!$L$6:$L$1888,$B59,Data!$J$6:$J$1888,L$4))&gt;0,IF($C$1=1,SUMIFS(Data!$G$6:$G$1888,Data!$L$6:$L$1888,$B59,Data!$J$6:$J$1888,L$4),SUMIFS(Data!$O$6:$O$1888,Data!$L$6:$L$1888,$B59,Data!$J$6:$J$1888,L$4)),"")</f>
        <v/>
      </c>
      <c r="M59" s="19">
        <f t="shared" si="4"/>
        <v>166828.85432837793</v>
      </c>
    </row>
    <row r="60" spans="2:31" x14ac:dyDescent="0.25">
      <c r="B60" t="s">
        <v>1703</v>
      </c>
      <c r="C60" s="19" t="str">
        <f>IF(IF($C$1=1,SUMIFS(Data!$G$6:$G$1888,Data!$L$6:$L$1888,$B60,Data!$J$6:$J$1888,C$4),SUMIFS(Data!$O$6:$O$1888,Data!$L$6:$L$1888,$B60,Data!$J$6:$J$1888,C$4))&gt;0,IF($C$1=1,SUMIFS(Data!$G$6:$G$1888,Data!$L$6:$L$1888,$B60,Data!$J$6:$J$1888,C$4),SUMIFS(Data!$O$6:$O$1888,Data!$L$6:$L$1888,$B60,Data!$J$6:$J$1888,C$4)),"")</f>
        <v/>
      </c>
      <c r="D60" s="19" t="str">
        <f>IF(IF($C$1=1,SUMIFS(Data!$G$6:$G$1888,Data!$L$6:$L$1888,$B60,Data!$J$6:$J$1888,D$4),SUMIFS(Data!$O$6:$O$1888,Data!$L$6:$L$1888,$B60,Data!$J$6:$J$1888,D$4))&gt;0,IF($C$1=1,SUMIFS(Data!$G$6:$G$1888,Data!$L$6:$L$1888,$B60,Data!$J$6:$J$1888,D$4),SUMIFS(Data!$O$6:$O$1888,Data!$L$6:$L$1888,$B60,Data!$J$6:$J$1888,D$4)),"")</f>
        <v/>
      </c>
      <c r="E60" s="19" t="str">
        <f>IF(IF($C$1=1,SUMIFS(Data!$G$6:$G$1888,Data!$L$6:$L$1888,$B60,Data!$J$6:$J$1888,E$4),SUMIFS(Data!$O$6:$O$1888,Data!$L$6:$L$1888,$B60,Data!$J$6:$J$1888,E$4))&gt;0,IF($C$1=1,SUMIFS(Data!$G$6:$G$1888,Data!$L$6:$L$1888,$B60,Data!$J$6:$J$1888,E$4),SUMIFS(Data!$O$6:$O$1888,Data!$L$6:$L$1888,$B60,Data!$J$6:$J$1888,E$4)),"")</f>
        <v/>
      </c>
      <c r="F60" s="19" t="str">
        <f>IF(IF($C$1=1,SUMIFS(Data!$G$6:$G$1888,Data!$L$6:$L$1888,$B60,Data!$J$6:$J$1888,F$4),SUMIFS(Data!$O$6:$O$1888,Data!$L$6:$L$1888,$B60,Data!$J$6:$J$1888,F$4))&gt;0,IF($C$1=1,SUMIFS(Data!$G$6:$G$1888,Data!$L$6:$L$1888,$B60,Data!$J$6:$J$1888,F$4),SUMIFS(Data!$O$6:$O$1888,Data!$L$6:$L$1888,$B60,Data!$J$6:$J$1888,F$4)),"")</f>
        <v/>
      </c>
      <c r="G60" s="19" t="str">
        <f>IF(IF($C$1=1,SUMIFS(Data!$G$6:$G$1888,Data!$L$6:$L$1888,$B60,Data!$J$6:$J$1888,G$4),SUMIFS(Data!$O$6:$O$1888,Data!$L$6:$L$1888,$B60,Data!$J$6:$J$1888,G$4))&gt;0,IF($C$1=1,SUMIFS(Data!$G$6:$G$1888,Data!$L$6:$L$1888,$B60,Data!$J$6:$J$1888,G$4),SUMIFS(Data!$O$6:$O$1888,Data!$L$6:$L$1888,$B60,Data!$J$6:$J$1888,G$4)),"")</f>
        <v/>
      </c>
      <c r="H60" s="19" t="str">
        <f>IF(IF($C$1=1,SUMIFS(Data!$G$6:$G$1888,Data!$L$6:$L$1888,$B60,Data!$J$6:$J$1888,H$4),SUMIFS(Data!$O$6:$O$1888,Data!$L$6:$L$1888,$B60,Data!$J$6:$J$1888,H$4))&gt;0,IF($C$1=1,SUMIFS(Data!$G$6:$G$1888,Data!$L$6:$L$1888,$B60,Data!$J$6:$J$1888,H$4),SUMIFS(Data!$O$6:$O$1888,Data!$L$6:$L$1888,$B60,Data!$J$6:$J$1888,H$4)),"")</f>
        <v/>
      </c>
      <c r="I60" s="19" t="str">
        <f>IF(IF($C$1=1,SUMIFS(Data!$G$6:$G$1888,Data!$L$6:$L$1888,$B60,Data!$J$6:$J$1888,I$4),SUMIFS(Data!$O$6:$O$1888,Data!$L$6:$L$1888,$B60,Data!$J$6:$J$1888,I$4))&gt;0,IF($C$1=1,SUMIFS(Data!$G$6:$G$1888,Data!$L$6:$L$1888,$B60,Data!$J$6:$J$1888,I$4),SUMIFS(Data!$O$6:$O$1888,Data!$L$6:$L$1888,$B60,Data!$J$6:$J$1888,I$4)),"")</f>
        <v/>
      </c>
      <c r="J60" s="19">
        <f>IF(IF($C$1=1,SUMIFS(Data!$G$6:$G$1888,Data!$L$6:$L$1888,$B60,Data!$J$6:$J$1888,J$4),SUMIFS(Data!$O$6:$O$1888,Data!$L$6:$L$1888,$B60,Data!$J$6:$J$1888,J$4))&gt;0,IF($C$1=1,SUMIFS(Data!$G$6:$G$1888,Data!$L$6:$L$1888,$B60,Data!$J$6:$J$1888,J$4),SUMIFS(Data!$O$6:$O$1888,Data!$L$6:$L$1888,$B60,Data!$J$6:$J$1888,J$4)),"")</f>
        <v>14400</v>
      </c>
      <c r="K60" s="19" t="str">
        <f>IF(IF($C$1=1,SUMIFS(Data!$G$6:$G$1888,Data!$L$6:$L$1888,$B60,Data!$J$6:$J$1888,K$4),SUMIFS(Data!$O$6:$O$1888,Data!$L$6:$L$1888,$B60,Data!$J$6:$J$1888,K$4))&gt;0,IF($C$1=1,SUMIFS(Data!$G$6:$G$1888,Data!$L$6:$L$1888,$B60,Data!$J$6:$J$1888,K$4),SUMIFS(Data!$O$6:$O$1888,Data!$L$6:$L$1888,$B60,Data!$J$6:$J$1888,K$4)),"")</f>
        <v/>
      </c>
      <c r="L60" s="19" t="str">
        <f>IF(IF($C$1=1,SUMIFS(Data!$G$6:$G$1888,Data!$L$6:$L$1888,$B60,Data!$J$6:$J$1888,L$4),SUMIFS(Data!$O$6:$O$1888,Data!$L$6:$L$1888,$B60,Data!$J$6:$J$1888,L$4))&gt;0,IF($C$1=1,SUMIFS(Data!$G$6:$G$1888,Data!$L$6:$L$1888,$B60,Data!$J$6:$J$1888,L$4),SUMIFS(Data!$O$6:$O$1888,Data!$L$6:$L$1888,$B60,Data!$J$6:$J$1888,L$4)),"")</f>
        <v/>
      </c>
      <c r="M60" s="19">
        <f t="shared" si="4"/>
        <v>14400</v>
      </c>
    </row>
    <row r="61" spans="2:31" x14ac:dyDescent="0.25">
      <c r="B61" t="s">
        <v>931</v>
      </c>
      <c r="C61" s="19" t="str">
        <f>IF(IF($C$1=1,SUMIFS(Data!$G$6:$G$1888,Data!$L$6:$L$1888,$B61,Data!$J$6:$J$1888,C$4),SUMIFS(Data!$O$6:$O$1888,Data!$L$6:$L$1888,$B61,Data!$J$6:$J$1888,C$4))&gt;0,IF($C$1=1,SUMIFS(Data!$G$6:$G$1888,Data!$L$6:$L$1888,$B61,Data!$J$6:$J$1888,C$4),SUMIFS(Data!$O$6:$O$1888,Data!$L$6:$L$1888,$B61,Data!$J$6:$J$1888,C$4)),"")</f>
        <v/>
      </c>
      <c r="D61" s="19">
        <f>IF(IF($C$1=1,SUMIFS(Data!$G$6:$G$1888,Data!$L$6:$L$1888,$B61,Data!$J$6:$J$1888,D$4),SUMIFS(Data!$O$6:$O$1888,Data!$L$6:$L$1888,$B61,Data!$J$6:$J$1888,D$4))&gt;0,IF($C$1=1,SUMIFS(Data!$G$6:$G$1888,Data!$L$6:$L$1888,$B61,Data!$J$6:$J$1888,D$4),SUMIFS(Data!$O$6:$O$1888,Data!$L$6:$L$1888,$B61,Data!$J$6:$J$1888,D$4)),"")</f>
        <v>15000</v>
      </c>
      <c r="E61" s="19" t="str">
        <f>IF(IF($C$1=1,SUMIFS(Data!$G$6:$G$1888,Data!$L$6:$L$1888,$B61,Data!$J$6:$J$1888,E$4),SUMIFS(Data!$O$6:$O$1888,Data!$L$6:$L$1888,$B61,Data!$J$6:$J$1888,E$4))&gt;0,IF($C$1=1,SUMIFS(Data!$G$6:$G$1888,Data!$L$6:$L$1888,$B61,Data!$J$6:$J$1888,E$4),SUMIFS(Data!$O$6:$O$1888,Data!$L$6:$L$1888,$B61,Data!$J$6:$J$1888,E$4)),"")</f>
        <v/>
      </c>
      <c r="F61" s="19" t="str">
        <f>IF(IF($C$1=1,SUMIFS(Data!$G$6:$G$1888,Data!$L$6:$L$1888,$B61,Data!$J$6:$J$1888,F$4),SUMIFS(Data!$O$6:$O$1888,Data!$L$6:$L$1888,$B61,Data!$J$6:$J$1888,F$4))&gt;0,IF($C$1=1,SUMIFS(Data!$G$6:$G$1888,Data!$L$6:$L$1888,$B61,Data!$J$6:$J$1888,F$4),SUMIFS(Data!$O$6:$O$1888,Data!$L$6:$L$1888,$B61,Data!$J$6:$J$1888,F$4)),"")</f>
        <v/>
      </c>
      <c r="G61" s="19" t="str">
        <f>IF(IF($C$1=1,SUMIFS(Data!$G$6:$G$1888,Data!$L$6:$L$1888,$B61,Data!$J$6:$J$1888,G$4),SUMIFS(Data!$O$6:$O$1888,Data!$L$6:$L$1888,$B61,Data!$J$6:$J$1888,G$4))&gt;0,IF($C$1=1,SUMIFS(Data!$G$6:$G$1888,Data!$L$6:$L$1888,$B61,Data!$J$6:$J$1888,G$4),SUMIFS(Data!$O$6:$O$1888,Data!$L$6:$L$1888,$B61,Data!$J$6:$J$1888,G$4)),"")</f>
        <v/>
      </c>
      <c r="H61" s="19" t="str">
        <f>IF(IF($C$1=1,SUMIFS(Data!$G$6:$G$1888,Data!$L$6:$L$1888,$B61,Data!$J$6:$J$1888,H$4),SUMIFS(Data!$O$6:$O$1888,Data!$L$6:$L$1888,$B61,Data!$J$6:$J$1888,H$4))&gt;0,IF($C$1=1,SUMIFS(Data!$G$6:$G$1888,Data!$L$6:$L$1888,$B61,Data!$J$6:$J$1888,H$4),SUMIFS(Data!$O$6:$O$1888,Data!$L$6:$L$1888,$B61,Data!$J$6:$J$1888,H$4)),"")</f>
        <v/>
      </c>
      <c r="I61" s="19">
        <f>IF(IF($C$1=1,SUMIFS(Data!$G$6:$G$1888,Data!$L$6:$L$1888,$B61,Data!$J$6:$J$1888,I$4),SUMIFS(Data!$O$6:$O$1888,Data!$L$6:$L$1888,$B61,Data!$J$6:$J$1888,I$4))&gt;0,IF($C$1=1,SUMIFS(Data!$G$6:$G$1888,Data!$L$6:$L$1888,$B61,Data!$J$6:$J$1888,I$4),SUMIFS(Data!$O$6:$O$1888,Data!$L$6:$L$1888,$B61,Data!$J$6:$J$1888,I$4)),"")</f>
        <v>115468.75960739575</v>
      </c>
      <c r="J61" s="19" t="str">
        <f>IF(IF($C$1=1,SUMIFS(Data!$G$6:$G$1888,Data!$L$6:$L$1888,$B61,Data!$J$6:$J$1888,J$4),SUMIFS(Data!$O$6:$O$1888,Data!$L$6:$L$1888,$B61,Data!$J$6:$J$1888,J$4))&gt;0,IF($C$1=1,SUMIFS(Data!$G$6:$G$1888,Data!$L$6:$L$1888,$B61,Data!$J$6:$J$1888,J$4),SUMIFS(Data!$O$6:$O$1888,Data!$L$6:$L$1888,$B61,Data!$J$6:$J$1888,J$4)),"")</f>
        <v/>
      </c>
      <c r="K61" s="19" t="str">
        <f>IF(IF($C$1=1,SUMIFS(Data!$G$6:$G$1888,Data!$L$6:$L$1888,$B61,Data!$J$6:$J$1888,K$4),SUMIFS(Data!$O$6:$O$1888,Data!$L$6:$L$1888,$B61,Data!$J$6:$J$1888,K$4))&gt;0,IF($C$1=1,SUMIFS(Data!$G$6:$G$1888,Data!$L$6:$L$1888,$B61,Data!$J$6:$J$1888,K$4),SUMIFS(Data!$O$6:$O$1888,Data!$L$6:$L$1888,$B61,Data!$J$6:$J$1888,K$4)),"")</f>
        <v/>
      </c>
      <c r="L61" s="19" t="str">
        <f>IF(IF($C$1=1,SUMIFS(Data!$G$6:$G$1888,Data!$L$6:$L$1888,$B61,Data!$J$6:$J$1888,L$4),SUMIFS(Data!$O$6:$O$1888,Data!$L$6:$L$1888,$B61,Data!$J$6:$J$1888,L$4))&gt;0,IF($C$1=1,SUMIFS(Data!$G$6:$G$1888,Data!$L$6:$L$1888,$B61,Data!$J$6:$J$1888,L$4),SUMIFS(Data!$O$6:$O$1888,Data!$L$6:$L$1888,$B61,Data!$J$6:$J$1888,L$4)),"")</f>
        <v/>
      </c>
      <c r="M61" s="19">
        <f t="shared" si="4"/>
        <v>130468.75960739575</v>
      </c>
    </row>
    <row r="62" spans="2:31" x14ac:dyDescent="0.25">
      <c r="B62" t="s">
        <v>1048</v>
      </c>
      <c r="C62" s="19" t="str">
        <f>IF(IF($C$1=1,SUMIFS(Data!$G$6:$G$1888,Data!$L$6:$L$1888,$B62,Data!$J$6:$J$1888,C$4),SUMIFS(Data!$O$6:$O$1888,Data!$L$6:$L$1888,$B62,Data!$J$6:$J$1888,C$4))&gt;0,IF($C$1=1,SUMIFS(Data!$G$6:$G$1888,Data!$L$6:$L$1888,$B62,Data!$J$6:$J$1888,C$4),SUMIFS(Data!$O$6:$O$1888,Data!$L$6:$L$1888,$B62,Data!$J$6:$J$1888,C$4)),"")</f>
        <v/>
      </c>
      <c r="D62" s="19">
        <f>IF(IF($C$1=1,SUMIFS(Data!$G$6:$G$1888,Data!$L$6:$L$1888,$B62,Data!$J$6:$J$1888,D$4),SUMIFS(Data!$O$6:$O$1888,Data!$L$6:$L$1888,$B62,Data!$J$6:$J$1888,D$4))&gt;0,IF($C$1=1,SUMIFS(Data!$G$6:$G$1888,Data!$L$6:$L$1888,$B62,Data!$J$6:$J$1888,D$4),SUMIFS(Data!$O$6:$O$1888,Data!$L$6:$L$1888,$B62,Data!$J$6:$J$1888,D$4)),"")</f>
        <v>36000</v>
      </c>
      <c r="E62" s="19" t="str">
        <f>IF(IF($C$1=1,SUMIFS(Data!$G$6:$G$1888,Data!$L$6:$L$1888,$B62,Data!$J$6:$J$1888,E$4),SUMIFS(Data!$O$6:$O$1888,Data!$L$6:$L$1888,$B62,Data!$J$6:$J$1888,E$4))&gt;0,IF($C$1=1,SUMIFS(Data!$G$6:$G$1888,Data!$L$6:$L$1888,$B62,Data!$J$6:$J$1888,E$4),SUMIFS(Data!$O$6:$O$1888,Data!$L$6:$L$1888,$B62,Data!$J$6:$J$1888,E$4)),"")</f>
        <v/>
      </c>
      <c r="F62" s="19" t="str">
        <f>IF(IF($C$1=1,SUMIFS(Data!$G$6:$G$1888,Data!$L$6:$L$1888,$B62,Data!$J$6:$J$1888,F$4),SUMIFS(Data!$O$6:$O$1888,Data!$L$6:$L$1888,$B62,Data!$J$6:$J$1888,F$4))&gt;0,IF($C$1=1,SUMIFS(Data!$G$6:$G$1888,Data!$L$6:$L$1888,$B62,Data!$J$6:$J$1888,F$4),SUMIFS(Data!$O$6:$O$1888,Data!$L$6:$L$1888,$B62,Data!$J$6:$J$1888,F$4)),"")</f>
        <v/>
      </c>
      <c r="G62" s="19" t="str">
        <f>IF(IF($C$1=1,SUMIFS(Data!$G$6:$G$1888,Data!$L$6:$L$1888,$B62,Data!$J$6:$J$1888,G$4),SUMIFS(Data!$O$6:$O$1888,Data!$L$6:$L$1888,$B62,Data!$J$6:$J$1888,G$4))&gt;0,IF($C$1=1,SUMIFS(Data!$G$6:$G$1888,Data!$L$6:$L$1888,$B62,Data!$J$6:$J$1888,G$4),SUMIFS(Data!$O$6:$O$1888,Data!$L$6:$L$1888,$B62,Data!$J$6:$J$1888,G$4)),"")</f>
        <v/>
      </c>
      <c r="H62" s="19" t="str">
        <f>IF(IF($C$1=1,SUMIFS(Data!$G$6:$G$1888,Data!$L$6:$L$1888,$B62,Data!$J$6:$J$1888,H$4),SUMIFS(Data!$O$6:$O$1888,Data!$L$6:$L$1888,$B62,Data!$J$6:$J$1888,H$4))&gt;0,IF($C$1=1,SUMIFS(Data!$G$6:$G$1888,Data!$L$6:$L$1888,$B62,Data!$J$6:$J$1888,H$4),SUMIFS(Data!$O$6:$O$1888,Data!$L$6:$L$1888,$B62,Data!$J$6:$J$1888,H$4)),"")</f>
        <v/>
      </c>
      <c r="I62" s="19" t="str">
        <f>IF(IF($C$1=1,SUMIFS(Data!$G$6:$G$1888,Data!$L$6:$L$1888,$B62,Data!$J$6:$J$1888,I$4),SUMIFS(Data!$O$6:$O$1888,Data!$L$6:$L$1888,$B62,Data!$J$6:$J$1888,I$4))&gt;0,IF($C$1=1,SUMIFS(Data!$G$6:$G$1888,Data!$L$6:$L$1888,$B62,Data!$J$6:$J$1888,I$4),SUMIFS(Data!$O$6:$O$1888,Data!$L$6:$L$1888,$B62,Data!$J$6:$J$1888,I$4)),"")</f>
        <v/>
      </c>
      <c r="J62" s="19" t="str">
        <f>IF(IF($C$1=1,SUMIFS(Data!$G$6:$G$1888,Data!$L$6:$L$1888,$B62,Data!$J$6:$J$1888,J$4),SUMIFS(Data!$O$6:$O$1888,Data!$L$6:$L$1888,$B62,Data!$J$6:$J$1888,J$4))&gt;0,IF($C$1=1,SUMIFS(Data!$G$6:$G$1888,Data!$L$6:$L$1888,$B62,Data!$J$6:$J$1888,J$4),SUMIFS(Data!$O$6:$O$1888,Data!$L$6:$L$1888,$B62,Data!$J$6:$J$1888,J$4)),"")</f>
        <v/>
      </c>
      <c r="K62" s="19" t="str">
        <f>IF(IF($C$1=1,SUMIFS(Data!$G$6:$G$1888,Data!$L$6:$L$1888,$B62,Data!$J$6:$J$1888,K$4),SUMIFS(Data!$O$6:$O$1888,Data!$L$6:$L$1888,$B62,Data!$J$6:$J$1888,K$4))&gt;0,IF($C$1=1,SUMIFS(Data!$G$6:$G$1888,Data!$L$6:$L$1888,$B62,Data!$J$6:$J$1888,K$4),SUMIFS(Data!$O$6:$O$1888,Data!$L$6:$L$1888,$B62,Data!$J$6:$J$1888,K$4)),"")</f>
        <v/>
      </c>
      <c r="L62" s="19" t="str">
        <f>IF(IF($C$1=1,SUMIFS(Data!$G$6:$G$1888,Data!$L$6:$L$1888,$B62,Data!$J$6:$J$1888,L$4),SUMIFS(Data!$O$6:$O$1888,Data!$L$6:$L$1888,$B62,Data!$J$6:$J$1888,L$4))&gt;0,IF($C$1=1,SUMIFS(Data!$G$6:$G$1888,Data!$L$6:$L$1888,$B62,Data!$J$6:$J$1888,L$4),SUMIFS(Data!$O$6:$O$1888,Data!$L$6:$L$1888,$B62,Data!$J$6:$J$1888,L$4)),"")</f>
        <v/>
      </c>
      <c r="M62" s="19">
        <f t="shared" si="4"/>
        <v>36000</v>
      </c>
    </row>
    <row r="63" spans="2:31" x14ac:dyDescent="0.25">
      <c r="B63" t="s">
        <v>874</v>
      </c>
      <c r="C63" s="19">
        <f>IF(IF($C$1=1,SUMIFS(Data!$G$6:$G$1888,Data!$L$6:$L$1888,$B63,Data!$J$6:$J$1888,C$4),SUMIFS(Data!$O$6:$O$1888,Data!$L$6:$L$1888,$B63,Data!$J$6:$J$1888,C$4))&gt;0,IF($C$1=1,SUMIFS(Data!$G$6:$G$1888,Data!$L$6:$L$1888,$B63,Data!$J$6:$J$1888,C$4),SUMIFS(Data!$O$6:$O$1888,Data!$L$6:$L$1888,$B63,Data!$J$6:$J$1888,C$4)),"")</f>
        <v>76906.906752939132</v>
      </c>
      <c r="D63" s="19">
        <f>IF(IF($C$1=1,SUMIFS(Data!$G$6:$G$1888,Data!$L$6:$L$1888,$B63,Data!$J$6:$J$1888,D$4),SUMIFS(Data!$O$6:$O$1888,Data!$L$6:$L$1888,$B63,Data!$J$6:$J$1888,D$4))&gt;0,IF($C$1=1,SUMIFS(Data!$G$6:$G$1888,Data!$L$6:$L$1888,$B63,Data!$J$6:$J$1888,D$4),SUMIFS(Data!$O$6:$O$1888,Data!$L$6:$L$1888,$B63,Data!$J$6:$J$1888,D$4)),"")</f>
        <v>82888.5550559455</v>
      </c>
      <c r="E63" s="19">
        <f>IF(IF($C$1=1,SUMIFS(Data!$G$6:$G$1888,Data!$L$6:$L$1888,$B63,Data!$J$6:$J$1888,E$4),SUMIFS(Data!$O$6:$O$1888,Data!$L$6:$L$1888,$B63,Data!$J$6:$J$1888,E$4))&gt;0,IF($C$1=1,SUMIFS(Data!$G$6:$G$1888,Data!$L$6:$L$1888,$B63,Data!$J$6:$J$1888,E$4),SUMIFS(Data!$O$6:$O$1888,Data!$L$6:$L$1888,$B63,Data!$J$6:$J$1888,E$4)),"")</f>
        <v>20000</v>
      </c>
      <c r="F63" s="19" t="str">
        <f>IF(IF($C$1=1,SUMIFS(Data!$G$6:$G$1888,Data!$L$6:$L$1888,$B63,Data!$J$6:$J$1888,F$4),SUMIFS(Data!$O$6:$O$1888,Data!$L$6:$L$1888,$B63,Data!$J$6:$J$1888,F$4))&gt;0,IF($C$1=1,SUMIFS(Data!$G$6:$G$1888,Data!$L$6:$L$1888,$B63,Data!$J$6:$J$1888,F$4),SUMIFS(Data!$O$6:$O$1888,Data!$L$6:$L$1888,$B63,Data!$J$6:$J$1888,F$4)),"")</f>
        <v/>
      </c>
      <c r="G63" s="19" t="str">
        <f>IF(IF($C$1=1,SUMIFS(Data!$G$6:$G$1888,Data!$L$6:$L$1888,$B63,Data!$J$6:$J$1888,G$4),SUMIFS(Data!$O$6:$O$1888,Data!$L$6:$L$1888,$B63,Data!$J$6:$J$1888,G$4))&gt;0,IF($C$1=1,SUMIFS(Data!$G$6:$G$1888,Data!$L$6:$L$1888,$B63,Data!$J$6:$J$1888,G$4),SUMIFS(Data!$O$6:$O$1888,Data!$L$6:$L$1888,$B63,Data!$J$6:$J$1888,G$4)),"")</f>
        <v/>
      </c>
      <c r="H63" s="19">
        <f>IF(IF($C$1=1,SUMIFS(Data!$G$6:$G$1888,Data!$L$6:$L$1888,$B63,Data!$J$6:$J$1888,H$4),SUMIFS(Data!$O$6:$O$1888,Data!$L$6:$L$1888,$B63,Data!$J$6:$J$1888,H$4))&gt;0,IF($C$1=1,SUMIFS(Data!$G$6:$G$1888,Data!$L$6:$L$1888,$B63,Data!$J$6:$J$1888,H$4),SUMIFS(Data!$O$6:$O$1888,Data!$L$6:$L$1888,$B63,Data!$J$6:$J$1888,H$4)),"")</f>
        <v>102542.54233725216</v>
      </c>
      <c r="I63" s="19">
        <f>IF(IF($C$1=1,SUMIFS(Data!$G$6:$G$1888,Data!$L$6:$L$1888,$B63,Data!$J$6:$J$1888,I$4),SUMIFS(Data!$O$6:$O$1888,Data!$L$6:$L$1888,$B63,Data!$J$6:$J$1888,I$4))&gt;0,IF($C$1=1,SUMIFS(Data!$G$6:$G$1888,Data!$L$6:$L$1888,$B63,Data!$J$6:$J$1888,I$4),SUMIFS(Data!$O$6:$O$1888,Data!$L$6:$L$1888,$B63,Data!$J$6:$J$1888,I$4)),"")</f>
        <v>106815.148267971</v>
      </c>
      <c r="J63" s="19">
        <f>IF(IF($C$1=1,SUMIFS(Data!$G$6:$G$1888,Data!$L$6:$L$1888,$B63,Data!$J$6:$J$1888,J$4),SUMIFS(Data!$O$6:$O$1888,Data!$L$6:$L$1888,$B63,Data!$J$6:$J$1888,J$4))&gt;0,IF($C$1=1,SUMIFS(Data!$G$6:$G$1888,Data!$L$6:$L$1888,$B63,Data!$J$6:$J$1888,J$4),SUMIFS(Data!$O$6:$O$1888,Data!$L$6:$L$1888,$B63,Data!$J$6:$J$1888,J$4)),"")</f>
        <v>106000</v>
      </c>
      <c r="K63" s="19" t="str">
        <f>IF(IF($C$1=1,SUMIFS(Data!$G$6:$G$1888,Data!$L$6:$L$1888,$B63,Data!$J$6:$J$1888,K$4),SUMIFS(Data!$O$6:$O$1888,Data!$L$6:$L$1888,$B63,Data!$J$6:$J$1888,K$4))&gt;0,IF($C$1=1,SUMIFS(Data!$G$6:$G$1888,Data!$L$6:$L$1888,$B63,Data!$J$6:$J$1888,K$4),SUMIFS(Data!$O$6:$O$1888,Data!$L$6:$L$1888,$B63,Data!$J$6:$J$1888,K$4)),"")</f>
        <v/>
      </c>
      <c r="L63" s="19" t="str">
        <f>IF(IF($C$1=1,SUMIFS(Data!$G$6:$G$1888,Data!$L$6:$L$1888,$B63,Data!$J$6:$J$1888,L$4),SUMIFS(Data!$O$6:$O$1888,Data!$L$6:$L$1888,$B63,Data!$J$6:$J$1888,L$4))&gt;0,IF($C$1=1,SUMIFS(Data!$G$6:$G$1888,Data!$L$6:$L$1888,$B63,Data!$J$6:$J$1888,L$4),SUMIFS(Data!$O$6:$O$1888,Data!$L$6:$L$1888,$B63,Data!$J$6:$J$1888,L$4)),"")</f>
        <v/>
      </c>
      <c r="M63" s="19">
        <f t="shared" si="4"/>
        <v>495153.15241410781</v>
      </c>
    </row>
    <row r="64" spans="2:31" x14ac:dyDescent="0.25">
      <c r="B64" t="s">
        <v>572</v>
      </c>
      <c r="C64" s="19" t="str">
        <f>IF(IF($C$1=1,SUMIFS(Data!$G$6:$G$1888,Data!$L$6:$L$1888,$B64,Data!$J$6:$J$1888,C$4),SUMIFS(Data!$O$6:$O$1888,Data!$L$6:$L$1888,$B64,Data!$J$6:$J$1888,C$4))&gt;0,IF($C$1=1,SUMIFS(Data!$G$6:$G$1888,Data!$L$6:$L$1888,$B64,Data!$J$6:$J$1888,C$4),SUMIFS(Data!$O$6:$O$1888,Data!$L$6:$L$1888,$B64,Data!$J$6:$J$1888,C$4)),"")</f>
        <v/>
      </c>
      <c r="D64" s="19" t="str">
        <f>IF(IF($C$1=1,SUMIFS(Data!$G$6:$G$1888,Data!$L$6:$L$1888,$B64,Data!$J$6:$J$1888,D$4),SUMIFS(Data!$O$6:$O$1888,Data!$L$6:$L$1888,$B64,Data!$J$6:$J$1888,D$4))&gt;0,IF($C$1=1,SUMIFS(Data!$G$6:$G$1888,Data!$L$6:$L$1888,$B64,Data!$J$6:$J$1888,D$4),SUMIFS(Data!$O$6:$O$1888,Data!$L$6:$L$1888,$B64,Data!$J$6:$J$1888,D$4)),"")</f>
        <v/>
      </c>
      <c r="E64" s="19" t="str">
        <f>IF(IF($C$1=1,SUMIFS(Data!$G$6:$G$1888,Data!$L$6:$L$1888,$B64,Data!$J$6:$J$1888,E$4),SUMIFS(Data!$O$6:$O$1888,Data!$L$6:$L$1888,$B64,Data!$J$6:$J$1888,E$4))&gt;0,IF($C$1=1,SUMIFS(Data!$G$6:$G$1888,Data!$L$6:$L$1888,$B64,Data!$J$6:$J$1888,E$4),SUMIFS(Data!$O$6:$O$1888,Data!$L$6:$L$1888,$B64,Data!$J$6:$J$1888,E$4)),"")</f>
        <v/>
      </c>
      <c r="F64" s="19" t="str">
        <f>IF(IF($C$1=1,SUMIFS(Data!$G$6:$G$1888,Data!$L$6:$L$1888,$B64,Data!$J$6:$J$1888,F$4),SUMIFS(Data!$O$6:$O$1888,Data!$L$6:$L$1888,$B64,Data!$J$6:$J$1888,F$4))&gt;0,IF($C$1=1,SUMIFS(Data!$G$6:$G$1888,Data!$L$6:$L$1888,$B64,Data!$J$6:$J$1888,F$4),SUMIFS(Data!$O$6:$O$1888,Data!$L$6:$L$1888,$B64,Data!$J$6:$J$1888,F$4)),"")</f>
        <v/>
      </c>
      <c r="G64" s="19" t="str">
        <f>IF(IF($C$1=1,SUMIFS(Data!$G$6:$G$1888,Data!$L$6:$L$1888,$B64,Data!$J$6:$J$1888,G$4),SUMIFS(Data!$O$6:$O$1888,Data!$L$6:$L$1888,$B64,Data!$J$6:$J$1888,G$4))&gt;0,IF($C$1=1,SUMIFS(Data!$G$6:$G$1888,Data!$L$6:$L$1888,$B64,Data!$J$6:$J$1888,G$4),SUMIFS(Data!$O$6:$O$1888,Data!$L$6:$L$1888,$B64,Data!$J$6:$J$1888,G$4)),"")</f>
        <v/>
      </c>
      <c r="H64" s="19" t="str">
        <f>IF(IF($C$1=1,SUMIFS(Data!$G$6:$G$1888,Data!$L$6:$L$1888,$B64,Data!$J$6:$J$1888,H$4),SUMIFS(Data!$O$6:$O$1888,Data!$L$6:$L$1888,$B64,Data!$J$6:$J$1888,H$4))&gt;0,IF($C$1=1,SUMIFS(Data!$G$6:$G$1888,Data!$L$6:$L$1888,$B64,Data!$J$6:$J$1888,H$4),SUMIFS(Data!$O$6:$O$1888,Data!$L$6:$L$1888,$B64,Data!$J$6:$J$1888,H$4)),"")</f>
        <v/>
      </c>
      <c r="I64" s="19" t="str">
        <f>IF(IF($C$1=1,SUMIFS(Data!$G$6:$G$1888,Data!$L$6:$L$1888,$B64,Data!$J$6:$J$1888,I$4),SUMIFS(Data!$O$6:$O$1888,Data!$L$6:$L$1888,$B64,Data!$J$6:$J$1888,I$4))&gt;0,IF($C$1=1,SUMIFS(Data!$G$6:$G$1888,Data!$L$6:$L$1888,$B64,Data!$J$6:$J$1888,I$4),SUMIFS(Data!$O$6:$O$1888,Data!$L$6:$L$1888,$B64,Data!$J$6:$J$1888,I$4)),"")</f>
        <v/>
      </c>
      <c r="J64" s="19">
        <f>IF(IF($C$1=1,SUMIFS(Data!$G$6:$G$1888,Data!$L$6:$L$1888,$B64,Data!$J$6:$J$1888,J$4),SUMIFS(Data!$O$6:$O$1888,Data!$L$6:$L$1888,$B64,Data!$J$6:$J$1888,J$4))&gt;0,IF($C$1=1,SUMIFS(Data!$G$6:$G$1888,Data!$L$6:$L$1888,$B64,Data!$J$6:$J$1888,J$4),SUMIFS(Data!$O$6:$O$1888,Data!$L$6:$L$1888,$B64,Data!$J$6:$J$1888,J$4)),"")</f>
        <v>12000</v>
      </c>
      <c r="K64" s="19" t="str">
        <f>IF(IF($C$1=1,SUMIFS(Data!$G$6:$G$1888,Data!$L$6:$L$1888,$B64,Data!$J$6:$J$1888,K$4),SUMIFS(Data!$O$6:$O$1888,Data!$L$6:$L$1888,$B64,Data!$J$6:$J$1888,K$4))&gt;0,IF($C$1=1,SUMIFS(Data!$G$6:$G$1888,Data!$L$6:$L$1888,$B64,Data!$J$6:$J$1888,K$4),SUMIFS(Data!$O$6:$O$1888,Data!$L$6:$L$1888,$B64,Data!$J$6:$J$1888,K$4)),"")</f>
        <v/>
      </c>
      <c r="L64" s="19" t="str">
        <f>IF(IF($C$1=1,SUMIFS(Data!$G$6:$G$1888,Data!$L$6:$L$1888,$B64,Data!$J$6:$J$1888,L$4),SUMIFS(Data!$O$6:$O$1888,Data!$L$6:$L$1888,$B64,Data!$J$6:$J$1888,L$4))&gt;0,IF($C$1=1,SUMIFS(Data!$G$6:$G$1888,Data!$L$6:$L$1888,$B64,Data!$J$6:$J$1888,L$4),SUMIFS(Data!$O$6:$O$1888,Data!$L$6:$L$1888,$B64,Data!$J$6:$J$1888,L$4)),"")</f>
        <v/>
      </c>
      <c r="M64" s="19">
        <f t="shared" si="4"/>
        <v>12000</v>
      </c>
    </row>
    <row r="65" spans="2:13" x14ac:dyDescent="0.25">
      <c r="B65" t="s">
        <v>513</v>
      </c>
      <c r="C65" s="19" t="str">
        <f>IF(IF($C$1=1,SUMIFS(Data!$G$6:$G$1888,Data!$L$6:$L$1888,$B65,Data!$J$6:$J$1888,C$4),SUMIFS(Data!$O$6:$O$1888,Data!$L$6:$L$1888,$B65,Data!$J$6:$J$1888,C$4))&gt;0,IF($C$1=1,SUMIFS(Data!$G$6:$G$1888,Data!$L$6:$L$1888,$B65,Data!$J$6:$J$1888,C$4),SUMIFS(Data!$O$6:$O$1888,Data!$L$6:$L$1888,$B65,Data!$J$6:$J$1888,C$4)),"")</f>
        <v/>
      </c>
      <c r="D65" s="19" t="str">
        <f>IF(IF($C$1=1,SUMIFS(Data!$G$6:$G$1888,Data!$L$6:$L$1888,$B65,Data!$J$6:$J$1888,D$4),SUMIFS(Data!$O$6:$O$1888,Data!$L$6:$L$1888,$B65,Data!$J$6:$J$1888,D$4))&gt;0,IF($C$1=1,SUMIFS(Data!$G$6:$G$1888,Data!$L$6:$L$1888,$B65,Data!$J$6:$J$1888,D$4),SUMIFS(Data!$O$6:$O$1888,Data!$L$6:$L$1888,$B65,Data!$J$6:$J$1888,D$4)),"")</f>
        <v/>
      </c>
      <c r="E65" s="19">
        <f>IF(IF($C$1=1,SUMIFS(Data!$G$6:$G$1888,Data!$L$6:$L$1888,$B65,Data!$J$6:$J$1888,E$4),SUMIFS(Data!$O$6:$O$1888,Data!$L$6:$L$1888,$B65,Data!$J$6:$J$1888,E$4))&gt;0,IF($C$1=1,SUMIFS(Data!$G$6:$G$1888,Data!$L$6:$L$1888,$B65,Data!$J$6:$J$1888,E$4),SUMIFS(Data!$O$6:$O$1888,Data!$L$6:$L$1888,$B65,Data!$J$6:$J$1888,E$4)),"")</f>
        <v>60000</v>
      </c>
      <c r="F65" s="19" t="str">
        <f>IF(IF($C$1=1,SUMIFS(Data!$G$6:$G$1888,Data!$L$6:$L$1888,$B65,Data!$J$6:$J$1888,F$4),SUMIFS(Data!$O$6:$O$1888,Data!$L$6:$L$1888,$B65,Data!$J$6:$J$1888,F$4))&gt;0,IF($C$1=1,SUMIFS(Data!$G$6:$G$1888,Data!$L$6:$L$1888,$B65,Data!$J$6:$J$1888,F$4),SUMIFS(Data!$O$6:$O$1888,Data!$L$6:$L$1888,$B65,Data!$J$6:$J$1888,F$4)),"")</f>
        <v/>
      </c>
      <c r="G65" s="19" t="str">
        <f>IF(IF($C$1=1,SUMIFS(Data!$G$6:$G$1888,Data!$L$6:$L$1888,$B65,Data!$J$6:$J$1888,G$4),SUMIFS(Data!$O$6:$O$1888,Data!$L$6:$L$1888,$B65,Data!$J$6:$J$1888,G$4))&gt;0,IF($C$1=1,SUMIFS(Data!$G$6:$G$1888,Data!$L$6:$L$1888,$B65,Data!$J$6:$J$1888,G$4),SUMIFS(Data!$O$6:$O$1888,Data!$L$6:$L$1888,$B65,Data!$J$6:$J$1888,G$4)),"")</f>
        <v/>
      </c>
      <c r="H65" s="19" t="str">
        <f>IF(IF($C$1=1,SUMIFS(Data!$G$6:$G$1888,Data!$L$6:$L$1888,$B65,Data!$J$6:$J$1888,H$4),SUMIFS(Data!$O$6:$O$1888,Data!$L$6:$L$1888,$B65,Data!$J$6:$J$1888,H$4))&gt;0,IF($C$1=1,SUMIFS(Data!$G$6:$G$1888,Data!$L$6:$L$1888,$B65,Data!$J$6:$J$1888,H$4),SUMIFS(Data!$O$6:$O$1888,Data!$L$6:$L$1888,$B65,Data!$J$6:$J$1888,H$4)),"")</f>
        <v/>
      </c>
      <c r="I65" s="19">
        <f>IF(IF($C$1=1,SUMIFS(Data!$G$6:$G$1888,Data!$L$6:$L$1888,$B65,Data!$J$6:$J$1888,I$4),SUMIFS(Data!$O$6:$O$1888,Data!$L$6:$L$1888,$B65,Data!$J$6:$J$1888,I$4))&gt;0,IF($C$1=1,SUMIFS(Data!$G$6:$G$1888,Data!$L$6:$L$1888,$B65,Data!$J$6:$J$1888,I$4),SUMIFS(Data!$O$6:$O$1888,Data!$L$6:$L$1888,$B65,Data!$J$6:$J$1888,I$4)),"")</f>
        <v>76223.966339496474</v>
      </c>
      <c r="J65" s="19">
        <f>IF(IF($C$1=1,SUMIFS(Data!$G$6:$G$1888,Data!$L$6:$L$1888,$B65,Data!$J$6:$J$1888,J$4),SUMIFS(Data!$O$6:$O$1888,Data!$L$6:$L$1888,$B65,Data!$J$6:$J$1888,J$4))&gt;0,IF($C$1=1,SUMIFS(Data!$G$6:$G$1888,Data!$L$6:$L$1888,$B65,Data!$J$6:$J$1888,J$4),SUMIFS(Data!$O$6:$O$1888,Data!$L$6:$L$1888,$B65,Data!$J$6:$J$1888,J$4)),"")</f>
        <v>89944.280280605832</v>
      </c>
      <c r="K65" s="19" t="str">
        <f>IF(IF($C$1=1,SUMIFS(Data!$G$6:$G$1888,Data!$L$6:$L$1888,$B65,Data!$J$6:$J$1888,K$4),SUMIFS(Data!$O$6:$O$1888,Data!$L$6:$L$1888,$B65,Data!$J$6:$J$1888,K$4))&gt;0,IF($C$1=1,SUMIFS(Data!$G$6:$G$1888,Data!$L$6:$L$1888,$B65,Data!$J$6:$J$1888,K$4),SUMIFS(Data!$O$6:$O$1888,Data!$L$6:$L$1888,$B65,Data!$J$6:$J$1888,K$4)),"")</f>
        <v/>
      </c>
      <c r="L65" s="19" t="str">
        <f>IF(IF($C$1=1,SUMIFS(Data!$G$6:$G$1888,Data!$L$6:$L$1888,$B65,Data!$J$6:$J$1888,L$4),SUMIFS(Data!$O$6:$O$1888,Data!$L$6:$L$1888,$B65,Data!$J$6:$J$1888,L$4))&gt;0,IF($C$1=1,SUMIFS(Data!$G$6:$G$1888,Data!$L$6:$L$1888,$B65,Data!$J$6:$J$1888,L$4),SUMIFS(Data!$O$6:$O$1888,Data!$L$6:$L$1888,$B65,Data!$J$6:$J$1888,L$4)),"")</f>
        <v/>
      </c>
      <c r="M65" s="19">
        <f t="shared" si="4"/>
        <v>226168.24662010232</v>
      </c>
    </row>
    <row r="66" spans="2:13" x14ac:dyDescent="0.25">
      <c r="B66" t="s">
        <v>104</v>
      </c>
      <c r="C66" s="19" t="str">
        <f>IF(IF($C$1=1,SUMIFS(Data!$G$6:$G$1888,Data!$L$6:$L$1888,$B66,Data!$J$6:$J$1888,C$4),SUMIFS(Data!$O$6:$O$1888,Data!$L$6:$L$1888,$B66,Data!$J$6:$J$1888,C$4))&gt;0,IF($C$1=1,SUMIFS(Data!$G$6:$G$1888,Data!$L$6:$L$1888,$B66,Data!$J$6:$J$1888,C$4),SUMIFS(Data!$O$6:$O$1888,Data!$L$6:$L$1888,$B66,Data!$J$6:$J$1888,C$4)),"")</f>
        <v/>
      </c>
      <c r="D66" s="19" t="str">
        <f>IF(IF($C$1=1,SUMIFS(Data!$G$6:$G$1888,Data!$L$6:$L$1888,$B66,Data!$J$6:$J$1888,D$4),SUMIFS(Data!$O$6:$O$1888,Data!$L$6:$L$1888,$B66,Data!$J$6:$J$1888,D$4))&gt;0,IF($C$1=1,SUMIFS(Data!$G$6:$G$1888,Data!$L$6:$L$1888,$B66,Data!$J$6:$J$1888,D$4),SUMIFS(Data!$O$6:$O$1888,Data!$L$6:$L$1888,$B66,Data!$J$6:$J$1888,D$4)),"")</f>
        <v/>
      </c>
      <c r="E66" s="19">
        <f>IF(IF($C$1=1,SUMIFS(Data!$G$6:$G$1888,Data!$L$6:$L$1888,$B66,Data!$J$6:$J$1888,E$4),SUMIFS(Data!$O$6:$O$1888,Data!$L$6:$L$1888,$B66,Data!$J$6:$J$1888,E$4))&gt;0,IF($C$1=1,SUMIFS(Data!$G$6:$G$1888,Data!$L$6:$L$1888,$B66,Data!$J$6:$J$1888,E$4),SUMIFS(Data!$O$6:$O$1888,Data!$L$6:$L$1888,$B66,Data!$J$6:$J$1888,E$4)),"")</f>
        <v>134916.42042090875</v>
      </c>
      <c r="F66" s="19" t="str">
        <f>IF(IF($C$1=1,SUMIFS(Data!$G$6:$G$1888,Data!$L$6:$L$1888,$B66,Data!$J$6:$J$1888,F$4),SUMIFS(Data!$O$6:$O$1888,Data!$L$6:$L$1888,$B66,Data!$J$6:$J$1888,F$4))&gt;0,IF($C$1=1,SUMIFS(Data!$G$6:$G$1888,Data!$L$6:$L$1888,$B66,Data!$J$6:$J$1888,F$4),SUMIFS(Data!$O$6:$O$1888,Data!$L$6:$L$1888,$B66,Data!$J$6:$J$1888,F$4)),"")</f>
        <v/>
      </c>
      <c r="G66" s="19" t="str">
        <f>IF(IF($C$1=1,SUMIFS(Data!$G$6:$G$1888,Data!$L$6:$L$1888,$B66,Data!$J$6:$J$1888,G$4),SUMIFS(Data!$O$6:$O$1888,Data!$L$6:$L$1888,$B66,Data!$J$6:$J$1888,G$4))&gt;0,IF($C$1=1,SUMIFS(Data!$G$6:$G$1888,Data!$L$6:$L$1888,$B66,Data!$J$6:$J$1888,G$4),SUMIFS(Data!$O$6:$O$1888,Data!$L$6:$L$1888,$B66,Data!$J$6:$J$1888,G$4)),"")</f>
        <v/>
      </c>
      <c r="H66" s="19" t="str">
        <f>IF(IF($C$1=1,SUMIFS(Data!$G$6:$G$1888,Data!$L$6:$L$1888,$B66,Data!$J$6:$J$1888,H$4),SUMIFS(Data!$O$6:$O$1888,Data!$L$6:$L$1888,$B66,Data!$J$6:$J$1888,H$4))&gt;0,IF($C$1=1,SUMIFS(Data!$G$6:$G$1888,Data!$L$6:$L$1888,$B66,Data!$J$6:$J$1888,H$4),SUMIFS(Data!$O$6:$O$1888,Data!$L$6:$L$1888,$B66,Data!$J$6:$J$1888,H$4)),"")</f>
        <v/>
      </c>
      <c r="I66" s="19">
        <f>IF(IF($C$1=1,SUMIFS(Data!$G$6:$G$1888,Data!$L$6:$L$1888,$B66,Data!$J$6:$J$1888,I$4),SUMIFS(Data!$O$6:$O$1888,Data!$L$6:$L$1888,$B66,Data!$J$6:$J$1888,I$4))&gt;0,IF($C$1=1,SUMIFS(Data!$G$6:$G$1888,Data!$L$6:$L$1888,$B66,Data!$J$6:$J$1888,I$4),SUMIFS(Data!$O$6:$O$1888,Data!$L$6:$L$1888,$B66,Data!$J$6:$J$1888,I$4)),"")</f>
        <v>164876.74838722791</v>
      </c>
      <c r="J66" s="19">
        <f>IF(IF($C$1=1,SUMIFS(Data!$G$6:$G$1888,Data!$L$6:$L$1888,$B66,Data!$J$6:$J$1888,J$4),SUMIFS(Data!$O$6:$O$1888,Data!$L$6:$L$1888,$B66,Data!$J$6:$J$1888,J$4))&gt;0,IF($C$1=1,SUMIFS(Data!$G$6:$G$1888,Data!$L$6:$L$1888,$B66,Data!$J$6:$J$1888,J$4),SUMIFS(Data!$O$6:$O$1888,Data!$L$6:$L$1888,$B66,Data!$J$6:$J$1888,J$4)),"")</f>
        <v>41923.181486723057</v>
      </c>
      <c r="K66" s="19" t="str">
        <f>IF(IF($C$1=1,SUMIFS(Data!$G$6:$G$1888,Data!$L$6:$L$1888,$B66,Data!$J$6:$J$1888,K$4),SUMIFS(Data!$O$6:$O$1888,Data!$L$6:$L$1888,$B66,Data!$J$6:$J$1888,K$4))&gt;0,IF($C$1=1,SUMIFS(Data!$G$6:$G$1888,Data!$L$6:$L$1888,$B66,Data!$J$6:$J$1888,K$4),SUMIFS(Data!$O$6:$O$1888,Data!$L$6:$L$1888,$B66,Data!$J$6:$J$1888,K$4)),"")</f>
        <v/>
      </c>
      <c r="L66" s="19" t="str">
        <f>IF(IF($C$1=1,SUMIFS(Data!$G$6:$G$1888,Data!$L$6:$L$1888,$B66,Data!$J$6:$J$1888,L$4),SUMIFS(Data!$O$6:$O$1888,Data!$L$6:$L$1888,$B66,Data!$J$6:$J$1888,L$4))&gt;0,IF($C$1=1,SUMIFS(Data!$G$6:$G$1888,Data!$L$6:$L$1888,$B66,Data!$J$6:$J$1888,L$4),SUMIFS(Data!$O$6:$O$1888,Data!$L$6:$L$1888,$B66,Data!$J$6:$J$1888,L$4)),"")</f>
        <v/>
      </c>
      <c r="M66" s="19">
        <f t="shared" si="4"/>
        <v>341716.35029485973</v>
      </c>
    </row>
    <row r="67" spans="2:13" x14ac:dyDescent="0.25">
      <c r="B67" t="s">
        <v>23</v>
      </c>
      <c r="C67" s="19" t="str">
        <f>IF(IF($C$1=1,SUMIFS(Data!$G$6:$G$1888,Data!$L$6:$L$1888,$B67,Data!$J$6:$J$1888,C$4),SUMIFS(Data!$O$6:$O$1888,Data!$L$6:$L$1888,$B67,Data!$J$6:$J$1888,C$4))&gt;0,IF($C$1=1,SUMIFS(Data!$G$6:$G$1888,Data!$L$6:$L$1888,$B67,Data!$J$6:$J$1888,C$4),SUMIFS(Data!$O$6:$O$1888,Data!$L$6:$L$1888,$B67,Data!$J$6:$J$1888,C$4)),"")</f>
        <v/>
      </c>
      <c r="D67" s="19">
        <f>IF(IF($C$1=1,SUMIFS(Data!$G$6:$G$1888,Data!$L$6:$L$1888,$B67,Data!$J$6:$J$1888,D$4),SUMIFS(Data!$O$6:$O$1888,Data!$L$6:$L$1888,$B67,Data!$J$6:$J$1888,D$4))&gt;0,IF($C$1=1,SUMIFS(Data!$G$6:$G$1888,Data!$L$6:$L$1888,$B67,Data!$J$6:$J$1888,D$4),SUMIFS(Data!$O$6:$O$1888,Data!$L$6:$L$1888,$B67,Data!$J$6:$J$1888,D$4)),"")</f>
        <v>182302.3194952957</v>
      </c>
      <c r="E67" s="19">
        <f>IF(IF($C$1=1,SUMIFS(Data!$G$6:$G$1888,Data!$L$6:$L$1888,$B67,Data!$J$6:$J$1888,E$4),SUMIFS(Data!$O$6:$O$1888,Data!$L$6:$L$1888,$B67,Data!$J$6:$J$1888,E$4))&gt;0,IF($C$1=1,SUMIFS(Data!$G$6:$G$1888,Data!$L$6:$L$1888,$B67,Data!$J$6:$J$1888,E$4),SUMIFS(Data!$O$6:$O$1888,Data!$L$6:$L$1888,$B67,Data!$J$6:$J$1888,E$4)),"")</f>
        <v>271911.91304369923</v>
      </c>
      <c r="F67" s="19">
        <f>IF(IF($C$1=1,SUMIFS(Data!$G$6:$G$1888,Data!$L$6:$L$1888,$B67,Data!$J$6:$J$1888,F$4),SUMIFS(Data!$O$6:$O$1888,Data!$L$6:$L$1888,$B67,Data!$J$6:$J$1888,F$4))&gt;0,IF($C$1=1,SUMIFS(Data!$G$6:$G$1888,Data!$L$6:$L$1888,$B67,Data!$J$6:$J$1888,F$4),SUMIFS(Data!$O$6:$O$1888,Data!$L$6:$L$1888,$B67,Data!$J$6:$J$1888,F$4)),"")</f>
        <v>88927.960729412545</v>
      </c>
      <c r="G67" s="19" t="str">
        <f>IF(IF($C$1=1,SUMIFS(Data!$G$6:$G$1888,Data!$L$6:$L$1888,$B67,Data!$J$6:$J$1888,G$4),SUMIFS(Data!$O$6:$O$1888,Data!$L$6:$L$1888,$B67,Data!$J$6:$J$1888,G$4))&gt;0,IF($C$1=1,SUMIFS(Data!$G$6:$G$1888,Data!$L$6:$L$1888,$B67,Data!$J$6:$J$1888,G$4),SUMIFS(Data!$O$6:$O$1888,Data!$L$6:$L$1888,$B67,Data!$J$6:$J$1888,G$4)),"")</f>
        <v/>
      </c>
      <c r="H67" s="19" t="str">
        <f>IF(IF($C$1=1,SUMIFS(Data!$G$6:$G$1888,Data!$L$6:$L$1888,$B67,Data!$J$6:$J$1888,H$4),SUMIFS(Data!$O$6:$O$1888,Data!$L$6:$L$1888,$B67,Data!$J$6:$J$1888,H$4))&gt;0,IF($C$1=1,SUMIFS(Data!$G$6:$G$1888,Data!$L$6:$L$1888,$B67,Data!$J$6:$J$1888,H$4),SUMIFS(Data!$O$6:$O$1888,Data!$L$6:$L$1888,$B67,Data!$J$6:$J$1888,H$4)),"")</f>
        <v/>
      </c>
      <c r="I67" s="19">
        <f>IF(IF($C$1=1,SUMIFS(Data!$G$6:$G$1888,Data!$L$6:$L$1888,$B67,Data!$J$6:$J$1888,I$4),SUMIFS(Data!$O$6:$O$1888,Data!$L$6:$L$1888,$B67,Data!$J$6:$J$1888,I$4))&gt;0,IF($C$1=1,SUMIFS(Data!$G$6:$G$1888,Data!$L$6:$L$1888,$B67,Data!$J$6:$J$1888,I$4),SUMIFS(Data!$O$6:$O$1888,Data!$L$6:$L$1888,$B67,Data!$J$6:$J$1888,I$4)),"")</f>
        <v>512506.99354891171</v>
      </c>
      <c r="J67" s="19">
        <f>IF(IF($C$1=1,SUMIFS(Data!$G$6:$G$1888,Data!$L$6:$L$1888,$B67,Data!$J$6:$J$1888,J$4),SUMIFS(Data!$O$6:$O$1888,Data!$L$6:$L$1888,$B67,Data!$J$6:$J$1888,J$4))&gt;0,IF($C$1=1,SUMIFS(Data!$G$6:$G$1888,Data!$L$6:$L$1888,$B67,Data!$J$6:$J$1888,J$4),SUMIFS(Data!$O$6:$O$1888,Data!$L$6:$L$1888,$B67,Data!$J$6:$J$1888,J$4)),"")</f>
        <v>298182.31248269079</v>
      </c>
      <c r="K67" s="19" t="str">
        <f>IF(IF($C$1=1,SUMIFS(Data!$G$6:$G$1888,Data!$L$6:$L$1888,$B67,Data!$J$6:$J$1888,K$4),SUMIFS(Data!$O$6:$O$1888,Data!$L$6:$L$1888,$B67,Data!$J$6:$J$1888,K$4))&gt;0,IF($C$1=1,SUMIFS(Data!$G$6:$G$1888,Data!$L$6:$L$1888,$B67,Data!$J$6:$J$1888,K$4),SUMIFS(Data!$O$6:$O$1888,Data!$L$6:$L$1888,$B67,Data!$J$6:$J$1888,K$4)),"")</f>
        <v/>
      </c>
      <c r="L67" s="19" t="str">
        <f>IF(IF($C$1=1,SUMIFS(Data!$G$6:$G$1888,Data!$L$6:$L$1888,$B67,Data!$J$6:$J$1888,L$4),SUMIFS(Data!$O$6:$O$1888,Data!$L$6:$L$1888,$B67,Data!$J$6:$J$1888,L$4))&gt;0,IF($C$1=1,SUMIFS(Data!$G$6:$G$1888,Data!$L$6:$L$1888,$B67,Data!$J$6:$J$1888,L$4),SUMIFS(Data!$O$6:$O$1888,Data!$L$6:$L$1888,$B67,Data!$J$6:$J$1888,L$4)),"")</f>
        <v/>
      </c>
      <c r="M67" s="19">
        <f t="shared" si="4"/>
        <v>1353831.49930001</v>
      </c>
    </row>
    <row r="68" spans="2:13" x14ac:dyDescent="0.25">
      <c r="B68" t="s">
        <v>167</v>
      </c>
      <c r="C68" s="19" t="str">
        <f>IF(IF($C$1=1,SUMIFS(Data!$G$6:$G$1888,Data!$L$6:$L$1888,$B68,Data!$J$6:$J$1888,C$4),SUMIFS(Data!$O$6:$O$1888,Data!$L$6:$L$1888,$B68,Data!$J$6:$J$1888,C$4))&gt;0,IF($C$1=1,SUMIFS(Data!$G$6:$G$1888,Data!$L$6:$L$1888,$B68,Data!$J$6:$J$1888,C$4),SUMIFS(Data!$O$6:$O$1888,Data!$L$6:$L$1888,$B68,Data!$J$6:$J$1888,C$4)),"")</f>
        <v/>
      </c>
      <c r="D68" s="19" t="str">
        <f>IF(IF($C$1=1,SUMIFS(Data!$G$6:$G$1888,Data!$L$6:$L$1888,$B68,Data!$J$6:$J$1888,D$4),SUMIFS(Data!$O$6:$O$1888,Data!$L$6:$L$1888,$B68,Data!$J$6:$J$1888,D$4))&gt;0,IF($C$1=1,SUMIFS(Data!$G$6:$G$1888,Data!$L$6:$L$1888,$B68,Data!$J$6:$J$1888,D$4),SUMIFS(Data!$O$6:$O$1888,Data!$L$6:$L$1888,$B68,Data!$J$6:$J$1888,D$4)),"")</f>
        <v/>
      </c>
      <c r="E68" s="19" t="str">
        <f>IF(IF($C$1=1,SUMIFS(Data!$G$6:$G$1888,Data!$L$6:$L$1888,$B68,Data!$J$6:$J$1888,E$4),SUMIFS(Data!$O$6:$O$1888,Data!$L$6:$L$1888,$B68,Data!$J$6:$J$1888,E$4))&gt;0,IF($C$1=1,SUMIFS(Data!$G$6:$G$1888,Data!$L$6:$L$1888,$B68,Data!$J$6:$J$1888,E$4),SUMIFS(Data!$O$6:$O$1888,Data!$L$6:$L$1888,$B68,Data!$J$6:$J$1888,E$4)),"")</f>
        <v/>
      </c>
      <c r="F68" s="19" t="str">
        <f>IF(IF($C$1=1,SUMIFS(Data!$G$6:$G$1888,Data!$L$6:$L$1888,$B68,Data!$J$6:$J$1888,F$4),SUMIFS(Data!$O$6:$O$1888,Data!$L$6:$L$1888,$B68,Data!$J$6:$J$1888,F$4))&gt;0,IF($C$1=1,SUMIFS(Data!$G$6:$G$1888,Data!$L$6:$L$1888,$B68,Data!$J$6:$J$1888,F$4),SUMIFS(Data!$O$6:$O$1888,Data!$L$6:$L$1888,$B68,Data!$J$6:$J$1888,F$4)),"")</f>
        <v/>
      </c>
      <c r="G68" s="19" t="str">
        <f>IF(IF($C$1=1,SUMIFS(Data!$G$6:$G$1888,Data!$L$6:$L$1888,$B68,Data!$J$6:$J$1888,G$4),SUMIFS(Data!$O$6:$O$1888,Data!$L$6:$L$1888,$B68,Data!$J$6:$J$1888,G$4))&gt;0,IF($C$1=1,SUMIFS(Data!$G$6:$G$1888,Data!$L$6:$L$1888,$B68,Data!$J$6:$J$1888,G$4),SUMIFS(Data!$O$6:$O$1888,Data!$L$6:$L$1888,$B68,Data!$J$6:$J$1888,G$4)),"")</f>
        <v/>
      </c>
      <c r="H68" s="19" t="str">
        <f>IF(IF($C$1=1,SUMIFS(Data!$G$6:$G$1888,Data!$L$6:$L$1888,$B68,Data!$J$6:$J$1888,H$4),SUMIFS(Data!$O$6:$O$1888,Data!$L$6:$L$1888,$B68,Data!$J$6:$J$1888,H$4))&gt;0,IF($C$1=1,SUMIFS(Data!$G$6:$G$1888,Data!$L$6:$L$1888,$B68,Data!$J$6:$J$1888,H$4),SUMIFS(Data!$O$6:$O$1888,Data!$L$6:$L$1888,$B68,Data!$J$6:$J$1888,H$4)),"")</f>
        <v/>
      </c>
      <c r="I68" s="19">
        <f>IF(IF($C$1=1,SUMIFS(Data!$G$6:$G$1888,Data!$L$6:$L$1888,$B68,Data!$J$6:$J$1888,I$4),SUMIFS(Data!$O$6:$O$1888,Data!$L$6:$L$1888,$B68,Data!$J$6:$J$1888,I$4))&gt;0,IF($C$1=1,SUMIFS(Data!$G$6:$G$1888,Data!$L$6:$L$1888,$B68,Data!$J$6:$J$1888,I$4),SUMIFS(Data!$O$6:$O$1888,Data!$L$6:$L$1888,$B68,Data!$J$6:$J$1888,I$4)),"")</f>
        <v>90198.36016840415</v>
      </c>
      <c r="J68" s="19" t="str">
        <f>IF(IF($C$1=1,SUMIFS(Data!$G$6:$G$1888,Data!$L$6:$L$1888,$B68,Data!$J$6:$J$1888,J$4),SUMIFS(Data!$O$6:$O$1888,Data!$L$6:$L$1888,$B68,Data!$J$6:$J$1888,J$4))&gt;0,IF($C$1=1,SUMIFS(Data!$G$6:$G$1888,Data!$L$6:$L$1888,$B68,Data!$J$6:$J$1888,J$4),SUMIFS(Data!$O$6:$O$1888,Data!$L$6:$L$1888,$B68,Data!$J$6:$J$1888,J$4)),"")</f>
        <v/>
      </c>
      <c r="K68" s="19" t="str">
        <f>IF(IF($C$1=1,SUMIFS(Data!$G$6:$G$1888,Data!$L$6:$L$1888,$B68,Data!$J$6:$J$1888,K$4),SUMIFS(Data!$O$6:$O$1888,Data!$L$6:$L$1888,$B68,Data!$J$6:$J$1888,K$4))&gt;0,IF($C$1=1,SUMIFS(Data!$G$6:$G$1888,Data!$L$6:$L$1888,$B68,Data!$J$6:$J$1888,K$4),SUMIFS(Data!$O$6:$O$1888,Data!$L$6:$L$1888,$B68,Data!$J$6:$J$1888,K$4)),"")</f>
        <v/>
      </c>
      <c r="L68" s="19" t="str">
        <f>IF(IF($C$1=1,SUMIFS(Data!$G$6:$G$1888,Data!$L$6:$L$1888,$B68,Data!$J$6:$J$1888,L$4),SUMIFS(Data!$O$6:$O$1888,Data!$L$6:$L$1888,$B68,Data!$J$6:$J$1888,L$4))&gt;0,IF($C$1=1,SUMIFS(Data!$G$6:$G$1888,Data!$L$6:$L$1888,$B68,Data!$J$6:$J$1888,L$4),SUMIFS(Data!$O$6:$O$1888,Data!$L$6:$L$1888,$B68,Data!$J$6:$J$1888,L$4)),"")</f>
        <v/>
      </c>
      <c r="M68" s="19">
        <f t="shared" si="4"/>
        <v>90198.36016840415</v>
      </c>
    </row>
    <row r="69" spans="2:13" x14ac:dyDescent="0.25">
      <c r="B69" t="s">
        <v>37</v>
      </c>
      <c r="C69" s="19" t="str">
        <f>IF(IF($C$1=1,SUMIFS(Data!$G$6:$G$1888,Data!$L$6:$L$1888,$B69,Data!$J$6:$J$1888,C$4),SUMIFS(Data!$O$6:$O$1888,Data!$L$6:$L$1888,$B69,Data!$J$6:$J$1888,C$4))&gt;0,IF($C$1=1,SUMIFS(Data!$G$6:$G$1888,Data!$L$6:$L$1888,$B69,Data!$J$6:$J$1888,C$4),SUMIFS(Data!$O$6:$O$1888,Data!$L$6:$L$1888,$B69,Data!$J$6:$J$1888,C$4)),"")</f>
        <v/>
      </c>
      <c r="D69" s="19">
        <f>IF(IF($C$1=1,SUMIFS(Data!$G$6:$G$1888,Data!$L$6:$L$1888,$B69,Data!$J$6:$J$1888,D$4),SUMIFS(Data!$O$6:$O$1888,Data!$L$6:$L$1888,$B69,Data!$J$6:$J$1888,D$4))&gt;0,IF($C$1=1,SUMIFS(Data!$G$6:$G$1888,Data!$L$6:$L$1888,$B69,Data!$J$6:$J$1888,D$4),SUMIFS(Data!$O$6:$O$1888,Data!$L$6:$L$1888,$B69,Data!$J$6:$J$1888,D$4)),"")</f>
        <v>35063.024516168378</v>
      </c>
      <c r="E69" s="19" t="str">
        <f>IF(IF($C$1=1,SUMIFS(Data!$G$6:$G$1888,Data!$L$6:$L$1888,$B69,Data!$J$6:$J$1888,E$4),SUMIFS(Data!$O$6:$O$1888,Data!$L$6:$L$1888,$B69,Data!$J$6:$J$1888,E$4))&gt;0,IF($C$1=1,SUMIFS(Data!$G$6:$G$1888,Data!$L$6:$L$1888,$B69,Data!$J$6:$J$1888,E$4),SUMIFS(Data!$O$6:$O$1888,Data!$L$6:$L$1888,$B69,Data!$J$6:$J$1888,E$4)),"")</f>
        <v/>
      </c>
      <c r="F69" s="19" t="str">
        <f>IF(IF($C$1=1,SUMIFS(Data!$G$6:$G$1888,Data!$L$6:$L$1888,$B69,Data!$J$6:$J$1888,F$4),SUMIFS(Data!$O$6:$O$1888,Data!$L$6:$L$1888,$B69,Data!$J$6:$J$1888,F$4))&gt;0,IF($C$1=1,SUMIFS(Data!$G$6:$G$1888,Data!$L$6:$L$1888,$B69,Data!$J$6:$J$1888,F$4),SUMIFS(Data!$O$6:$O$1888,Data!$L$6:$L$1888,$B69,Data!$J$6:$J$1888,F$4)),"")</f>
        <v/>
      </c>
      <c r="G69" s="19" t="str">
        <f>IF(IF($C$1=1,SUMIFS(Data!$G$6:$G$1888,Data!$L$6:$L$1888,$B69,Data!$J$6:$J$1888,G$4),SUMIFS(Data!$O$6:$O$1888,Data!$L$6:$L$1888,$B69,Data!$J$6:$J$1888,G$4))&gt;0,IF($C$1=1,SUMIFS(Data!$G$6:$G$1888,Data!$L$6:$L$1888,$B69,Data!$J$6:$J$1888,G$4),SUMIFS(Data!$O$6:$O$1888,Data!$L$6:$L$1888,$B69,Data!$J$6:$J$1888,G$4)),"")</f>
        <v/>
      </c>
      <c r="H69" s="19">
        <f>IF(IF($C$1=1,SUMIFS(Data!$G$6:$G$1888,Data!$L$6:$L$1888,$B69,Data!$J$6:$J$1888,H$4),SUMIFS(Data!$O$6:$O$1888,Data!$L$6:$L$1888,$B69,Data!$J$6:$J$1888,H$4))&gt;0,IF($C$1=1,SUMIFS(Data!$G$6:$G$1888,Data!$L$6:$L$1888,$B69,Data!$J$6:$J$1888,H$4),SUMIFS(Data!$O$6:$O$1888,Data!$L$6:$L$1888,$B69,Data!$J$6:$J$1888,H$4)),"")</f>
        <v>14000</v>
      </c>
      <c r="I69" s="19">
        <f>IF(IF($C$1=1,SUMIFS(Data!$G$6:$G$1888,Data!$L$6:$L$1888,$B69,Data!$J$6:$J$1888,I$4),SUMIFS(Data!$O$6:$O$1888,Data!$L$6:$L$1888,$B69,Data!$J$6:$J$1888,I$4))&gt;0,IF($C$1=1,SUMIFS(Data!$G$6:$G$1888,Data!$L$6:$L$1888,$B69,Data!$J$6:$J$1888,I$4),SUMIFS(Data!$O$6:$O$1888,Data!$L$6:$L$1888,$B69,Data!$J$6:$J$1888,I$4)),"")</f>
        <v>63000</v>
      </c>
      <c r="J69" s="19">
        <f>IF(IF($C$1=1,SUMIFS(Data!$G$6:$G$1888,Data!$L$6:$L$1888,$B69,Data!$J$6:$J$1888,J$4),SUMIFS(Data!$O$6:$O$1888,Data!$L$6:$L$1888,$B69,Data!$J$6:$J$1888,J$4))&gt;0,IF($C$1=1,SUMIFS(Data!$G$6:$G$1888,Data!$L$6:$L$1888,$B69,Data!$J$6:$J$1888,J$4),SUMIFS(Data!$O$6:$O$1888,Data!$L$6:$L$1888,$B69,Data!$J$6:$J$1888,J$4)),"")</f>
        <v>11518.711713336908</v>
      </c>
      <c r="K69" s="19" t="str">
        <f>IF(IF($C$1=1,SUMIFS(Data!$G$6:$G$1888,Data!$L$6:$L$1888,$B69,Data!$J$6:$J$1888,K$4),SUMIFS(Data!$O$6:$O$1888,Data!$L$6:$L$1888,$B69,Data!$J$6:$J$1888,K$4))&gt;0,IF($C$1=1,SUMIFS(Data!$G$6:$G$1888,Data!$L$6:$L$1888,$B69,Data!$J$6:$J$1888,K$4),SUMIFS(Data!$O$6:$O$1888,Data!$L$6:$L$1888,$B69,Data!$J$6:$J$1888,K$4)),"")</f>
        <v/>
      </c>
      <c r="L69" s="19" t="str">
        <f>IF(IF($C$1=1,SUMIFS(Data!$G$6:$G$1888,Data!$L$6:$L$1888,$B69,Data!$J$6:$J$1888,L$4),SUMIFS(Data!$O$6:$O$1888,Data!$L$6:$L$1888,$B69,Data!$J$6:$J$1888,L$4))&gt;0,IF($C$1=1,SUMIFS(Data!$G$6:$G$1888,Data!$L$6:$L$1888,$B69,Data!$J$6:$J$1888,L$4),SUMIFS(Data!$O$6:$O$1888,Data!$L$6:$L$1888,$B69,Data!$J$6:$J$1888,L$4)),"")</f>
        <v/>
      </c>
      <c r="M69" s="19">
        <f t="shared" si="4"/>
        <v>123581.73622950527</v>
      </c>
    </row>
    <row r="70" spans="2:13" x14ac:dyDescent="0.25">
      <c r="B70" t="s">
        <v>20</v>
      </c>
      <c r="C70" s="19" t="str">
        <f>IF(IF($C$1=1,SUMIFS(Data!$G$6:$G$1888,Data!$L$6:$L$1888,$B70,Data!$J$6:$J$1888,C$4),SUMIFS(Data!$O$6:$O$1888,Data!$L$6:$L$1888,$B70,Data!$J$6:$J$1888,C$4))&gt;0,IF($C$1=1,SUMIFS(Data!$G$6:$G$1888,Data!$L$6:$L$1888,$B70,Data!$J$6:$J$1888,C$4),SUMIFS(Data!$O$6:$O$1888,Data!$L$6:$L$1888,$B70,Data!$J$6:$J$1888,C$4)),"")</f>
        <v/>
      </c>
      <c r="D70" s="19" t="str">
        <f>IF(IF($C$1=1,SUMIFS(Data!$G$6:$G$1888,Data!$L$6:$L$1888,$B70,Data!$J$6:$J$1888,D$4),SUMIFS(Data!$O$6:$O$1888,Data!$L$6:$L$1888,$B70,Data!$J$6:$J$1888,D$4))&gt;0,IF($C$1=1,SUMIFS(Data!$G$6:$G$1888,Data!$L$6:$L$1888,$B70,Data!$J$6:$J$1888,D$4),SUMIFS(Data!$O$6:$O$1888,Data!$L$6:$L$1888,$B70,Data!$J$6:$J$1888,D$4)),"")</f>
        <v/>
      </c>
      <c r="E70" s="19" t="str">
        <f>IF(IF($C$1=1,SUMIFS(Data!$G$6:$G$1888,Data!$L$6:$L$1888,$B70,Data!$J$6:$J$1888,E$4),SUMIFS(Data!$O$6:$O$1888,Data!$L$6:$L$1888,$B70,Data!$J$6:$J$1888,E$4))&gt;0,IF($C$1=1,SUMIFS(Data!$G$6:$G$1888,Data!$L$6:$L$1888,$B70,Data!$J$6:$J$1888,E$4),SUMIFS(Data!$O$6:$O$1888,Data!$L$6:$L$1888,$B70,Data!$J$6:$J$1888,E$4)),"")</f>
        <v/>
      </c>
      <c r="F70" s="19" t="str">
        <f>IF(IF($C$1=1,SUMIFS(Data!$G$6:$G$1888,Data!$L$6:$L$1888,$B70,Data!$J$6:$J$1888,F$4),SUMIFS(Data!$O$6:$O$1888,Data!$L$6:$L$1888,$B70,Data!$J$6:$J$1888,F$4))&gt;0,IF($C$1=1,SUMIFS(Data!$G$6:$G$1888,Data!$L$6:$L$1888,$B70,Data!$J$6:$J$1888,F$4),SUMIFS(Data!$O$6:$O$1888,Data!$L$6:$L$1888,$B70,Data!$J$6:$J$1888,F$4)),"")</f>
        <v/>
      </c>
      <c r="G70" s="19" t="str">
        <f>IF(IF($C$1=1,SUMIFS(Data!$G$6:$G$1888,Data!$L$6:$L$1888,$B70,Data!$J$6:$J$1888,G$4),SUMIFS(Data!$O$6:$O$1888,Data!$L$6:$L$1888,$B70,Data!$J$6:$J$1888,G$4))&gt;0,IF($C$1=1,SUMIFS(Data!$G$6:$G$1888,Data!$L$6:$L$1888,$B70,Data!$J$6:$J$1888,G$4),SUMIFS(Data!$O$6:$O$1888,Data!$L$6:$L$1888,$B70,Data!$J$6:$J$1888,G$4)),"")</f>
        <v/>
      </c>
      <c r="H70" s="19" t="str">
        <f>IF(IF($C$1=1,SUMIFS(Data!$G$6:$G$1888,Data!$L$6:$L$1888,$B70,Data!$J$6:$J$1888,H$4),SUMIFS(Data!$O$6:$O$1888,Data!$L$6:$L$1888,$B70,Data!$J$6:$J$1888,H$4))&gt;0,IF($C$1=1,SUMIFS(Data!$G$6:$G$1888,Data!$L$6:$L$1888,$B70,Data!$J$6:$J$1888,H$4),SUMIFS(Data!$O$6:$O$1888,Data!$L$6:$L$1888,$B70,Data!$J$6:$J$1888,H$4)),"")</f>
        <v/>
      </c>
      <c r="I70" s="19" t="str">
        <f>IF(IF($C$1=1,SUMIFS(Data!$G$6:$G$1888,Data!$L$6:$L$1888,$B70,Data!$J$6:$J$1888,I$4),SUMIFS(Data!$O$6:$O$1888,Data!$L$6:$L$1888,$B70,Data!$J$6:$J$1888,I$4))&gt;0,IF($C$1=1,SUMIFS(Data!$G$6:$G$1888,Data!$L$6:$L$1888,$B70,Data!$J$6:$J$1888,I$4),SUMIFS(Data!$O$6:$O$1888,Data!$L$6:$L$1888,$B70,Data!$J$6:$J$1888,I$4)),"")</f>
        <v/>
      </c>
      <c r="J70" s="19">
        <f>IF(IF($C$1=1,SUMIFS(Data!$G$6:$G$1888,Data!$L$6:$L$1888,$B70,Data!$J$6:$J$1888,J$4),SUMIFS(Data!$O$6:$O$1888,Data!$L$6:$L$1888,$B70,Data!$J$6:$J$1888,J$4))&gt;0,IF($C$1=1,SUMIFS(Data!$G$6:$G$1888,Data!$L$6:$L$1888,$B70,Data!$J$6:$J$1888,J$4),SUMIFS(Data!$O$6:$O$1888,Data!$L$6:$L$1888,$B70,Data!$J$6:$J$1888,J$4)),"")</f>
        <v>41731</v>
      </c>
      <c r="K70" s="19" t="str">
        <f>IF(IF($C$1=1,SUMIFS(Data!$G$6:$G$1888,Data!$L$6:$L$1888,$B70,Data!$J$6:$J$1888,K$4),SUMIFS(Data!$O$6:$O$1888,Data!$L$6:$L$1888,$B70,Data!$J$6:$J$1888,K$4))&gt;0,IF($C$1=1,SUMIFS(Data!$G$6:$G$1888,Data!$L$6:$L$1888,$B70,Data!$J$6:$J$1888,K$4),SUMIFS(Data!$O$6:$O$1888,Data!$L$6:$L$1888,$B70,Data!$J$6:$J$1888,K$4)),"")</f>
        <v/>
      </c>
      <c r="L70" s="19" t="str">
        <f>IF(IF($C$1=1,SUMIFS(Data!$G$6:$G$1888,Data!$L$6:$L$1888,$B70,Data!$J$6:$J$1888,L$4),SUMIFS(Data!$O$6:$O$1888,Data!$L$6:$L$1888,$B70,Data!$J$6:$J$1888,L$4))&gt;0,IF($C$1=1,SUMIFS(Data!$G$6:$G$1888,Data!$L$6:$L$1888,$B70,Data!$J$6:$J$1888,L$4),SUMIFS(Data!$O$6:$O$1888,Data!$L$6:$L$1888,$B70,Data!$J$6:$J$1888,L$4)),"")</f>
        <v/>
      </c>
      <c r="M70" s="19">
        <f t="shared" ref="M70:M106" si="6">SUM(C70:L70)</f>
        <v>41731</v>
      </c>
    </row>
    <row r="71" spans="2:13" x14ac:dyDescent="0.25">
      <c r="B71" t="s">
        <v>35</v>
      </c>
      <c r="C71" s="19" t="str">
        <f>IF(IF($C$1=1,SUMIFS(Data!$G$6:$G$1888,Data!$L$6:$L$1888,$B71,Data!$J$6:$J$1888,C$4),SUMIFS(Data!$O$6:$O$1888,Data!$L$6:$L$1888,$B71,Data!$J$6:$J$1888,C$4))&gt;0,IF($C$1=1,SUMIFS(Data!$G$6:$G$1888,Data!$L$6:$L$1888,$B71,Data!$J$6:$J$1888,C$4),SUMIFS(Data!$O$6:$O$1888,Data!$L$6:$L$1888,$B71,Data!$J$6:$J$1888,C$4)),"")</f>
        <v/>
      </c>
      <c r="D71" s="19" t="str">
        <f>IF(IF($C$1=1,SUMIFS(Data!$G$6:$G$1888,Data!$L$6:$L$1888,$B71,Data!$J$6:$J$1888,D$4),SUMIFS(Data!$O$6:$O$1888,Data!$L$6:$L$1888,$B71,Data!$J$6:$J$1888,D$4))&gt;0,IF($C$1=1,SUMIFS(Data!$G$6:$G$1888,Data!$L$6:$L$1888,$B71,Data!$J$6:$J$1888,D$4),SUMIFS(Data!$O$6:$O$1888,Data!$L$6:$L$1888,$B71,Data!$J$6:$J$1888,D$4)),"")</f>
        <v/>
      </c>
      <c r="E71" s="19">
        <f>IF(IF($C$1=1,SUMIFS(Data!$G$6:$G$1888,Data!$L$6:$L$1888,$B71,Data!$J$6:$J$1888,E$4),SUMIFS(Data!$O$6:$O$1888,Data!$L$6:$L$1888,$B71,Data!$J$6:$J$1888,E$4))&gt;0,IF($C$1=1,SUMIFS(Data!$G$6:$G$1888,Data!$L$6:$L$1888,$B71,Data!$J$6:$J$1888,E$4),SUMIFS(Data!$O$6:$O$1888,Data!$L$6:$L$1888,$B71,Data!$J$6:$J$1888,E$4)),"")</f>
        <v>88927.960729412545</v>
      </c>
      <c r="F71" s="19">
        <f>IF(IF($C$1=1,SUMIFS(Data!$G$6:$G$1888,Data!$L$6:$L$1888,$B71,Data!$J$6:$J$1888,F$4),SUMIFS(Data!$O$6:$O$1888,Data!$L$6:$L$1888,$B71,Data!$J$6:$J$1888,F$4))&gt;0,IF($C$1=1,SUMIFS(Data!$G$6:$G$1888,Data!$L$6:$L$1888,$B71,Data!$J$6:$J$1888,F$4),SUMIFS(Data!$O$6:$O$1888,Data!$L$6:$L$1888,$B71,Data!$J$6:$J$1888,F$4)),"")</f>
        <v>65616.131023916547</v>
      </c>
      <c r="G71" s="19" t="str">
        <f>IF(IF($C$1=1,SUMIFS(Data!$G$6:$G$1888,Data!$L$6:$L$1888,$B71,Data!$J$6:$J$1888,G$4),SUMIFS(Data!$O$6:$O$1888,Data!$L$6:$L$1888,$B71,Data!$J$6:$J$1888,G$4))&gt;0,IF($C$1=1,SUMIFS(Data!$G$6:$G$1888,Data!$L$6:$L$1888,$B71,Data!$J$6:$J$1888,G$4),SUMIFS(Data!$O$6:$O$1888,Data!$L$6:$L$1888,$B71,Data!$J$6:$J$1888,G$4)),"")</f>
        <v/>
      </c>
      <c r="H71" s="19" t="str">
        <f>IF(IF($C$1=1,SUMIFS(Data!$G$6:$G$1888,Data!$L$6:$L$1888,$B71,Data!$J$6:$J$1888,H$4),SUMIFS(Data!$O$6:$O$1888,Data!$L$6:$L$1888,$B71,Data!$J$6:$J$1888,H$4))&gt;0,IF($C$1=1,SUMIFS(Data!$G$6:$G$1888,Data!$L$6:$L$1888,$B71,Data!$J$6:$J$1888,H$4),SUMIFS(Data!$O$6:$O$1888,Data!$L$6:$L$1888,$B71,Data!$J$6:$J$1888,H$4)),"")</f>
        <v/>
      </c>
      <c r="I71" s="19" t="str">
        <f>IF(IF($C$1=1,SUMIFS(Data!$G$6:$G$1888,Data!$L$6:$L$1888,$B71,Data!$J$6:$J$1888,I$4),SUMIFS(Data!$O$6:$O$1888,Data!$L$6:$L$1888,$B71,Data!$J$6:$J$1888,I$4))&gt;0,IF($C$1=1,SUMIFS(Data!$G$6:$G$1888,Data!$L$6:$L$1888,$B71,Data!$J$6:$J$1888,I$4),SUMIFS(Data!$O$6:$O$1888,Data!$L$6:$L$1888,$B71,Data!$J$6:$J$1888,I$4)),"")</f>
        <v/>
      </c>
      <c r="J71" s="19">
        <f>IF(IF($C$1=1,SUMIFS(Data!$G$6:$G$1888,Data!$L$6:$L$1888,$B71,Data!$J$6:$J$1888,J$4),SUMIFS(Data!$O$6:$O$1888,Data!$L$6:$L$1888,$B71,Data!$J$6:$J$1888,J$4))&gt;0,IF($C$1=1,SUMIFS(Data!$G$6:$G$1888,Data!$L$6:$L$1888,$B71,Data!$J$6:$J$1888,J$4),SUMIFS(Data!$O$6:$O$1888,Data!$L$6:$L$1888,$B71,Data!$J$6:$J$1888,J$4)),"")</f>
        <v>153718.33211798454</v>
      </c>
      <c r="K71" s="19" t="str">
        <f>IF(IF($C$1=1,SUMIFS(Data!$G$6:$G$1888,Data!$L$6:$L$1888,$B71,Data!$J$6:$J$1888,K$4),SUMIFS(Data!$O$6:$O$1888,Data!$L$6:$L$1888,$B71,Data!$J$6:$J$1888,K$4))&gt;0,IF($C$1=1,SUMIFS(Data!$G$6:$G$1888,Data!$L$6:$L$1888,$B71,Data!$J$6:$J$1888,K$4),SUMIFS(Data!$O$6:$O$1888,Data!$L$6:$L$1888,$B71,Data!$J$6:$J$1888,K$4)),"")</f>
        <v/>
      </c>
      <c r="L71" s="19" t="str">
        <f>IF(IF($C$1=1,SUMIFS(Data!$G$6:$G$1888,Data!$L$6:$L$1888,$B71,Data!$J$6:$J$1888,L$4),SUMIFS(Data!$O$6:$O$1888,Data!$L$6:$L$1888,$B71,Data!$J$6:$J$1888,L$4))&gt;0,IF($C$1=1,SUMIFS(Data!$G$6:$G$1888,Data!$L$6:$L$1888,$B71,Data!$J$6:$J$1888,L$4),SUMIFS(Data!$O$6:$O$1888,Data!$L$6:$L$1888,$B71,Data!$J$6:$J$1888,L$4)),"")</f>
        <v/>
      </c>
      <c r="M71" s="19">
        <f t="shared" si="6"/>
        <v>308262.42387131363</v>
      </c>
    </row>
    <row r="72" spans="2:13" x14ac:dyDescent="0.25">
      <c r="B72" t="s">
        <v>1347</v>
      </c>
      <c r="C72" s="19">
        <f>IF(IF($C$1=1,SUMIFS(Data!$G$6:$G$1888,Data!$L$6:$L$1888,$B72,Data!$J$6:$J$1888,C$4),SUMIFS(Data!$O$6:$O$1888,Data!$L$6:$L$1888,$B72,Data!$J$6:$J$1888,C$4))&gt;0,IF($C$1=1,SUMIFS(Data!$G$6:$G$1888,Data!$L$6:$L$1888,$B72,Data!$J$6:$J$1888,C$4),SUMIFS(Data!$O$6:$O$1888,Data!$L$6:$L$1888,$B72,Data!$J$6:$J$1888,C$4)),"")</f>
        <v>69871.969144538423</v>
      </c>
      <c r="D72" s="19">
        <f>IF(IF($C$1=1,SUMIFS(Data!$G$6:$G$1888,Data!$L$6:$L$1888,$B72,Data!$J$6:$J$1888,D$4),SUMIFS(Data!$O$6:$O$1888,Data!$L$6:$L$1888,$B72,Data!$J$6:$J$1888,D$4))&gt;0,IF($C$1=1,SUMIFS(Data!$G$6:$G$1888,Data!$L$6:$L$1888,$B72,Data!$J$6:$J$1888,D$4),SUMIFS(Data!$O$6:$O$1888,Data!$L$6:$L$1888,$B72,Data!$J$6:$J$1888,D$4)),"")</f>
        <v>30489.586535798586</v>
      </c>
      <c r="E72" s="19">
        <f>IF(IF($C$1=1,SUMIFS(Data!$G$6:$G$1888,Data!$L$6:$L$1888,$B72,Data!$J$6:$J$1888,E$4),SUMIFS(Data!$O$6:$O$1888,Data!$L$6:$L$1888,$B72,Data!$J$6:$J$1888,E$4))&gt;0,IF($C$1=1,SUMIFS(Data!$G$6:$G$1888,Data!$L$6:$L$1888,$B72,Data!$J$6:$J$1888,E$4),SUMIFS(Data!$O$6:$O$1888,Data!$L$6:$L$1888,$B72,Data!$J$6:$J$1888,E$4)),"")</f>
        <v>19055.991584874118</v>
      </c>
      <c r="F72" s="19" t="str">
        <f>IF(IF($C$1=1,SUMIFS(Data!$G$6:$G$1888,Data!$L$6:$L$1888,$B72,Data!$J$6:$J$1888,F$4),SUMIFS(Data!$O$6:$O$1888,Data!$L$6:$L$1888,$B72,Data!$J$6:$J$1888,F$4))&gt;0,IF($C$1=1,SUMIFS(Data!$G$6:$G$1888,Data!$L$6:$L$1888,$B72,Data!$J$6:$J$1888,F$4),SUMIFS(Data!$O$6:$O$1888,Data!$L$6:$L$1888,$B72,Data!$J$6:$J$1888,F$4)),"")</f>
        <v/>
      </c>
      <c r="G72" s="19">
        <f>IF(IF($C$1=1,SUMIFS(Data!$G$6:$G$1888,Data!$L$6:$L$1888,$B72,Data!$J$6:$J$1888,G$4),SUMIFS(Data!$O$6:$O$1888,Data!$L$6:$L$1888,$B72,Data!$J$6:$J$1888,G$4))&gt;0,IF($C$1=1,SUMIFS(Data!$G$6:$G$1888,Data!$L$6:$L$1888,$B72,Data!$J$6:$J$1888,G$4),SUMIFS(Data!$O$6:$O$1888,Data!$L$6:$L$1888,$B72,Data!$J$6:$J$1888,G$4)),"")</f>
        <v>63519.971949580387</v>
      </c>
      <c r="H72" s="19" t="str">
        <f>IF(IF($C$1=1,SUMIFS(Data!$G$6:$G$1888,Data!$L$6:$L$1888,$B72,Data!$J$6:$J$1888,H$4),SUMIFS(Data!$O$6:$O$1888,Data!$L$6:$L$1888,$B72,Data!$J$6:$J$1888,H$4))&gt;0,IF($C$1=1,SUMIFS(Data!$G$6:$G$1888,Data!$L$6:$L$1888,$B72,Data!$J$6:$J$1888,H$4),SUMIFS(Data!$O$6:$O$1888,Data!$L$6:$L$1888,$B72,Data!$J$6:$J$1888,H$4)),"")</f>
        <v/>
      </c>
      <c r="I72" s="19" t="str">
        <f>IF(IF($C$1=1,SUMIFS(Data!$G$6:$G$1888,Data!$L$6:$L$1888,$B72,Data!$J$6:$J$1888,I$4),SUMIFS(Data!$O$6:$O$1888,Data!$L$6:$L$1888,$B72,Data!$J$6:$J$1888,I$4))&gt;0,IF($C$1=1,SUMIFS(Data!$G$6:$G$1888,Data!$L$6:$L$1888,$B72,Data!$J$6:$J$1888,I$4),SUMIFS(Data!$O$6:$O$1888,Data!$L$6:$L$1888,$B72,Data!$J$6:$J$1888,I$4)),"")</f>
        <v/>
      </c>
      <c r="J72" s="19">
        <f>IF(IF($C$1=1,SUMIFS(Data!$G$6:$G$1888,Data!$L$6:$L$1888,$B72,Data!$J$6:$J$1888,J$4),SUMIFS(Data!$O$6:$O$1888,Data!$L$6:$L$1888,$B72,Data!$J$6:$J$1888,J$4))&gt;0,IF($C$1=1,SUMIFS(Data!$G$6:$G$1888,Data!$L$6:$L$1888,$B72,Data!$J$6:$J$1888,J$4),SUMIFS(Data!$O$6:$O$1888,Data!$L$6:$L$1888,$B72,Data!$J$6:$J$1888,J$4)),"")</f>
        <v>100615.63556813535</v>
      </c>
      <c r="K72" s="19" t="str">
        <f>IF(IF($C$1=1,SUMIFS(Data!$G$6:$G$1888,Data!$L$6:$L$1888,$B72,Data!$J$6:$J$1888,K$4),SUMIFS(Data!$O$6:$O$1888,Data!$L$6:$L$1888,$B72,Data!$J$6:$J$1888,K$4))&gt;0,IF($C$1=1,SUMIFS(Data!$G$6:$G$1888,Data!$L$6:$L$1888,$B72,Data!$J$6:$J$1888,K$4),SUMIFS(Data!$O$6:$O$1888,Data!$L$6:$L$1888,$B72,Data!$J$6:$J$1888,K$4)),"")</f>
        <v/>
      </c>
      <c r="L72" s="19" t="str">
        <f>IF(IF($C$1=1,SUMIFS(Data!$G$6:$G$1888,Data!$L$6:$L$1888,$B72,Data!$J$6:$J$1888,L$4),SUMIFS(Data!$O$6:$O$1888,Data!$L$6:$L$1888,$B72,Data!$J$6:$J$1888,L$4))&gt;0,IF($C$1=1,SUMIFS(Data!$G$6:$G$1888,Data!$L$6:$L$1888,$B72,Data!$J$6:$J$1888,L$4),SUMIFS(Data!$O$6:$O$1888,Data!$L$6:$L$1888,$B72,Data!$J$6:$J$1888,L$4)),"")</f>
        <v/>
      </c>
      <c r="M72" s="19">
        <f t="shared" si="6"/>
        <v>283553.1547829269</v>
      </c>
    </row>
    <row r="73" spans="2:13" x14ac:dyDescent="0.25">
      <c r="B73" t="s">
        <v>816</v>
      </c>
      <c r="C73" s="19" t="str">
        <f>IF(IF($C$1=1,SUMIFS(Data!$G$6:$G$1888,Data!$L$6:$L$1888,$B73,Data!$J$6:$J$1888,C$4),SUMIFS(Data!$O$6:$O$1888,Data!$L$6:$L$1888,$B73,Data!$J$6:$J$1888,C$4))&gt;0,IF($C$1=1,SUMIFS(Data!$G$6:$G$1888,Data!$L$6:$L$1888,$B73,Data!$J$6:$J$1888,C$4),SUMIFS(Data!$O$6:$O$1888,Data!$L$6:$L$1888,$B73,Data!$J$6:$J$1888,C$4)),"")</f>
        <v/>
      </c>
      <c r="D73" s="19" t="str">
        <f>IF(IF($C$1=1,SUMIFS(Data!$G$6:$G$1888,Data!$L$6:$L$1888,$B73,Data!$J$6:$J$1888,D$4),SUMIFS(Data!$O$6:$O$1888,Data!$L$6:$L$1888,$B73,Data!$J$6:$J$1888,D$4))&gt;0,IF($C$1=1,SUMIFS(Data!$G$6:$G$1888,Data!$L$6:$L$1888,$B73,Data!$J$6:$J$1888,D$4),SUMIFS(Data!$O$6:$O$1888,Data!$L$6:$L$1888,$B73,Data!$J$6:$J$1888,D$4)),"")</f>
        <v/>
      </c>
      <c r="E73" s="19" t="str">
        <f>IF(IF($C$1=1,SUMIFS(Data!$G$6:$G$1888,Data!$L$6:$L$1888,$B73,Data!$J$6:$J$1888,E$4),SUMIFS(Data!$O$6:$O$1888,Data!$L$6:$L$1888,$B73,Data!$J$6:$J$1888,E$4))&gt;0,IF($C$1=1,SUMIFS(Data!$G$6:$G$1888,Data!$L$6:$L$1888,$B73,Data!$J$6:$J$1888,E$4),SUMIFS(Data!$O$6:$O$1888,Data!$L$6:$L$1888,$B73,Data!$J$6:$J$1888,E$4)),"")</f>
        <v/>
      </c>
      <c r="F73" s="19" t="str">
        <f>IF(IF($C$1=1,SUMIFS(Data!$G$6:$G$1888,Data!$L$6:$L$1888,$B73,Data!$J$6:$J$1888,F$4),SUMIFS(Data!$O$6:$O$1888,Data!$L$6:$L$1888,$B73,Data!$J$6:$J$1888,F$4))&gt;0,IF($C$1=1,SUMIFS(Data!$G$6:$G$1888,Data!$L$6:$L$1888,$B73,Data!$J$6:$J$1888,F$4),SUMIFS(Data!$O$6:$O$1888,Data!$L$6:$L$1888,$B73,Data!$J$6:$J$1888,F$4)),"")</f>
        <v/>
      </c>
      <c r="G73" s="19">
        <f>IF(IF($C$1=1,SUMIFS(Data!$G$6:$G$1888,Data!$L$6:$L$1888,$B73,Data!$J$6:$J$1888,G$4),SUMIFS(Data!$O$6:$O$1888,Data!$L$6:$L$1888,$B73,Data!$J$6:$J$1888,G$4))&gt;0,IF($C$1=1,SUMIFS(Data!$G$6:$G$1888,Data!$L$6:$L$1888,$B73,Data!$J$6:$J$1888,G$4),SUMIFS(Data!$O$6:$O$1888,Data!$L$6:$L$1888,$B73,Data!$J$6:$J$1888,G$4)),"")</f>
        <v>15000</v>
      </c>
      <c r="H73" s="19" t="str">
        <f>IF(IF($C$1=1,SUMIFS(Data!$G$6:$G$1888,Data!$L$6:$L$1888,$B73,Data!$J$6:$J$1888,H$4),SUMIFS(Data!$O$6:$O$1888,Data!$L$6:$L$1888,$B73,Data!$J$6:$J$1888,H$4))&gt;0,IF($C$1=1,SUMIFS(Data!$G$6:$G$1888,Data!$L$6:$L$1888,$B73,Data!$J$6:$J$1888,H$4),SUMIFS(Data!$O$6:$O$1888,Data!$L$6:$L$1888,$B73,Data!$J$6:$J$1888,H$4)),"")</f>
        <v/>
      </c>
      <c r="I73" s="19" t="str">
        <f>IF(IF($C$1=1,SUMIFS(Data!$G$6:$G$1888,Data!$L$6:$L$1888,$B73,Data!$J$6:$J$1888,I$4),SUMIFS(Data!$O$6:$O$1888,Data!$L$6:$L$1888,$B73,Data!$J$6:$J$1888,I$4))&gt;0,IF($C$1=1,SUMIFS(Data!$G$6:$G$1888,Data!$L$6:$L$1888,$B73,Data!$J$6:$J$1888,I$4),SUMIFS(Data!$O$6:$O$1888,Data!$L$6:$L$1888,$B73,Data!$J$6:$J$1888,I$4)),"")</f>
        <v/>
      </c>
      <c r="J73" s="19" t="str">
        <f>IF(IF($C$1=1,SUMIFS(Data!$G$6:$G$1888,Data!$L$6:$L$1888,$B73,Data!$J$6:$J$1888,J$4),SUMIFS(Data!$O$6:$O$1888,Data!$L$6:$L$1888,$B73,Data!$J$6:$J$1888,J$4))&gt;0,IF($C$1=1,SUMIFS(Data!$G$6:$G$1888,Data!$L$6:$L$1888,$B73,Data!$J$6:$J$1888,J$4),SUMIFS(Data!$O$6:$O$1888,Data!$L$6:$L$1888,$B73,Data!$J$6:$J$1888,J$4)),"")</f>
        <v/>
      </c>
      <c r="K73" s="19" t="str">
        <f>IF(IF($C$1=1,SUMIFS(Data!$G$6:$G$1888,Data!$L$6:$L$1888,$B73,Data!$J$6:$J$1888,K$4),SUMIFS(Data!$O$6:$O$1888,Data!$L$6:$L$1888,$B73,Data!$J$6:$J$1888,K$4))&gt;0,IF($C$1=1,SUMIFS(Data!$G$6:$G$1888,Data!$L$6:$L$1888,$B73,Data!$J$6:$J$1888,K$4),SUMIFS(Data!$O$6:$O$1888,Data!$L$6:$L$1888,$B73,Data!$J$6:$J$1888,K$4)),"")</f>
        <v/>
      </c>
      <c r="L73" s="19" t="str">
        <f>IF(IF($C$1=1,SUMIFS(Data!$G$6:$G$1888,Data!$L$6:$L$1888,$B73,Data!$J$6:$J$1888,L$4),SUMIFS(Data!$O$6:$O$1888,Data!$L$6:$L$1888,$B73,Data!$J$6:$J$1888,L$4))&gt;0,IF($C$1=1,SUMIFS(Data!$G$6:$G$1888,Data!$L$6:$L$1888,$B73,Data!$J$6:$J$1888,L$4),SUMIFS(Data!$O$6:$O$1888,Data!$L$6:$L$1888,$B73,Data!$J$6:$J$1888,L$4)),"")</f>
        <v/>
      </c>
      <c r="M73" s="19">
        <f t="shared" si="6"/>
        <v>15000</v>
      </c>
    </row>
    <row r="74" spans="2:13" x14ac:dyDescent="0.25">
      <c r="B74" t="s">
        <v>1287</v>
      </c>
      <c r="C74" s="19" t="str">
        <f>IF(IF($C$1=1,SUMIFS(Data!$G$6:$G$1888,Data!$L$6:$L$1888,$B74,Data!$J$6:$J$1888,C$4),SUMIFS(Data!$O$6:$O$1888,Data!$L$6:$L$1888,$B74,Data!$J$6:$J$1888,C$4))&gt;0,IF($C$1=1,SUMIFS(Data!$G$6:$G$1888,Data!$L$6:$L$1888,$B74,Data!$J$6:$J$1888,C$4),SUMIFS(Data!$O$6:$O$1888,Data!$L$6:$L$1888,$B74,Data!$J$6:$J$1888,C$4)),"")</f>
        <v/>
      </c>
      <c r="D74" s="19" t="str">
        <f>IF(IF($C$1=1,SUMIFS(Data!$G$6:$G$1888,Data!$L$6:$L$1888,$B74,Data!$J$6:$J$1888,D$4),SUMIFS(Data!$O$6:$O$1888,Data!$L$6:$L$1888,$B74,Data!$J$6:$J$1888,D$4))&gt;0,IF($C$1=1,SUMIFS(Data!$G$6:$G$1888,Data!$L$6:$L$1888,$B74,Data!$J$6:$J$1888,D$4),SUMIFS(Data!$O$6:$O$1888,Data!$L$6:$L$1888,$B74,Data!$J$6:$J$1888,D$4)),"")</f>
        <v/>
      </c>
      <c r="E74" s="19" t="str">
        <f>IF(IF($C$1=1,SUMIFS(Data!$G$6:$G$1888,Data!$L$6:$L$1888,$B74,Data!$J$6:$J$1888,E$4),SUMIFS(Data!$O$6:$O$1888,Data!$L$6:$L$1888,$B74,Data!$J$6:$J$1888,E$4))&gt;0,IF($C$1=1,SUMIFS(Data!$G$6:$G$1888,Data!$L$6:$L$1888,$B74,Data!$J$6:$J$1888,E$4),SUMIFS(Data!$O$6:$O$1888,Data!$L$6:$L$1888,$B74,Data!$J$6:$J$1888,E$4)),"")</f>
        <v/>
      </c>
      <c r="F74" s="19" t="str">
        <f>IF(IF($C$1=1,SUMIFS(Data!$G$6:$G$1888,Data!$L$6:$L$1888,$B74,Data!$J$6:$J$1888,F$4),SUMIFS(Data!$O$6:$O$1888,Data!$L$6:$L$1888,$B74,Data!$J$6:$J$1888,F$4))&gt;0,IF($C$1=1,SUMIFS(Data!$G$6:$G$1888,Data!$L$6:$L$1888,$B74,Data!$J$6:$J$1888,F$4),SUMIFS(Data!$O$6:$O$1888,Data!$L$6:$L$1888,$B74,Data!$J$6:$J$1888,F$4)),"")</f>
        <v/>
      </c>
      <c r="G74" s="19" t="str">
        <f>IF(IF($C$1=1,SUMIFS(Data!$G$6:$G$1888,Data!$L$6:$L$1888,$B74,Data!$J$6:$J$1888,G$4),SUMIFS(Data!$O$6:$O$1888,Data!$L$6:$L$1888,$B74,Data!$J$6:$J$1888,G$4))&gt;0,IF($C$1=1,SUMIFS(Data!$G$6:$G$1888,Data!$L$6:$L$1888,$B74,Data!$J$6:$J$1888,G$4),SUMIFS(Data!$O$6:$O$1888,Data!$L$6:$L$1888,$B74,Data!$J$6:$J$1888,G$4)),"")</f>
        <v/>
      </c>
      <c r="H74" s="19" t="str">
        <f>IF(IF($C$1=1,SUMIFS(Data!$G$6:$G$1888,Data!$L$6:$L$1888,$B74,Data!$J$6:$J$1888,H$4),SUMIFS(Data!$O$6:$O$1888,Data!$L$6:$L$1888,$B74,Data!$J$6:$J$1888,H$4))&gt;0,IF($C$1=1,SUMIFS(Data!$G$6:$G$1888,Data!$L$6:$L$1888,$B74,Data!$J$6:$J$1888,H$4),SUMIFS(Data!$O$6:$O$1888,Data!$L$6:$L$1888,$B74,Data!$J$6:$J$1888,H$4)),"")</f>
        <v/>
      </c>
      <c r="I74" s="19">
        <f>IF(IF($C$1=1,SUMIFS(Data!$G$6:$G$1888,Data!$L$6:$L$1888,$B74,Data!$J$6:$J$1888,I$4),SUMIFS(Data!$O$6:$O$1888,Data!$L$6:$L$1888,$B74,Data!$J$6:$J$1888,I$4))&gt;0,IF($C$1=1,SUMIFS(Data!$G$6:$G$1888,Data!$L$6:$L$1888,$B74,Data!$J$6:$J$1888,I$4),SUMIFS(Data!$O$6:$O$1888,Data!$L$6:$L$1888,$B74,Data!$J$6:$J$1888,I$4)),"")</f>
        <v>13500</v>
      </c>
      <c r="J74" s="19" t="str">
        <f>IF(IF($C$1=1,SUMIFS(Data!$G$6:$G$1888,Data!$L$6:$L$1888,$B74,Data!$J$6:$J$1888,J$4),SUMIFS(Data!$O$6:$O$1888,Data!$L$6:$L$1888,$B74,Data!$J$6:$J$1888,J$4))&gt;0,IF($C$1=1,SUMIFS(Data!$G$6:$G$1888,Data!$L$6:$L$1888,$B74,Data!$J$6:$J$1888,J$4),SUMIFS(Data!$O$6:$O$1888,Data!$L$6:$L$1888,$B74,Data!$J$6:$J$1888,J$4)),"")</f>
        <v/>
      </c>
      <c r="K74" s="19" t="str">
        <f>IF(IF($C$1=1,SUMIFS(Data!$G$6:$G$1888,Data!$L$6:$L$1888,$B74,Data!$J$6:$J$1888,K$4),SUMIFS(Data!$O$6:$O$1888,Data!$L$6:$L$1888,$B74,Data!$J$6:$J$1888,K$4))&gt;0,IF($C$1=1,SUMIFS(Data!$G$6:$G$1888,Data!$L$6:$L$1888,$B74,Data!$J$6:$J$1888,K$4),SUMIFS(Data!$O$6:$O$1888,Data!$L$6:$L$1888,$B74,Data!$J$6:$J$1888,K$4)),"")</f>
        <v/>
      </c>
      <c r="L74" s="19" t="str">
        <f>IF(IF($C$1=1,SUMIFS(Data!$G$6:$G$1888,Data!$L$6:$L$1888,$B74,Data!$J$6:$J$1888,L$4),SUMIFS(Data!$O$6:$O$1888,Data!$L$6:$L$1888,$B74,Data!$J$6:$J$1888,L$4))&gt;0,IF($C$1=1,SUMIFS(Data!$G$6:$G$1888,Data!$L$6:$L$1888,$B74,Data!$J$6:$J$1888,L$4),SUMIFS(Data!$O$6:$O$1888,Data!$L$6:$L$1888,$B74,Data!$J$6:$J$1888,L$4)),"")</f>
        <v/>
      </c>
      <c r="M74" s="19">
        <f t="shared" si="6"/>
        <v>13500</v>
      </c>
    </row>
    <row r="75" spans="2:13" x14ac:dyDescent="0.25">
      <c r="B75" t="s">
        <v>626</v>
      </c>
      <c r="C75" s="19" t="str">
        <f>IF(IF($C$1=1,SUMIFS(Data!$G$6:$G$1888,Data!$L$6:$L$1888,$B75,Data!$J$6:$J$1888,C$4),SUMIFS(Data!$O$6:$O$1888,Data!$L$6:$L$1888,$B75,Data!$J$6:$J$1888,C$4))&gt;0,IF($C$1=1,SUMIFS(Data!$G$6:$G$1888,Data!$L$6:$L$1888,$B75,Data!$J$6:$J$1888,C$4),SUMIFS(Data!$O$6:$O$1888,Data!$L$6:$L$1888,$B75,Data!$J$6:$J$1888,C$4)),"")</f>
        <v/>
      </c>
      <c r="D75" s="19">
        <f>IF(IF($C$1=1,SUMIFS(Data!$G$6:$G$1888,Data!$L$6:$L$1888,$B75,Data!$J$6:$J$1888,D$4),SUMIFS(Data!$O$6:$O$1888,Data!$L$6:$L$1888,$B75,Data!$J$6:$J$1888,D$4))&gt;0,IF($C$1=1,SUMIFS(Data!$G$6:$G$1888,Data!$L$6:$L$1888,$B75,Data!$J$6:$J$1888,D$4),SUMIFS(Data!$O$6:$O$1888,Data!$L$6:$L$1888,$B75,Data!$J$6:$J$1888,D$4)),"")</f>
        <v>142284.73716706008</v>
      </c>
      <c r="E75" s="19">
        <f>IF(IF($C$1=1,SUMIFS(Data!$G$6:$G$1888,Data!$L$6:$L$1888,$B75,Data!$J$6:$J$1888,E$4),SUMIFS(Data!$O$6:$O$1888,Data!$L$6:$L$1888,$B75,Data!$J$6:$J$1888,E$4))&gt;0,IF($C$1=1,SUMIFS(Data!$G$6:$G$1888,Data!$L$6:$L$1888,$B75,Data!$J$6:$J$1888,E$4),SUMIFS(Data!$O$6:$O$1888,Data!$L$6:$L$1888,$B75,Data!$J$6:$J$1888,E$4)),"")</f>
        <v>38111.983169748237</v>
      </c>
      <c r="F75" s="19" t="str">
        <f>IF(IF($C$1=1,SUMIFS(Data!$G$6:$G$1888,Data!$L$6:$L$1888,$B75,Data!$J$6:$J$1888,F$4),SUMIFS(Data!$O$6:$O$1888,Data!$L$6:$L$1888,$B75,Data!$J$6:$J$1888,F$4))&gt;0,IF($C$1=1,SUMIFS(Data!$G$6:$G$1888,Data!$L$6:$L$1888,$B75,Data!$J$6:$J$1888,F$4),SUMIFS(Data!$O$6:$O$1888,Data!$L$6:$L$1888,$B75,Data!$J$6:$J$1888,F$4)),"")</f>
        <v/>
      </c>
      <c r="G75" s="19">
        <f>IF(IF($C$1=1,SUMIFS(Data!$G$6:$G$1888,Data!$L$6:$L$1888,$B75,Data!$J$6:$J$1888,G$4),SUMIFS(Data!$O$6:$O$1888,Data!$L$6:$L$1888,$B75,Data!$J$6:$J$1888,G$4))&gt;0,IF($C$1=1,SUMIFS(Data!$G$6:$G$1888,Data!$L$6:$L$1888,$B75,Data!$J$6:$J$1888,G$4),SUMIFS(Data!$O$6:$O$1888,Data!$L$6:$L$1888,$B75,Data!$J$6:$J$1888,G$4)),"")</f>
        <v>62564.631571458704</v>
      </c>
      <c r="H75" s="19">
        <f>IF(IF($C$1=1,SUMIFS(Data!$G$6:$G$1888,Data!$L$6:$L$1888,$B75,Data!$J$6:$J$1888,H$4),SUMIFS(Data!$O$6:$O$1888,Data!$L$6:$L$1888,$B75,Data!$J$6:$J$1888,H$4))&gt;0,IF($C$1=1,SUMIFS(Data!$G$6:$G$1888,Data!$L$6:$L$1888,$B75,Data!$J$6:$J$1888,H$4),SUMIFS(Data!$O$6:$O$1888,Data!$L$6:$L$1888,$B75,Data!$J$6:$J$1888,H$4)),"")</f>
        <v>129580.742777144</v>
      </c>
      <c r="I75" s="19">
        <f>IF(IF($C$1=1,SUMIFS(Data!$G$6:$G$1888,Data!$L$6:$L$1888,$B75,Data!$J$6:$J$1888,I$4),SUMIFS(Data!$O$6:$O$1888,Data!$L$6:$L$1888,$B75,Data!$J$6:$J$1888,I$4))&gt;0,IF($C$1=1,SUMIFS(Data!$G$6:$G$1888,Data!$L$6:$L$1888,$B75,Data!$J$6:$J$1888,I$4),SUMIFS(Data!$O$6:$O$1888,Data!$L$6:$L$1888,$B75,Data!$J$6:$J$1888,I$4)),"")</f>
        <v>307436.66423596907</v>
      </c>
      <c r="J75" s="19">
        <f>IF(IF($C$1=1,SUMIFS(Data!$G$6:$G$1888,Data!$L$6:$L$1888,$B75,Data!$J$6:$J$1888,J$4),SUMIFS(Data!$O$6:$O$1888,Data!$L$6:$L$1888,$B75,Data!$J$6:$J$1888,J$4))&gt;0,IF($C$1=1,SUMIFS(Data!$G$6:$G$1888,Data!$L$6:$L$1888,$B75,Data!$J$6:$J$1888,J$4),SUMIFS(Data!$O$6:$O$1888,Data!$L$6:$L$1888,$B75,Data!$J$6:$J$1888,J$4)),"")</f>
        <v>745089.27096857771</v>
      </c>
      <c r="K75" s="19" t="str">
        <f>IF(IF($C$1=1,SUMIFS(Data!$G$6:$G$1888,Data!$L$6:$L$1888,$B75,Data!$J$6:$J$1888,K$4),SUMIFS(Data!$O$6:$O$1888,Data!$L$6:$L$1888,$B75,Data!$J$6:$J$1888,K$4))&gt;0,IF($C$1=1,SUMIFS(Data!$G$6:$G$1888,Data!$L$6:$L$1888,$B75,Data!$J$6:$J$1888,K$4),SUMIFS(Data!$O$6:$O$1888,Data!$L$6:$L$1888,$B75,Data!$J$6:$J$1888,K$4)),"")</f>
        <v/>
      </c>
      <c r="L75" s="19">
        <f>IF(IF($C$1=1,SUMIFS(Data!$G$6:$G$1888,Data!$L$6:$L$1888,$B75,Data!$J$6:$J$1888,L$4),SUMIFS(Data!$O$6:$O$1888,Data!$L$6:$L$1888,$B75,Data!$J$6:$J$1888,L$4))&gt;0,IF($C$1=1,SUMIFS(Data!$G$6:$G$1888,Data!$L$6:$L$1888,$B75,Data!$J$6:$J$1888,L$4),SUMIFS(Data!$O$6:$O$1888,Data!$L$6:$L$1888,$B75,Data!$J$6:$J$1888,L$4)),"")</f>
        <v>254079.88779832155</v>
      </c>
      <c r="M75" s="19">
        <f t="shared" si="6"/>
        <v>1679147.9176882794</v>
      </c>
    </row>
    <row r="76" spans="2:13" x14ac:dyDescent="0.25">
      <c r="B76" t="s">
        <v>581</v>
      </c>
      <c r="C76" s="19" t="str">
        <f>IF(IF($C$1=1,SUMIFS(Data!$G$6:$G$1888,Data!$L$6:$L$1888,$B76,Data!$J$6:$J$1888,C$4),SUMIFS(Data!$O$6:$O$1888,Data!$L$6:$L$1888,$B76,Data!$J$6:$J$1888,C$4))&gt;0,IF($C$1=1,SUMIFS(Data!$G$6:$G$1888,Data!$L$6:$L$1888,$B76,Data!$J$6:$J$1888,C$4),SUMIFS(Data!$O$6:$O$1888,Data!$L$6:$L$1888,$B76,Data!$J$6:$J$1888,C$4)),"")</f>
        <v/>
      </c>
      <c r="D76" s="19">
        <f>IF(IF($C$1=1,SUMIFS(Data!$G$6:$G$1888,Data!$L$6:$L$1888,$B76,Data!$J$6:$J$1888,D$4),SUMIFS(Data!$O$6:$O$1888,Data!$L$6:$L$1888,$B76,Data!$J$6:$J$1888,D$4))&gt;0,IF($C$1=1,SUMIFS(Data!$G$6:$G$1888,Data!$L$6:$L$1888,$B76,Data!$J$6:$J$1888,D$4),SUMIFS(Data!$O$6:$O$1888,Data!$L$6:$L$1888,$B76,Data!$J$6:$J$1888,D$4)),"")</f>
        <v>210000</v>
      </c>
      <c r="E76" s="19" t="str">
        <f>IF(IF($C$1=1,SUMIFS(Data!$G$6:$G$1888,Data!$L$6:$L$1888,$B76,Data!$J$6:$J$1888,E$4),SUMIFS(Data!$O$6:$O$1888,Data!$L$6:$L$1888,$B76,Data!$J$6:$J$1888,E$4))&gt;0,IF($C$1=1,SUMIFS(Data!$G$6:$G$1888,Data!$L$6:$L$1888,$B76,Data!$J$6:$J$1888,E$4),SUMIFS(Data!$O$6:$O$1888,Data!$L$6:$L$1888,$B76,Data!$J$6:$J$1888,E$4)),"")</f>
        <v/>
      </c>
      <c r="F76" s="19" t="str">
        <f>IF(IF($C$1=1,SUMIFS(Data!$G$6:$G$1888,Data!$L$6:$L$1888,$B76,Data!$J$6:$J$1888,F$4),SUMIFS(Data!$O$6:$O$1888,Data!$L$6:$L$1888,$B76,Data!$J$6:$J$1888,F$4))&gt;0,IF($C$1=1,SUMIFS(Data!$G$6:$G$1888,Data!$L$6:$L$1888,$B76,Data!$J$6:$J$1888,F$4),SUMIFS(Data!$O$6:$O$1888,Data!$L$6:$L$1888,$B76,Data!$J$6:$J$1888,F$4)),"")</f>
        <v/>
      </c>
      <c r="G76" s="19">
        <f>IF(IF($C$1=1,SUMIFS(Data!$G$6:$G$1888,Data!$L$6:$L$1888,$B76,Data!$J$6:$J$1888,G$4),SUMIFS(Data!$O$6:$O$1888,Data!$L$6:$L$1888,$B76,Data!$J$6:$J$1888,G$4))&gt;0,IF($C$1=1,SUMIFS(Data!$G$6:$G$1888,Data!$L$6:$L$1888,$B76,Data!$J$6:$J$1888,G$4),SUMIFS(Data!$O$6:$O$1888,Data!$L$6:$L$1888,$B76,Data!$J$6:$J$1888,G$4)),"")</f>
        <v>110000</v>
      </c>
      <c r="H76" s="19" t="str">
        <f>IF(IF($C$1=1,SUMIFS(Data!$G$6:$G$1888,Data!$L$6:$L$1888,$B76,Data!$J$6:$J$1888,H$4),SUMIFS(Data!$O$6:$O$1888,Data!$L$6:$L$1888,$B76,Data!$J$6:$J$1888,H$4))&gt;0,IF($C$1=1,SUMIFS(Data!$G$6:$G$1888,Data!$L$6:$L$1888,$B76,Data!$J$6:$J$1888,H$4),SUMIFS(Data!$O$6:$O$1888,Data!$L$6:$L$1888,$B76,Data!$J$6:$J$1888,H$4)),"")</f>
        <v/>
      </c>
      <c r="I76" s="19">
        <f>IF(IF($C$1=1,SUMIFS(Data!$G$6:$G$1888,Data!$L$6:$L$1888,$B76,Data!$J$6:$J$1888,I$4),SUMIFS(Data!$O$6:$O$1888,Data!$L$6:$L$1888,$B76,Data!$J$6:$J$1888,I$4))&gt;0,IF($C$1=1,SUMIFS(Data!$G$6:$G$1888,Data!$L$6:$L$1888,$B76,Data!$J$6:$J$1888,I$4),SUMIFS(Data!$O$6:$O$1888,Data!$L$6:$L$1888,$B76,Data!$J$6:$J$1888,I$4)),"")</f>
        <v>305412.76802252163</v>
      </c>
      <c r="J76" s="19">
        <f>IF(IF($C$1=1,SUMIFS(Data!$G$6:$G$1888,Data!$L$6:$L$1888,$B76,Data!$J$6:$J$1888,J$4),SUMIFS(Data!$O$6:$O$1888,Data!$L$6:$L$1888,$B76,Data!$J$6:$J$1888,J$4))&gt;0,IF($C$1=1,SUMIFS(Data!$G$6:$G$1888,Data!$L$6:$L$1888,$B76,Data!$J$6:$J$1888,J$4),SUMIFS(Data!$O$6:$O$1888,Data!$L$6:$L$1888,$B76,Data!$J$6:$J$1888,J$4)),"")</f>
        <v>67700.452577525488</v>
      </c>
      <c r="K76" s="19" t="str">
        <f>IF(IF($C$1=1,SUMIFS(Data!$G$6:$G$1888,Data!$L$6:$L$1888,$B76,Data!$J$6:$J$1888,K$4),SUMIFS(Data!$O$6:$O$1888,Data!$L$6:$L$1888,$B76,Data!$J$6:$J$1888,K$4))&gt;0,IF($C$1=1,SUMIFS(Data!$G$6:$G$1888,Data!$L$6:$L$1888,$B76,Data!$J$6:$J$1888,K$4),SUMIFS(Data!$O$6:$O$1888,Data!$L$6:$L$1888,$B76,Data!$J$6:$J$1888,K$4)),"")</f>
        <v/>
      </c>
      <c r="L76" s="19" t="str">
        <f>IF(IF($C$1=1,SUMIFS(Data!$G$6:$G$1888,Data!$L$6:$L$1888,$B76,Data!$J$6:$J$1888,L$4),SUMIFS(Data!$O$6:$O$1888,Data!$L$6:$L$1888,$B76,Data!$J$6:$J$1888,L$4))&gt;0,IF($C$1=1,SUMIFS(Data!$G$6:$G$1888,Data!$L$6:$L$1888,$B76,Data!$J$6:$J$1888,L$4),SUMIFS(Data!$O$6:$O$1888,Data!$L$6:$L$1888,$B76,Data!$J$6:$J$1888,L$4)),"")</f>
        <v/>
      </c>
      <c r="M76" s="19">
        <f t="shared" si="6"/>
        <v>693113.22060004715</v>
      </c>
    </row>
    <row r="77" spans="2:13" x14ac:dyDescent="0.25">
      <c r="B77" t="s">
        <v>73</v>
      </c>
      <c r="C77" s="19" t="str">
        <f>IF(IF($C$1=1,SUMIFS(Data!$G$6:$G$1888,Data!$L$6:$L$1888,$B77,Data!$J$6:$J$1888,C$4),SUMIFS(Data!$O$6:$O$1888,Data!$L$6:$L$1888,$B77,Data!$J$6:$J$1888,C$4))&gt;0,IF($C$1=1,SUMIFS(Data!$G$6:$G$1888,Data!$L$6:$L$1888,$B77,Data!$J$6:$J$1888,C$4),SUMIFS(Data!$O$6:$O$1888,Data!$L$6:$L$1888,$B77,Data!$J$6:$J$1888,C$4)),"")</f>
        <v/>
      </c>
      <c r="D77" s="19" t="str">
        <f>IF(IF($C$1=1,SUMIFS(Data!$G$6:$G$1888,Data!$L$6:$L$1888,$B77,Data!$J$6:$J$1888,D$4),SUMIFS(Data!$O$6:$O$1888,Data!$L$6:$L$1888,$B77,Data!$J$6:$J$1888,D$4))&gt;0,IF($C$1=1,SUMIFS(Data!$G$6:$G$1888,Data!$L$6:$L$1888,$B77,Data!$J$6:$J$1888,D$4),SUMIFS(Data!$O$6:$O$1888,Data!$L$6:$L$1888,$B77,Data!$J$6:$J$1888,D$4)),"")</f>
        <v/>
      </c>
      <c r="E77" s="19">
        <f>IF(IF($C$1=1,SUMIFS(Data!$G$6:$G$1888,Data!$L$6:$L$1888,$B77,Data!$J$6:$J$1888,E$4),SUMIFS(Data!$O$6:$O$1888,Data!$L$6:$L$1888,$B77,Data!$J$6:$J$1888,E$4))&gt;0,IF($C$1=1,SUMIFS(Data!$G$6:$G$1888,Data!$L$6:$L$1888,$B77,Data!$J$6:$J$1888,E$4),SUMIFS(Data!$O$6:$O$1888,Data!$L$6:$L$1888,$B77,Data!$J$6:$J$1888,E$4)),"")</f>
        <v>96000</v>
      </c>
      <c r="F77" s="19" t="str">
        <f>IF(IF($C$1=1,SUMIFS(Data!$G$6:$G$1888,Data!$L$6:$L$1888,$B77,Data!$J$6:$J$1888,F$4),SUMIFS(Data!$O$6:$O$1888,Data!$L$6:$L$1888,$B77,Data!$J$6:$J$1888,F$4))&gt;0,IF($C$1=1,SUMIFS(Data!$G$6:$G$1888,Data!$L$6:$L$1888,$B77,Data!$J$6:$J$1888,F$4),SUMIFS(Data!$O$6:$O$1888,Data!$L$6:$L$1888,$B77,Data!$J$6:$J$1888,F$4)),"")</f>
        <v/>
      </c>
      <c r="G77" s="19" t="str">
        <f>IF(IF($C$1=1,SUMIFS(Data!$G$6:$G$1888,Data!$L$6:$L$1888,$B77,Data!$J$6:$J$1888,G$4),SUMIFS(Data!$O$6:$O$1888,Data!$L$6:$L$1888,$B77,Data!$J$6:$J$1888,G$4))&gt;0,IF($C$1=1,SUMIFS(Data!$G$6:$G$1888,Data!$L$6:$L$1888,$B77,Data!$J$6:$J$1888,G$4),SUMIFS(Data!$O$6:$O$1888,Data!$L$6:$L$1888,$B77,Data!$J$6:$J$1888,G$4)),"")</f>
        <v/>
      </c>
      <c r="H77" s="19" t="str">
        <f>IF(IF($C$1=1,SUMIFS(Data!$G$6:$G$1888,Data!$L$6:$L$1888,$B77,Data!$J$6:$J$1888,H$4),SUMIFS(Data!$O$6:$O$1888,Data!$L$6:$L$1888,$B77,Data!$J$6:$J$1888,H$4))&gt;0,IF($C$1=1,SUMIFS(Data!$G$6:$G$1888,Data!$L$6:$L$1888,$B77,Data!$J$6:$J$1888,H$4),SUMIFS(Data!$O$6:$O$1888,Data!$L$6:$L$1888,$B77,Data!$J$6:$J$1888,H$4)),"")</f>
        <v/>
      </c>
      <c r="I77" s="19">
        <f>IF(IF($C$1=1,SUMIFS(Data!$G$6:$G$1888,Data!$L$6:$L$1888,$B77,Data!$J$6:$J$1888,I$4),SUMIFS(Data!$O$6:$O$1888,Data!$L$6:$L$1888,$B77,Data!$J$6:$J$1888,I$4))&gt;0,IF($C$1=1,SUMIFS(Data!$G$6:$G$1888,Data!$L$6:$L$1888,$B77,Data!$J$6:$J$1888,I$4),SUMIFS(Data!$O$6:$O$1888,Data!$L$6:$L$1888,$B77,Data!$J$6:$J$1888,I$4)),"")</f>
        <v>54043.18849932796</v>
      </c>
      <c r="J77" s="19">
        <f>IF(IF($C$1=1,SUMIFS(Data!$G$6:$G$1888,Data!$L$6:$L$1888,$B77,Data!$J$6:$J$1888,J$4),SUMIFS(Data!$O$6:$O$1888,Data!$L$6:$L$1888,$B77,Data!$J$6:$J$1888,J$4))&gt;0,IF($C$1=1,SUMIFS(Data!$G$6:$G$1888,Data!$L$6:$L$1888,$B77,Data!$J$6:$J$1888,J$4),SUMIFS(Data!$O$6:$O$1888,Data!$L$6:$L$1888,$B77,Data!$J$6:$J$1888,J$4)),"")</f>
        <v>55218.883790212145</v>
      </c>
      <c r="K77" s="19" t="str">
        <f>IF(IF($C$1=1,SUMIFS(Data!$G$6:$G$1888,Data!$L$6:$L$1888,$B77,Data!$J$6:$J$1888,K$4),SUMIFS(Data!$O$6:$O$1888,Data!$L$6:$L$1888,$B77,Data!$J$6:$J$1888,K$4))&gt;0,IF($C$1=1,SUMIFS(Data!$G$6:$G$1888,Data!$L$6:$L$1888,$B77,Data!$J$6:$J$1888,K$4),SUMIFS(Data!$O$6:$O$1888,Data!$L$6:$L$1888,$B77,Data!$J$6:$J$1888,K$4)),"")</f>
        <v/>
      </c>
      <c r="L77" s="19" t="str">
        <f>IF(IF($C$1=1,SUMIFS(Data!$G$6:$G$1888,Data!$L$6:$L$1888,$B77,Data!$J$6:$J$1888,L$4),SUMIFS(Data!$O$6:$O$1888,Data!$L$6:$L$1888,$B77,Data!$J$6:$J$1888,L$4))&gt;0,IF($C$1=1,SUMIFS(Data!$G$6:$G$1888,Data!$L$6:$L$1888,$B77,Data!$J$6:$J$1888,L$4),SUMIFS(Data!$O$6:$O$1888,Data!$L$6:$L$1888,$B77,Data!$J$6:$J$1888,L$4)),"")</f>
        <v/>
      </c>
      <c r="M77" s="19">
        <f t="shared" si="6"/>
        <v>205262.07228954008</v>
      </c>
    </row>
    <row r="78" spans="2:13" x14ac:dyDescent="0.25">
      <c r="B78" t="s">
        <v>29</v>
      </c>
      <c r="C78" s="19">
        <f>IF(IF($C$1=1,SUMIFS(Data!$G$6:$G$1888,Data!$L$6:$L$1888,$B78,Data!$J$6:$J$1888,C$4),SUMIFS(Data!$O$6:$O$1888,Data!$L$6:$L$1888,$B78,Data!$J$6:$J$1888,C$4))&gt;0,IF($C$1=1,SUMIFS(Data!$G$6:$G$1888,Data!$L$6:$L$1888,$B78,Data!$J$6:$J$1888,C$4),SUMIFS(Data!$O$6:$O$1888,Data!$L$6:$L$1888,$B78,Data!$J$6:$J$1888,C$4)),"")</f>
        <v>44000</v>
      </c>
      <c r="D78" s="19">
        <f>IF(IF($C$1=1,SUMIFS(Data!$G$6:$G$1888,Data!$L$6:$L$1888,$B78,Data!$J$6:$J$1888,D$4),SUMIFS(Data!$O$6:$O$1888,Data!$L$6:$L$1888,$B78,Data!$J$6:$J$1888,D$4))&gt;0,IF($C$1=1,SUMIFS(Data!$G$6:$G$1888,Data!$L$6:$L$1888,$B78,Data!$J$6:$J$1888,D$4),SUMIFS(Data!$O$6:$O$1888,Data!$L$6:$L$1888,$B78,Data!$J$6:$J$1888,D$4)),"")</f>
        <v>19818.231248269083</v>
      </c>
      <c r="E78" s="19" t="str">
        <f>IF(IF($C$1=1,SUMIFS(Data!$G$6:$G$1888,Data!$L$6:$L$1888,$B78,Data!$J$6:$J$1888,E$4),SUMIFS(Data!$O$6:$O$1888,Data!$L$6:$L$1888,$B78,Data!$J$6:$J$1888,E$4))&gt;0,IF($C$1=1,SUMIFS(Data!$G$6:$G$1888,Data!$L$6:$L$1888,$B78,Data!$J$6:$J$1888,E$4),SUMIFS(Data!$O$6:$O$1888,Data!$L$6:$L$1888,$B78,Data!$J$6:$J$1888,E$4)),"")</f>
        <v/>
      </c>
      <c r="F78" s="19">
        <f>IF(IF($C$1=1,SUMIFS(Data!$G$6:$G$1888,Data!$L$6:$L$1888,$B78,Data!$J$6:$J$1888,F$4),SUMIFS(Data!$O$6:$O$1888,Data!$L$6:$L$1888,$B78,Data!$J$6:$J$1888,F$4))&gt;0,IF($C$1=1,SUMIFS(Data!$G$6:$G$1888,Data!$L$6:$L$1888,$B78,Data!$J$6:$J$1888,F$4),SUMIFS(Data!$O$6:$O$1888,Data!$L$6:$L$1888,$B78,Data!$J$6:$J$1888,F$4)),"")</f>
        <v>15244.793267899293</v>
      </c>
      <c r="G78" s="19">
        <f>IF(IF($C$1=1,SUMIFS(Data!$G$6:$G$1888,Data!$L$6:$L$1888,$B78,Data!$J$6:$J$1888,G$4),SUMIFS(Data!$O$6:$O$1888,Data!$L$6:$L$1888,$B78,Data!$J$6:$J$1888,G$4))&gt;0,IF($C$1=1,SUMIFS(Data!$G$6:$G$1888,Data!$L$6:$L$1888,$B78,Data!$J$6:$J$1888,G$4),SUMIFS(Data!$O$6:$O$1888,Data!$L$6:$L$1888,$B78,Data!$J$6:$J$1888,G$4)),"")</f>
        <v>110270.67130447156</v>
      </c>
      <c r="H78" s="19">
        <f>IF(IF($C$1=1,SUMIFS(Data!$G$6:$G$1888,Data!$L$6:$L$1888,$B78,Data!$J$6:$J$1888,H$4),SUMIFS(Data!$O$6:$O$1888,Data!$L$6:$L$1888,$B78,Data!$J$6:$J$1888,H$4))&gt;0,IF($C$1=1,SUMIFS(Data!$G$6:$G$1888,Data!$L$6:$L$1888,$B78,Data!$J$6:$J$1888,H$4),SUMIFS(Data!$O$6:$O$1888,Data!$L$6:$L$1888,$B78,Data!$J$6:$J$1888,H$4)),"")</f>
        <v>63519.971949580387</v>
      </c>
      <c r="I78" s="19">
        <f>IF(IF($C$1=1,SUMIFS(Data!$G$6:$G$1888,Data!$L$6:$L$1888,$B78,Data!$J$6:$J$1888,I$4),SUMIFS(Data!$O$6:$O$1888,Data!$L$6:$L$1888,$B78,Data!$J$6:$J$1888,I$4))&gt;0,IF($C$1=1,SUMIFS(Data!$G$6:$G$1888,Data!$L$6:$L$1888,$B78,Data!$J$6:$J$1888,I$4),SUMIFS(Data!$O$6:$O$1888,Data!$L$6:$L$1888,$B78,Data!$J$6:$J$1888,I$4)),"")</f>
        <v>49545.578120672697</v>
      </c>
      <c r="J78" s="19">
        <f>IF(IF($C$1=1,SUMIFS(Data!$G$6:$G$1888,Data!$L$6:$L$1888,$B78,Data!$J$6:$J$1888,J$4),SUMIFS(Data!$O$6:$O$1888,Data!$L$6:$L$1888,$B78,Data!$J$6:$J$1888,J$4))&gt;0,IF($C$1=1,SUMIFS(Data!$G$6:$G$1888,Data!$L$6:$L$1888,$B78,Data!$J$6:$J$1888,J$4),SUMIFS(Data!$O$6:$O$1888,Data!$L$6:$L$1888,$B78,Data!$J$6:$J$1888,J$4)),"")</f>
        <v>26678.388218823762</v>
      </c>
      <c r="K78" s="19" t="str">
        <f>IF(IF($C$1=1,SUMIFS(Data!$G$6:$G$1888,Data!$L$6:$L$1888,$B78,Data!$J$6:$J$1888,K$4),SUMIFS(Data!$O$6:$O$1888,Data!$L$6:$L$1888,$B78,Data!$J$6:$J$1888,K$4))&gt;0,IF($C$1=1,SUMIFS(Data!$G$6:$G$1888,Data!$L$6:$L$1888,$B78,Data!$J$6:$J$1888,K$4),SUMIFS(Data!$O$6:$O$1888,Data!$L$6:$L$1888,$B78,Data!$J$6:$J$1888,K$4)),"")</f>
        <v/>
      </c>
      <c r="L78" s="19" t="str">
        <f>IF(IF($C$1=1,SUMIFS(Data!$G$6:$G$1888,Data!$L$6:$L$1888,$B78,Data!$J$6:$J$1888,L$4),SUMIFS(Data!$O$6:$O$1888,Data!$L$6:$L$1888,$B78,Data!$J$6:$J$1888,L$4))&gt;0,IF($C$1=1,SUMIFS(Data!$G$6:$G$1888,Data!$L$6:$L$1888,$B78,Data!$J$6:$J$1888,L$4),SUMIFS(Data!$O$6:$O$1888,Data!$L$6:$L$1888,$B78,Data!$J$6:$J$1888,L$4)),"")</f>
        <v/>
      </c>
      <c r="M78" s="19">
        <f t="shared" si="6"/>
        <v>329077.6341097168</v>
      </c>
    </row>
    <row r="79" spans="2:13" x14ac:dyDescent="0.25">
      <c r="B79" t="s">
        <v>565</v>
      </c>
      <c r="C79" s="19" t="str">
        <f>IF(IF($C$1=1,SUMIFS(Data!$G$6:$G$1888,Data!$L$6:$L$1888,$B79,Data!$J$6:$J$1888,C$4),SUMIFS(Data!$O$6:$O$1888,Data!$L$6:$L$1888,$B79,Data!$J$6:$J$1888,C$4))&gt;0,IF($C$1=1,SUMIFS(Data!$G$6:$G$1888,Data!$L$6:$L$1888,$B79,Data!$J$6:$J$1888,C$4),SUMIFS(Data!$O$6:$O$1888,Data!$L$6:$L$1888,$B79,Data!$J$6:$J$1888,C$4)),"")</f>
        <v/>
      </c>
      <c r="D79" s="19" t="str">
        <f>IF(IF($C$1=1,SUMIFS(Data!$G$6:$G$1888,Data!$L$6:$L$1888,$B79,Data!$J$6:$J$1888,D$4),SUMIFS(Data!$O$6:$O$1888,Data!$L$6:$L$1888,$B79,Data!$J$6:$J$1888,D$4))&gt;0,IF($C$1=1,SUMIFS(Data!$G$6:$G$1888,Data!$L$6:$L$1888,$B79,Data!$J$6:$J$1888,D$4),SUMIFS(Data!$O$6:$O$1888,Data!$L$6:$L$1888,$B79,Data!$J$6:$J$1888,D$4)),"")</f>
        <v/>
      </c>
      <c r="E79" s="19" t="str">
        <f>IF(IF($C$1=1,SUMIFS(Data!$G$6:$G$1888,Data!$L$6:$L$1888,$B79,Data!$J$6:$J$1888,E$4),SUMIFS(Data!$O$6:$O$1888,Data!$L$6:$L$1888,$B79,Data!$J$6:$J$1888,E$4))&gt;0,IF($C$1=1,SUMIFS(Data!$G$6:$G$1888,Data!$L$6:$L$1888,$B79,Data!$J$6:$J$1888,E$4),SUMIFS(Data!$O$6:$O$1888,Data!$L$6:$L$1888,$B79,Data!$J$6:$J$1888,E$4)),"")</f>
        <v/>
      </c>
      <c r="F79" s="19">
        <f>IF(IF($C$1=1,SUMIFS(Data!$G$6:$G$1888,Data!$L$6:$L$1888,$B79,Data!$J$6:$J$1888,F$4),SUMIFS(Data!$O$6:$O$1888,Data!$L$6:$L$1888,$B79,Data!$J$6:$J$1888,F$4))&gt;0,IF($C$1=1,SUMIFS(Data!$G$6:$G$1888,Data!$L$6:$L$1888,$B79,Data!$J$6:$J$1888,F$4),SUMIFS(Data!$O$6:$O$1888,Data!$L$6:$L$1888,$B79,Data!$J$6:$J$1888,F$4)),"")</f>
        <v>5250</v>
      </c>
      <c r="G79" s="19" t="str">
        <f>IF(IF($C$1=1,SUMIFS(Data!$G$6:$G$1888,Data!$L$6:$L$1888,$B79,Data!$J$6:$J$1888,G$4),SUMIFS(Data!$O$6:$O$1888,Data!$L$6:$L$1888,$B79,Data!$J$6:$J$1888,G$4))&gt;0,IF($C$1=1,SUMIFS(Data!$G$6:$G$1888,Data!$L$6:$L$1888,$B79,Data!$J$6:$J$1888,G$4),SUMIFS(Data!$O$6:$O$1888,Data!$L$6:$L$1888,$B79,Data!$J$6:$J$1888,G$4)),"")</f>
        <v/>
      </c>
      <c r="H79" s="19" t="str">
        <f>IF(IF($C$1=1,SUMIFS(Data!$G$6:$G$1888,Data!$L$6:$L$1888,$B79,Data!$J$6:$J$1888,H$4),SUMIFS(Data!$O$6:$O$1888,Data!$L$6:$L$1888,$B79,Data!$J$6:$J$1888,H$4))&gt;0,IF($C$1=1,SUMIFS(Data!$G$6:$G$1888,Data!$L$6:$L$1888,$B79,Data!$J$6:$J$1888,H$4),SUMIFS(Data!$O$6:$O$1888,Data!$L$6:$L$1888,$B79,Data!$J$6:$J$1888,H$4)),"")</f>
        <v/>
      </c>
      <c r="I79" s="19" t="str">
        <f>IF(IF($C$1=1,SUMIFS(Data!$G$6:$G$1888,Data!$L$6:$L$1888,$B79,Data!$J$6:$J$1888,I$4),SUMIFS(Data!$O$6:$O$1888,Data!$L$6:$L$1888,$B79,Data!$J$6:$J$1888,I$4))&gt;0,IF($C$1=1,SUMIFS(Data!$G$6:$G$1888,Data!$L$6:$L$1888,$B79,Data!$J$6:$J$1888,I$4),SUMIFS(Data!$O$6:$O$1888,Data!$L$6:$L$1888,$B79,Data!$J$6:$J$1888,I$4)),"")</f>
        <v/>
      </c>
      <c r="J79" s="19" t="str">
        <f>IF(IF($C$1=1,SUMIFS(Data!$G$6:$G$1888,Data!$L$6:$L$1888,$B79,Data!$J$6:$J$1888,J$4),SUMIFS(Data!$O$6:$O$1888,Data!$L$6:$L$1888,$B79,Data!$J$6:$J$1888,J$4))&gt;0,IF($C$1=1,SUMIFS(Data!$G$6:$G$1888,Data!$L$6:$L$1888,$B79,Data!$J$6:$J$1888,J$4),SUMIFS(Data!$O$6:$O$1888,Data!$L$6:$L$1888,$B79,Data!$J$6:$J$1888,J$4)),"")</f>
        <v/>
      </c>
      <c r="K79" s="19" t="str">
        <f>IF(IF($C$1=1,SUMIFS(Data!$G$6:$G$1888,Data!$L$6:$L$1888,$B79,Data!$J$6:$J$1888,K$4),SUMIFS(Data!$O$6:$O$1888,Data!$L$6:$L$1888,$B79,Data!$J$6:$J$1888,K$4))&gt;0,IF($C$1=1,SUMIFS(Data!$G$6:$G$1888,Data!$L$6:$L$1888,$B79,Data!$J$6:$J$1888,K$4),SUMIFS(Data!$O$6:$O$1888,Data!$L$6:$L$1888,$B79,Data!$J$6:$J$1888,K$4)),"")</f>
        <v/>
      </c>
      <c r="L79" s="19" t="str">
        <f>IF(IF($C$1=1,SUMIFS(Data!$G$6:$G$1888,Data!$L$6:$L$1888,$B79,Data!$J$6:$J$1888,L$4),SUMIFS(Data!$O$6:$O$1888,Data!$L$6:$L$1888,$B79,Data!$J$6:$J$1888,L$4))&gt;0,IF($C$1=1,SUMIFS(Data!$G$6:$G$1888,Data!$L$6:$L$1888,$B79,Data!$J$6:$J$1888,L$4),SUMIFS(Data!$O$6:$O$1888,Data!$L$6:$L$1888,$B79,Data!$J$6:$J$1888,L$4)),"")</f>
        <v/>
      </c>
      <c r="M79" s="19">
        <f t="shared" si="6"/>
        <v>5250</v>
      </c>
    </row>
    <row r="80" spans="2:13" x14ac:dyDescent="0.25">
      <c r="B80" t="s">
        <v>71</v>
      </c>
      <c r="C80" s="19" t="str">
        <f>IF(IF($C$1=1,SUMIFS(Data!$G$6:$G$1888,Data!$L$6:$L$1888,$B80,Data!$J$6:$J$1888,C$4),SUMIFS(Data!$O$6:$O$1888,Data!$L$6:$L$1888,$B80,Data!$J$6:$J$1888,C$4))&gt;0,IF($C$1=1,SUMIFS(Data!$G$6:$G$1888,Data!$L$6:$L$1888,$B80,Data!$J$6:$J$1888,C$4),SUMIFS(Data!$O$6:$O$1888,Data!$L$6:$L$1888,$B80,Data!$J$6:$J$1888,C$4)),"")</f>
        <v/>
      </c>
      <c r="D80" s="19" t="str">
        <f>IF(IF($C$1=1,SUMIFS(Data!$G$6:$G$1888,Data!$L$6:$L$1888,$B80,Data!$J$6:$J$1888,D$4),SUMIFS(Data!$O$6:$O$1888,Data!$L$6:$L$1888,$B80,Data!$J$6:$J$1888,D$4))&gt;0,IF($C$1=1,SUMIFS(Data!$G$6:$G$1888,Data!$L$6:$L$1888,$B80,Data!$J$6:$J$1888,D$4),SUMIFS(Data!$O$6:$O$1888,Data!$L$6:$L$1888,$B80,Data!$J$6:$J$1888,D$4)),"")</f>
        <v/>
      </c>
      <c r="E80" s="19" t="str">
        <f>IF(IF($C$1=1,SUMIFS(Data!$G$6:$G$1888,Data!$L$6:$L$1888,$B80,Data!$J$6:$J$1888,E$4),SUMIFS(Data!$O$6:$O$1888,Data!$L$6:$L$1888,$B80,Data!$J$6:$J$1888,E$4))&gt;0,IF($C$1=1,SUMIFS(Data!$G$6:$G$1888,Data!$L$6:$L$1888,$B80,Data!$J$6:$J$1888,E$4),SUMIFS(Data!$O$6:$O$1888,Data!$L$6:$L$1888,$B80,Data!$J$6:$J$1888,E$4)),"")</f>
        <v/>
      </c>
      <c r="F80" s="19">
        <f>IF(IF($C$1=1,SUMIFS(Data!$G$6:$G$1888,Data!$L$6:$L$1888,$B80,Data!$J$6:$J$1888,F$4),SUMIFS(Data!$O$6:$O$1888,Data!$L$6:$L$1888,$B80,Data!$J$6:$J$1888,F$4))&gt;0,IF($C$1=1,SUMIFS(Data!$G$6:$G$1888,Data!$L$6:$L$1888,$B80,Data!$J$6:$J$1888,F$4),SUMIFS(Data!$O$6:$O$1888,Data!$L$6:$L$1888,$B80,Data!$J$6:$J$1888,F$4)),"")</f>
        <v>18499.860539512854</v>
      </c>
      <c r="G80" s="19">
        <f>IF(IF($C$1=1,SUMIFS(Data!$G$6:$G$1888,Data!$L$6:$L$1888,$B80,Data!$J$6:$J$1888,G$4),SUMIFS(Data!$O$6:$O$1888,Data!$L$6:$L$1888,$B80,Data!$J$6:$J$1888,G$4))&gt;0,IF($C$1=1,SUMIFS(Data!$G$6:$G$1888,Data!$L$6:$L$1888,$B80,Data!$J$6:$J$1888,G$4),SUMIFS(Data!$O$6:$O$1888,Data!$L$6:$L$1888,$B80,Data!$J$6:$J$1888,G$4)),"")</f>
        <v>8500</v>
      </c>
      <c r="H80" s="19" t="str">
        <f>IF(IF($C$1=1,SUMIFS(Data!$G$6:$G$1888,Data!$L$6:$L$1888,$B80,Data!$J$6:$J$1888,H$4),SUMIFS(Data!$O$6:$O$1888,Data!$L$6:$L$1888,$B80,Data!$J$6:$J$1888,H$4))&gt;0,IF($C$1=1,SUMIFS(Data!$G$6:$G$1888,Data!$L$6:$L$1888,$B80,Data!$J$6:$J$1888,H$4),SUMIFS(Data!$O$6:$O$1888,Data!$L$6:$L$1888,$B80,Data!$J$6:$J$1888,H$4)),"")</f>
        <v/>
      </c>
      <c r="I80" s="19">
        <f>IF(IF($C$1=1,SUMIFS(Data!$G$6:$G$1888,Data!$L$6:$L$1888,$B80,Data!$J$6:$J$1888,I$4),SUMIFS(Data!$O$6:$O$1888,Data!$L$6:$L$1888,$B80,Data!$J$6:$J$1888,I$4))&gt;0,IF($C$1=1,SUMIFS(Data!$G$6:$G$1888,Data!$L$6:$L$1888,$B80,Data!$J$6:$J$1888,I$4),SUMIFS(Data!$O$6:$O$1888,Data!$L$6:$L$1888,$B80,Data!$J$6:$J$1888,I$4)),"")</f>
        <v>34200</v>
      </c>
      <c r="J80" s="19">
        <f>IF(IF($C$1=1,SUMIFS(Data!$G$6:$G$1888,Data!$L$6:$L$1888,$B80,Data!$J$6:$J$1888,J$4),SUMIFS(Data!$O$6:$O$1888,Data!$L$6:$L$1888,$B80,Data!$J$6:$J$1888,J$4))&gt;0,IF($C$1=1,SUMIFS(Data!$G$6:$G$1888,Data!$L$6:$L$1888,$B80,Data!$J$6:$J$1888,J$4),SUMIFS(Data!$O$6:$O$1888,Data!$L$6:$L$1888,$B80,Data!$J$6:$J$1888,J$4)),"")</f>
        <v>7500</v>
      </c>
      <c r="K80" s="19" t="str">
        <f>IF(IF($C$1=1,SUMIFS(Data!$G$6:$G$1888,Data!$L$6:$L$1888,$B80,Data!$J$6:$J$1888,K$4),SUMIFS(Data!$O$6:$O$1888,Data!$L$6:$L$1888,$B80,Data!$J$6:$J$1888,K$4))&gt;0,IF($C$1=1,SUMIFS(Data!$G$6:$G$1888,Data!$L$6:$L$1888,$B80,Data!$J$6:$J$1888,K$4),SUMIFS(Data!$O$6:$O$1888,Data!$L$6:$L$1888,$B80,Data!$J$6:$J$1888,K$4)),"")</f>
        <v/>
      </c>
      <c r="L80" s="19">
        <f>IF(IF($C$1=1,SUMIFS(Data!$G$6:$G$1888,Data!$L$6:$L$1888,$B80,Data!$J$6:$J$1888,L$4),SUMIFS(Data!$O$6:$O$1888,Data!$L$6:$L$1888,$B80,Data!$J$6:$J$1888,L$4))&gt;0,IF($C$1=1,SUMIFS(Data!$G$6:$G$1888,Data!$L$6:$L$1888,$B80,Data!$J$6:$J$1888,L$4),SUMIFS(Data!$O$6:$O$1888,Data!$L$6:$L$1888,$B80,Data!$J$6:$J$1888,L$4)),"")</f>
        <v>30000</v>
      </c>
      <c r="M80" s="19">
        <f t="shared" si="6"/>
        <v>98699.860539512854</v>
      </c>
    </row>
    <row r="81" spans="2:13" x14ac:dyDescent="0.25">
      <c r="B81" t="s">
        <v>1800</v>
      </c>
      <c r="C81" s="19" t="str">
        <f>IF(IF($C$1=1,SUMIFS(Data!$G$6:$G$1888,Data!$L$6:$L$1888,$B81,Data!$J$6:$J$1888,C$4),SUMIFS(Data!$O$6:$O$1888,Data!$L$6:$L$1888,$B81,Data!$J$6:$J$1888,C$4))&gt;0,IF($C$1=1,SUMIFS(Data!$G$6:$G$1888,Data!$L$6:$L$1888,$B81,Data!$J$6:$J$1888,C$4),SUMIFS(Data!$O$6:$O$1888,Data!$L$6:$L$1888,$B81,Data!$J$6:$J$1888,C$4)),"")</f>
        <v/>
      </c>
      <c r="D81" s="19" t="str">
        <f>IF(IF($C$1=1,SUMIFS(Data!$G$6:$G$1888,Data!$L$6:$L$1888,$B81,Data!$J$6:$J$1888,D$4),SUMIFS(Data!$O$6:$O$1888,Data!$L$6:$L$1888,$B81,Data!$J$6:$J$1888,D$4))&gt;0,IF($C$1=1,SUMIFS(Data!$G$6:$G$1888,Data!$L$6:$L$1888,$B81,Data!$J$6:$J$1888,D$4),SUMIFS(Data!$O$6:$O$1888,Data!$L$6:$L$1888,$B81,Data!$J$6:$J$1888,D$4)),"")</f>
        <v/>
      </c>
      <c r="E81" s="19" t="str">
        <f>IF(IF($C$1=1,SUMIFS(Data!$G$6:$G$1888,Data!$L$6:$L$1888,$B81,Data!$J$6:$J$1888,E$4),SUMIFS(Data!$O$6:$O$1888,Data!$L$6:$L$1888,$B81,Data!$J$6:$J$1888,E$4))&gt;0,IF($C$1=1,SUMIFS(Data!$G$6:$G$1888,Data!$L$6:$L$1888,$B81,Data!$J$6:$J$1888,E$4),SUMIFS(Data!$O$6:$O$1888,Data!$L$6:$L$1888,$B81,Data!$J$6:$J$1888,E$4)),"")</f>
        <v/>
      </c>
      <c r="F81" s="19" t="str">
        <f>IF(IF($C$1=1,SUMIFS(Data!$G$6:$G$1888,Data!$L$6:$L$1888,$B81,Data!$J$6:$J$1888,F$4),SUMIFS(Data!$O$6:$O$1888,Data!$L$6:$L$1888,$B81,Data!$J$6:$J$1888,F$4))&gt;0,IF($C$1=1,SUMIFS(Data!$G$6:$G$1888,Data!$L$6:$L$1888,$B81,Data!$J$6:$J$1888,F$4),SUMIFS(Data!$O$6:$O$1888,Data!$L$6:$L$1888,$B81,Data!$J$6:$J$1888,F$4)),"")</f>
        <v/>
      </c>
      <c r="G81" s="19" t="str">
        <f>IF(IF($C$1=1,SUMIFS(Data!$G$6:$G$1888,Data!$L$6:$L$1888,$B81,Data!$J$6:$J$1888,G$4),SUMIFS(Data!$O$6:$O$1888,Data!$L$6:$L$1888,$B81,Data!$J$6:$J$1888,G$4))&gt;0,IF($C$1=1,SUMIFS(Data!$G$6:$G$1888,Data!$L$6:$L$1888,$B81,Data!$J$6:$J$1888,G$4),SUMIFS(Data!$O$6:$O$1888,Data!$L$6:$L$1888,$B81,Data!$J$6:$J$1888,G$4)),"")</f>
        <v/>
      </c>
      <c r="H81" s="19" t="str">
        <f>IF(IF($C$1=1,SUMIFS(Data!$G$6:$G$1888,Data!$L$6:$L$1888,$B81,Data!$J$6:$J$1888,H$4),SUMIFS(Data!$O$6:$O$1888,Data!$L$6:$L$1888,$B81,Data!$J$6:$J$1888,H$4))&gt;0,IF($C$1=1,SUMIFS(Data!$G$6:$G$1888,Data!$L$6:$L$1888,$B81,Data!$J$6:$J$1888,H$4),SUMIFS(Data!$O$6:$O$1888,Data!$L$6:$L$1888,$B81,Data!$J$6:$J$1888,H$4)),"")</f>
        <v/>
      </c>
      <c r="I81" s="19" t="str">
        <f>IF(IF($C$1=1,SUMIFS(Data!$G$6:$G$1888,Data!$L$6:$L$1888,$B81,Data!$J$6:$J$1888,I$4),SUMIFS(Data!$O$6:$O$1888,Data!$L$6:$L$1888,$B81,Data!$J$6:$J$1888,I$4))&gt;0,IF($C$1=1,SUMIFS(Data!$G$6:$G$1888,Data!$L$6:$L$1888,$B81,Data!$J$6:$J$1888,I$4),SUMIFS(Data!$O$6:$O$1888,Data!$L$6:$L$1888,$B81,Data!$J$6:$J$1888,I$4)),"")</f>
        <v/>
      </c>
      <c r="J81" s="19">
        <f>IF(IF($C$1=1,SUMIFS(Data!$G$6:$G$1888,Data!$L$6:$L$1888,$B81,Data!$J$6:$J$1888,J$4),SUMIFS(Data!$O$6:$O$1888,Data!$L$6:$L$1888,$B81,Data!$J$6:$J$1888,J$4))&gt;0,IF($C$1=1,SUMIFS(Data!$G$6:$G$1888,Data!$L$6:$L$1888,$B81,Data!$J$6:$J$1888,J$4),SUMIFS(Data!$O$6:$O$1888,Data!$L$6:$L$1888,$B81,Data!$J$6:$J$1888,J$4)),"")</f>
        <v>13000</v>
      </c>
      <c r="K81" s="19" t="str">
        <f>IF(IF($C$1=1,SUMIFS(Data!$G$6:$G$1888,Data!$L$6:$L$1888,$B81,Data!$J$6:$J$1888,K$4),SUMIFS(Data!$O$6:$O$1888,Data!$L$6:$L$1888,$B81,Data!$J$6:$J$1888,K$4))&gt;0,IF($C$1=1,SUMIFS(Data!$G$6:$G$1888,Data!$L$6:$L$1888,$B81,Data!$J$6:$J$1888,K$4),SUMIFS(Data!$O$6:$O$1888,Data!$L$6:$L$1888,$B81,Data!$J$6:$J$1888,K$4)),"")</f>
        <v/>
      </c>
      <c r="L81" s="19" t="str">
        <f>IF(IF($C$1=1,SUMIFS(Data!$G$6:$G$1888,Data!$L$6:$L$1888,$B81,Data!$J$6:$J$1888,L$4),SUMIFS(Data!$O$6:$O$1888,Data!$L$6:$L$1888,$B81,Data!$J$6:$J$1888,L$4))&gt;0,IF($C$1=1,SUMIFS(Data!$G$6:$G$1888,Data!$L$6:$L$1888,$B81,Data!$J$6:$J$1888,L$4),SUMIFS(Data!$O$6:$O$1888,Data!$L$6:$L$1888,$B81,Data!$J$6:$J$1888,L$4)),"")</f>
        <v/>
      </c>
      <c r="M81" s="19">
        <f t="shared" si="6"/>
        <v>13000</v>
      </c>
    </row>
    <row r="82" spans="2:13" x14ac:dyDescent="0.25">
      <c r="B82" t="s">
        <v>1062</v>
      </c>
      <c r="C82" s="19" t="str">
        <f>IF(IF($C$1=1,SUMIFS(Data!$G$6:$G$1888,Data!$L$6:$L$1888,$B82,Data!$J$6:$J$1888,C$4),SUMIFS(Data!$O$6:$O$1888,Data!$L$6:$L$1888,$B82,Data!$J$6:$J$1888,C$4))&gt;0,IF($C$1=1,SUMIFS(Data!$G$6:$G$1888,Data!$L$6:$L$1888,$B82,Data!$J$6:$J$1888,C$4),SUMIFS(Data!$O$6:$O$1888,Data!$L$6:$L$1888,$B82,Data!$J$6:$J$1888,C$4)),"")</f>
        <v/>
      </c>
      <c r="D82" s="19" t="str">
        <f>IF(IF($C$1=1,SUMIFS(Data!$G$6:$G$1888,Data!$L$6:$L$1888,$B82,Data!$J$6:$J$1888,D$4),SUMIFS(Data!$O$6:$O$1888,Data!$L$6:$L$1888,$B82,Data!$J$6:$J$1888,D$4))&gt;0,IF($C$1=1,SUMIFS(Data!$G$6:$G$1888,Data!$L$6:$L$1888,$B82,Data!$J$6:$J$1888,D$4),SUMIFS(Data!$O$6:$O$1888,Data!$L$6:$L$1888,$B82,Data!$J$6:$J$1888,D$4)),"")</f>
        <v/>
      </c>
      <c r="E82" s="19" t="str">
        <f>IF(IF($C$1=1,SUMIFS(Data!$G$6:$G$1888,Data!$L$6:$L$1888,$B82,Data!$J$6:$J$1888,E$4),SUMIFS(Data!$O$6:$O$1888,Data!$L$6:$L$1888,$B82,Data!$J$6:$J$1888,E$4))&gt;0,IF($C$1=1,SUMIFS(Data!$G$6:$G$1888,Data!$L$6:$L$1888,$B82,Data!$J$6:$J$1888,E$4),SUMIFS(Data!$O$6:$O$1888,Data!$L$6:$L$1888,$B82,Data!$J$6:$J$1888,E$4)),"")</f>
        <v/>
      </c>
      <c r="F82" s="19" t="str">
        <f>IF(IF($C$1=1,SUMIFS(Data!$G$6:$G$1888,Data!$L$6:$L$1888,$B82,Data!$J$6:$J$1888,F$4),SUMIFS(Data!$O$6:$O$1888,Data!$L$6:$L$1888,$B82,Data!$J$6:$J$1888,F$4))&gt;0,IF($C$1=1,SUMIFS(Data!$G$6:$G$1888,Data!$L$6:$L$1888,$B82,Data!$J$6:$J$1888,F$4),SUMIFS(Data!$O$6:$O$1888,Data!$L$6:$L$1888,$B82,Data!$J$6:$J$1888,F$4)),"")</f>
        <v/>
      </c>
      <c r="G82" s="19" t="str">
        <f>IF(IF($C$1=1,SUMIFS(Data!$G$6:$G$1888,Data!$L$6:$L$1888,$B82,Data!$J$6:$J$1888,G$4),SUMIFS(Data!$O$6:$O$1888,Data!$L$6:$L$1888,$B82,Data!$J$6:$J$1888,G$4))&gt;0,IF($C$1=1,SUMIFS(Data!$G$6:$G$1888,Data!$L$6:$L$1888,$B82,Data!$J$6:$J$1888,G$4),SUMIFS(Data!$O$6:$O$1888,Data!$L$6:$L$1888,$B82,Data!$J$6:$J$1888,G$4)),"")</f>
        <v/>
      </c>
      <c r="H82" s="19" t="str">
        <f>IF(IF($C$1=1,SUMIFS(Data!$G$6:$G$1888,Data!$L$6:$L$1888,$B82,Data!$J$6:$J$1888,H$4),SUMIFS(Data!$O$6:$O$1888,Data!$L$6:$L$1888,$B82,Data!$J$6:$J$1888,H$4))&gt;0,IF($C$1=1,SUMIFS(Data!$G$6:$G$1888,Data!$L$6:$L$1888,$B82,Data!$J$6:$J$1888,H$4),SUMIFS(Data!$O$6:$O$1888,Data!$L$6:$L$1888,$B82,Data!$J$6:$J$1888,H$4)),"")</f>
        <v/>
      </c>
      <c r="I82" s="19" t="str">
        <f>IF(IF($C$1=1,SUMIFS(Data!$G$6:$G$1888,Data!$L$6:$L$1888,$B82,Data!$J$6:$J$1888,I$4),SUMIFS(Data!$O$6:$O$1888,Data!$L$6:$L$1888,$B82,Data!$J$6:$J$1888,I$4))&gt;0,IF($C$1=1,SUMIFS(Data!$G$6:$G$1888,Data!$L$6:$L$1888,$B82,Data!$J$6:$J$1888,I$4),SUMIFS(Data!$O$6:$O$1888,Data!$L$6:$L$1888,$B82,Data!$J$6:$J$1888,I$4)),"")</f>
        <v/>
      </c>
      <c r="J82" s="19">
        <f>IF(IF($C$1=1,SUMIFS(Data!$G$6:$G$1888,Data!$L$6:$L$1888,$B82,Data!$J$6:$J$1888,J$4),SUMIFS(Data!$O$6:$O$1888,Data!$L$6:$L$1888,$B82,Data!$J$6:$J$1888,J$4))&gt;0,IF($C$1=1,SUMIFS(Data!$G$6:$G$1888,Data!$L$6:$L$1888,$B82,Data!$J$6:$J$1888,J$4),SUMIFS(Data!$O$6:$O$1888,Data!$L$6:$L$1888,$B82,Data!$J$6:$J$1888,J$4)),"")</f>
        <v>19055.991584874118</v>
      </c>
      <c r="K82" s="19" t="str">
        <f>IF(IF($C$1=1,SUMIFS(Data!$G$6:$G$1888,Data!$L$6:$L$1888,$B82,Data!$J$6:$J$1888,K$4),SUMIFS(Data!$O$6:$O$1888,Data!$L$6:$L$1888,$B82,Data!$J$6:$J$1888,K$4))&gt;0,IF($C$1=1,SUMIFS(Data!$G$6:$G$1888,Data!$L$6:$L$1888,$B82,Data!$J$6:$J$1888,K$4),SUMIFS(Data!$O$6:$O$1888,Data!$L$6:$L$1888,$B82,Data!$J$6:$J$1888,K$4)),"")</f>
        <v/>
      </c>
      <c r="L82" s="19" t="str">
        <f>IF(IF($C$1=1,SUMIFS(Data!$G$6:$G$1888,Data!$L$6:$L$1888,$B82,Data!$J$6:$J$1888,L$4),SUMIFS(Data!$O$6:$O$1888,Data!$L$6:$L$1888,$B82,Data!$J$6:$J$1888,L$4))&gt;0,IF($C$1=1,SUMIFS(Data!$G$6:$G$1888,Data!$L$6:$L$1888,$B82,Data!$J$6:$J$1888,L$4),SUMIFS(Data!$O$6:$O$1888,Data!$L$6:$L$1888,$B82,Data!$J$6:$J$1888,L$4)),"")</f>
        <v/>
      </c>
      <c r="M82" s="19">
        <f t="shared" si="6"/>
        <v>19055.991584874118</v>
      </c>
    </row>
    <row r="83" spans="2:13" x14ac:dyDescent="0.25">
      <c r="B83" t="s">
        <v>606</v>
      </c>
      <c r="C83" s="19">
        <f>IF(IF($C$1=1,SUMIFS(Data!$G$6:$G$1888,Data!$L$6:$L$1888,$B83,Data!$J$6:$J$1888,C$4),SUMIFS(Data!$O$6:$O$1888,Data!$L$6:$L$1888,$B83,Data!$J$6:$J$1888,C$4))&gt;0,IF($C$1=1,SUMIFS(Data!$G$6:$G$1888,Data!$L$6:$L$1888,$B83,Data!$J$6:$J$1888,C$4),SUMIFS(Data!$O$6:$O$1888,Data!$L$6:$L$1888,$B83,Data!$J$6:$J$1888,C$4)),"")</f>
        <v>127039.94389916077</v>
      </c>
      <c r="D83" s="19">
        <f>IF(IF($C$1=1,SUMIFS(Data!$G$6:$G$1888,Data!$L$6:$L$1888,$B83,Data!$J$6:$J$1888,D$4),SUMIFS(Data!$O$6:$O$1888,Data!$L$6:$L$1888,$B83,Data!$J$6:$J$1888,D$4))&gt;0,IF($C$1=1,SUMIFS(Data!$G$6:$G$1888,Data!$L$6:$L$1888,$B83,Data!$J$6:$J$1888,D$4),SUMIFS(Data!$O$6:$O$1888,Data!$L$6:$L$1888,$B83,Data!$J$6:$J$1888,D$4)),"")</f>
        <v>35571.184291765021</v>
      </c>
      <c r="E83" s="19">
        <f>IF(IF($C$1=1,SUMIFS(Data!$G$6:$G$1888,Data!$L$6:$L$1888,$B83,Data!$J$6:$J$1888,E$4),SUMIFS(Data!$O$6:$O$1888,Data!$L$6:$L$1888,$B83,Data!$J$6:$J$1888,E$4))&gt;0,IF($C$1=1,SUMIFS(Data!$G$6:$G$1888,Data!$L$6:$L$1888,$B83,Data!$J$6:$J$1888,E$4),SUMIFS(Data!$O$6:$O$1888,Data!$L$6:$L$1888,$B83,Data!$J$6:$J$1888,E$4)),"")</f>
        <v>12000</v>
      </c>
      <c r="F83" s="19" t="str">
        <f>IF(IF($C$1=1,SUMIFS(Data!$G$6:$G$1888,Data!$L$6:$L$1888,$B83,Data!$J$6:$J$1888,F$4),SUMIFS(Data!$O$6:$O$1888,Data!$L$6:$L$1888,$B83,Data!$J$6:$J$1888,F$4))&gt;0,IF($C$1=1,SUMIFS(Data!$G$6:$G$1888,Data!$L$6:$L$1888,$B83,Data!$J$6:$J$1888,F$4),SUMIFS(Data!$O$6:$O$1888,Data!$L$6:$L$1888,$B83,Data!$J$6:$J$1888,F$4)),"")</f>
        <v/>
      </c>
      <c r="G83" s="19" t="str">
        <f>IF(IF($C$1=1,SUMIFS(Data!$G$6:$G$1888,Data!$L$6:$L$1888,$B83,Data!$J$6:$J$1888,G$4),SUMIFS(Data!$O$6:$O$1888,Data!$L$6:$L$1888,$B83,Data!$J$6:$J$1888,G$4))&gt;0,IF($C$1=1,SUMIFS(Data!$G$6:$G$1888,Data!$L$6:$L$1888,$B83,Data!$J$6:$J$1888,G$4),SUMIFS(Data!$O$6:$O$1888,Data!$L$6:$L$1888,$B83,Data!$J$6:$J$1888,G$4)),"")</f>
        <v/>
      </c>
      <c r="H83" s="19">
        <f>IF(IF($C$1=1,SUMIFS(Data!$G$6:$G$1888,Data!$L$6:$L$1888,$B83,Data!$J$6:$J$1888,H$4),SUMIFS(Data!$O$6:$O$1888,Data!$L$6:$L$1888,$B83,Data!$J$6:$J$1888,H$4))&gt;0,IF($C$1=1,SUMIFS(Data!$G$6:$G$1888,Data!$L$6:$L$1888,$B83,Data!$J$6:$J$1888,H$4),SUMIFS(Data!$O$6:$O$1888,Data!$L$6:$L$1888,$B83,Data!$J$6:$J$1888,H$4)),"")</f>
        <v>52086.37699865592</v>
      </c>
      <c r="I83" s="19">
        <f>IF(IF($C$1=1,SUMIFS(Data!$G$6:$G$1888,Data!$L$6:$L$1888,$B83,Data!$J$6:$J$1888,I$4),SUMIFS(Data!$O$6:$O$1888,Data!$L$6:$L$1888,$B83,Data!$J$6:$J$1888,I$4))&gt;0,IF($C$1=1,SUMIFS(Data!$G$6:$G$1888,Data!$L$6:$L$1888,$B83,Data!$J$6:$J$1888,I$4),SUMIFS(Data!$O$6:$O$1888,Data!$L$6:$L$1888,$B83,Data!$J$6:$J$1888,I$4)),"")</f>
        <v>112430.35035075729</v>
      </c>
      <c r="J83" s="19">
        <f>IF(IF($C$1=1,SUMIFS(Data!$G$6:$G$1888,Data!$L$6:$L$1888,$B83,Data!$J$6:$J$1888,J$4),SUMIFS(Data!$O$6:$O$1888,Data!$L$6:$L$1888,$B83,Data!$J$6:$J$1888,J$4))&gt;0,IF($C$1=1,SUMIFS(Data!$G$6:$G$1888,Data!$L$6:$L$1888,$B83,Data!$J$6:$J$1888,J$4),SUMIFS(Data!$O$6:$O$1888,Data!$L$6:$L$1888,$B83,Data!$J$6:$J$1888,J$4)),"")</f>
        <v>123228.74558218598</v>
      </c>
      <c r="K83" s="19" t="str">
        <f>IF(IF($C$1=1,SUMIFS(Data!$G$6:$G$1888,Data!$L$6:$L$1888,$B83,Data!$J$6:$J$1888,K$4),SUMIFS(Data!$O$6:$O$1888,Data!$L$6:$L$1888,$B83,Data!$J$6:$J$1888,K$4))&gt;0,IF($C$1=1,SUMIFS(Data!$G$6:$G$1888,Data!$L$6:$L$1888,$B83,Data!$J$6:$J$1888,K$4),SUMIFS(Data!$O$6:$O$1888,Data!$L$6:$L$1888,$B83,Data!$J$6:$J$1888,K$4)),"")</f>
        <v/>
      </c>
      <c r="L83" s="19" t="str">
        <f>IF(IF($C$1=1,SUMIFS(Data!$G$6:$G$1888,Data!$L$6:$L$1888,$B83,Data!$J$6:$J$1888,L$4),SUMIFS(Data!$O$6:$O$1888,Data!$L$6:$L$1888,$B83,Data!$J$6:$J$1888,L$4))&gt;0,IF($C$1=1,SUMIFS(Data!$G$6:$G$1888,Data!$L$6:$L$1888,$B83,Data!$J$6:$J$1888,L$4),SUMIFS(Data!$O$6:$O$1888,Data!$L$6:$L$1888,$B83,Data!$J$6:$J$1888,L$4)),"")</f>
        <v/>
      </c>
      <c r="M83" s="19">
        <f t="shared" si="6"/>
        <v>462356.601122525</v>
      </c>
    </row>
    <row r="84" spans="2:13" x14ac:dyDescent="0.25">
      <c r="B84" t="s">
        <v>445</v>
      </c>
      <c r="C84" s="19">
        <f>IF(IF($C$1=1,SUMIFS(Data!$G$6:$G$1888,Data!$L$6:$L$1888,$B84,Data!$J$6:$J$1888,C$4),SUMIFS(Data!$O$6:$O$1888,Data!$L$6:$L$1888,$B84,Data!$J$6:$J$1888,C$4))&gt;0,IF($C$1=1,SUMIFS(Data!$G$6:$G$1888,Data!$L$6:$L$1888,$B84,Data!$J$6:$J$1888,C$4),SUMIFS(Data!$O$6:$O$1888,Data!$L$6:$L$1888,$B84,Data!$J$6:$J$1888,C$4)),"")</f>
        <v>100000</v>
      </c>
      <c r="D84" s="19" t="str">
        <f>IF(IF($C$1=1,SUMIFS(Data!$G$6:$G$1888,Data!$L$6:$L$1888,$B84,Data!$J$6:$J$1888,D$4),SUMIFS(Data!$O$6:$O$1888,Data!$L$6:$L$1888,$B84,Data!$J$6:$J$1888,D$4))&gt;0,IF($C$1=1,SUMIFS(Data!$G$6:$G$1888,Data!$L$6:$L$1888,$B84,Data!$J$6:$J$1888,D$4),SUMIFS(Data!$O$6:$O$1888,Data!$L$6:$L$1888,$B84,Data!$J$6:$J$1888,D$4)),"")</f>
        <v/>
      </c>
      <c r="E84" s="19">
        <f>IF(IF($C$1=1,SUMIFS(Data!$G$6:$G$1888,Data!$L$6:$L$1888,$B84,Data!$J$6:$J$1888,E$4),SUMIFS(Data!$O$6:$O$1888,Data!$L$6:$L$1888,$B84,Data!$J$6:$J$1888,E$4))&gt;0,IF($C$1=1,SUMIFS(Data!$G$6:$G$1888,Data!$L$6:$L$1888,$B84,Data!$J$6:$J$1888,E$4),SUMIFS(Data!$O$6:$O$1888,Data!$L$6:$L$1888,$B84,Data!$J$6:$J$1888,E$4)),"")</f>
        <v>68954.520184280962</v>
      </c>
      <c r="F84" s="19" t="str">
        <f>IF(IF($C$1=1,SUMIFS(Data!$G$6:$G$1888,Data!$L$6:$L$1888,$B84,Data!$J$6:$J$1888,F$4),SUMIFS(Data!$O$6:$O$1888,Data!$L$6:$L$1888,$B84,Data!$J$6:$J$1888,F$4))&gt;0,IF($C$1=1,SUMIFS(Data!$G$6:$G$1888,Data!$L$6:$L$1888,$B84,Data!$J$6:$J$1888,F$4),SUMIFS(Data!$O$6:$O$1888,Data!$L$6:$L$1888,$B84,Data!$J$6:$J$1888,F$4)),"")</f>
        <v/>
      </c>
      <c r="G84" s="19" t="str">
        <f>IF(IF($C$1=1,SUMIFS(Data!$G$6:$G$1888,Data!$L$6:$L$1888,$B84,Data!$J$6:$J$1888,G$4),SUMIFS(Data!$O$6:$O$1888,Data!$L$6:$L$1888,$B84,Data!$J$6:$J$1888,G$4))&gt;0,IF($C$1=1,SUMIFS(Data!$G$6:$G$1888,Data!$L$6:$L$1888,$B84,Data!$J$6:$J$1888,G$4),SUMIFS(Data!$O$6:$O$1888,Data!$L$6:$L$1888,$B84,Data!$J$6:$J$1888,G$4)),"")</f>
        <v/>
      </c>
      <c r="H84" s="19" t="str">
        <f>IF(IF($C$1=1,SUMIFS(Data!$G$6:$G$1888,Data!$L$6:$L$1888,$B84,Data!$J$6:$J$1888,H$4),SUMIFS(Data!$O$6:$O$1888,Data!$L$6:$L$1888,$B84,Data!$J$6:$J$1888,H$4))&gt;0,IF($C$1=1,SUMIFS(Data!$G$6:$G$1888,Data!$L$6:$L$1888,$B84,Data!$J$6:$J$1888,H$4),SUMIFS(Data!$O$6:$O$1888,Data!$L$6:$L$1888,$B84,Data!$J$6:$J$1888,H$4)),"")</f>
        <v/>
      </c>
      <c r="I84" s="19" t="str">
        <f>IF(IF($C$1=1,SUMIFS(Data!$G$6:$G$1888,Data!$L$6:$L$1888,$B84,Data!$J$6:$J$1888,I$4),SUMIFS(Data!$O$6:$O$1888,Data!$L$6:$L$1888,$B84,Data!$J$6:$J$1888,I$4))&gt;0,IF($C$1=1,SUMIFS(Data!$G$6:$G$1888,Data!$L$6:$L$1888,$B84,Data!$J$6:$J$1888,I$4),SUMIFS(Data!$O$6:$O$1888,Data!$L$6:$L$1888,$B84,Data!$J$6:$J$1888,I$4)),"")</f>
        <v/>
      </c>
      <c r="J84" s="19" t="str">
        <f>IF(IF($C$1=1,SUMIFS(Data!$G$6:$G$1888,Data!$L$6:$L$1888,$B84,Data!$J$6:$J$1888,J$4),SUMIFS(Data!$O$6:$O$1888,Data!$L$6:$L$1888,$B84,Data!$J$6:$J$1888,J$4))&gt;0,IF($C$1=1,SUMIFS(Data!$G$6:$G$1888,Data!$L$6:$L$1888,$B84,Data!$J$6:$J$1888,J$4),SUMIFS(Data!$O$6:$O$1888,Data!$L$6:$L$1888,$B84,Data!$J$6:$J$1888,J$4)),"")</f>
        <v/>
      </c>
      <c r="K84" s="19" t="str">
        <f>IF(IF($C$1=1,SUMIFS(Data!$G$6:$G$1888,Data!$L$6:$L$1888,$B84,Data!$J$6:$J$1888,K$4),SUMIFS(Data!$O$6:$O$1888,Data!$L$6:$L$1888,$B84,Data!$J$6:$J$1888,K$4))&gt;0,IF($C$1=1,SUMIFS(Data!$G$6:$G$1888,Data!$L$6:$L$1888,$B84,Data!$J$6:$J$1888,K$4),SUMIFS(Data!$O$6:$O$1888,Data!$L$6:$L$1888,$B84,Data!$J$6:$J$1888,K$4)),"")</f>
        <v/>
      </c>
      <c r="L84" s="19" t="str">
        <f>IF(IF($C$1=1,SUMIFS(Data!$G$6:$G$1888,Data!$L$6:$L$1888,$B84,Data!$J$6:$J$1888,L$4),SUMIFS(Data!$O$6:$O$1888,Data!$L$6:$L$1888,$B84,Data!$J$6:$J$1888,L$4))&gt;0,IF($C$1=1,SUMIFS(Data!$G$6:$G$1888,Data!$L$6:$L$1888,$B84,Data!$J$6:$J$1888,L$4),SUMIFS(Data!$O$6:$O$1888,Data!$L$6:$L$1888,$B84,Data!$J$6:$J$1888,L$4)),"")</f>
        <v/>
      </c>
      <c r="M84" s="19">
        <f t="shared" si="6"/>
        <v>168954.52018428096</v>
      </c>
    </row>
    <row r="85" spans="2:13" x14ac:dyDescent="0.25">
      <c r="B85" t="s">
        <v>45</v>
      </c>
      <c r="C85" s="19" t="str">
        <f>IF(IF($C$1=1,SUMIFS(Data!$G$6:$G$1888,Data!$L$6:$L$1888,$B85,Data!$J$6:$J$1888,C$4),SUMIFS(Data!$O$6:$O$1888,Data!$L$6:$L$1888,$B85,Data!$J$6:$J$1888,C$4))&gt;0,IF($C$1=1,SUMIFS(Data!$G$6:$G$1888,Data!$L$6:$L$1888,$B85,Data!$J$6:$J$1888,C$4),SUMIFS(Data!$O$6:$O$1888,Data!$L$6:$L$1888,$B85,Data!$J$6:$J$1888,C$4)),"")</f>
        <v/>
      </c>
      <c r="D85" s="19">
        <f>IF(IF($C$1=1,SUMIFS(Data!$G$6:$G$1888,Data!$L$6:$L$1888,$B85,Data!$J$6:$J$1888,D$4),SUMIFS(Data!$O$6:$O$1888,Data!$L$6:$L$1888,$B85,Data!$J$6:$J$1888,D$4))&gt;0,IF($C$1=1,SUMIFS(Data!$G$6:$G$1888,Data!$L$6:$L$1888,$B85,Data!$J$6:$J$1888,D$4),SUMIFS(Data!$O$6:$O$1888,Data!$L$6:$L$1888,$B85,Data!$J$6:$J$1888,D$4)),"")</f>
        <v>145000</v>
      </c>
      <c r="E85" s="19" t="str">
        <f>IF(IF($C$1=1,SUMIFS(Data!$G$6:$G$1888,Data!$L$6:$L$1888,$B85,Data!$J$6:$J$1888,E$4),SUMIFS(Data!$O$6:$O$1888,Data!$L$6:$L$1888,$B85,Data!$J$6:$J$1888,E$4))&gt;0,IF($C$1=1,SUMIFS(Data!$G$6:$G$1888,Data!$L$6:$L$1888,$B85,Data!$J$6:$J$1888,E$4),SUMIFS(Data!$O$6:$O$1888,Data!$L$6:$L$1888,$B85,Data!$J$6:$J$1888,E$4)),"")</f>
        <v/>
      </c>
      <c r="F85" s="19" t="str">
        <f>IF(IF($C$1=1,SUMIFS(Data!$G$6:$G$1888,Data!$L$6:$L$1888,$B85,Data!$J$6:$J$1888,F$4),SUMIFS(Data!$O$6:$O$1888,Data!$L$6:$L$1888,$B85,Data!$J$6:$J$1888,F$4))&gt;0,IF($C$1=1,SUMIFS(Data!$G$6:$G$1888,Data!$L$6:$L$1888,$B85,Data!$J$6:$J$1888,F$4),SUMIFS(Data!$O$6:$O$1888,Data!$L$6:$L$1888,$B85,Data!$J$6:$J$1888,F$4)),"")</f>
        <v/>
      </c>
      <c r="G85" s="19" t="str">
        <f>IF(IF($C$1=1,SUMIFS(Data!$G$6:$G$1888,Data!$L$6:$L$1888,$B85,Data!$J$6:$J$1888,G$4),SUMIFS(Data!$O$6:$O$1888,Data!$L$6:$L$1888,$B85,Data!$J$6:$J$1888,G$4))&gt;0,IF($C$1=1,SUMIFS(Data!$G$6:$G$1888,Data!$L$6:$L$1888,$B85,Data!$J$6:$J$1888,G$4),SUMIFS(Data!$O$6:$O$1888,Data!$L$6:$L$1888,$B85,Data!$J$6:$J$1888,G$4)),"")</f>
        <v/>
      </c>
      <c r="H85" s="19" t="str">
        <f>IF(IF($C$1=1,SUMIFS(Data!$G$6:$G$1888,Data!$L$6:$L$1888,$B85,Data!$J$6:$J$1888,H$4),SUMIFS(Data!$O$6:$O$1888,Data!$L$6:$L$1888,$B85,Data!$J$6:$J$1888,H$4))&gt;0,IF($C$1=1,SUMIFS(Data!$G$6:$G$1888,Data!$L$6:$L$1888,$B85,Data!$J$6:$J$1888,H$4),SUMIFS(Data!$O$6:$O$1888,Data!$L$6:$L$1888,$B85,Data!$J$6:$J$1888,H$4)),"")</f>
        <v/>
      </c>
      <c r="I85" s="19">
        <f>IF(IF($C$1=1,SUMIFS(Data!$G$6:$G$1888,Data!$L$6:$L$1888,$B85,Data!$J$6:$J$1888,I$4),SUMIFS(Data!$O$6:$O$1888,Data!$L$6:$L$1888,$B85,Data!$J$6:$J$1888,I$4))&gt;0,IF($C$1=1,SUMIFS(Data!$G$6:$G$1888,Data!$L$6:$L$1888,$B85,Data!$J$6:$J$1888,I$4),SUMIFS(Data!$O$6:$O$1888,Data!$L$6:$L$1888,$B85,Data!$J$6:$J$1888,I$4)),"")</f>
        <v>255102.22862117883</v>
      </c>
      <c r="J85" s="19">
        <f>IF(IF($C$1=1,SUMIFS(Data!$G$6:$G$1888,Data!$L$6:$L$1888,$B85,Data!$J$6:$J$1888,J$4),SUMIFS(Data!$O$6:$O$1888,Data!$L$6:$L$1888,$B85,Data!$J$6:$J$1888,J$4))&gt;0,IF($C$1=1,SUMIFS(Data!$G$6:$G$1888,Data!$L$6:$L$1888,$B85,Data!$J$6:$J$1888,J$4),SUMIFS(Data!$O$6:$O$1888,Data!$L$6:$L$1888,$B85,Data!$J$6:$J$1888,J$4)),"")</f>
        <v>150000</v>
      </c>
      <c r="K85" s="19" t="str">
        <f>IF(IF($C$1=1,SUMIFS(Data!$G$6:$G$1888,Data!$L$6:$L$1888,$B85,Data!$J$6:$J$1888,K$4),SUMIFS(Data!$O$6:$O$1888,Data!$L$6:$L$1888,$B85,Data!$J$6:$J$1888,K$4))&gt;0,IF($C$1=1,SUMIFS(Data!$G$6:$G$1888,Data!$L$6:$L$1888,$B85,Data!$J$6:$J$1888,K$4),SUMIFS(Data!$O$6:$O$1888,Data!$L$6:$L$1888,$B85,Data!$J$6:$J$1888,K$4)),"")</f>
        <v/>
      </c>
      <c r="L85" s="19" t="str">
        <f>IF(IF($C$1=1,SUMIFS(Data!$G$6:$G$1888,Data!$L$6:$L$1888,$B85,Data!$J$6:$J$1888,L$4),SUMIFS(Data!$O$6:$O$1888,Data!$L$6:$L$1888,$B85,Data!$J$6:$J$1888,L$4))&gt;0,IF($C$1=1,SUMIFS(Data!$G$6:$G$1888,Data!$L$6:$L$1888,$B85,Data!$J$6:$J$1888,L$4),SUMIFS(Data!$O$6:$O$1888,Data!$L$6:$L$1888,$B85,Data!$J$6:$J$1888,L$4)),"")</f>
        <v/>
      </c>
      <c r="M85" s="19">
        <f t="shared" si="6"/>
        <v>550102.22862117877</v>
      </c>
    </row>
    <row r="86" spans="2:13" x14ac:dyDescent="0.25">
      <c r="B86" t="s">
        <v>69</v>
      </c>
      <c r="C86" s="19">
        <f>IF(IF($C$1=1,SUMIFS(Data!$G$6:$G$1888,Data!$L$6:$L$1888,$B86,Data!$J$6:$J$1888,C$4),SUMIFS(Data!$O$6:$O$1888,Data!$L$6:$L$1888,$B86,Data!$J$6:$J$1888,C$4))&gt;0,IF($C$1=1,SUMIFS(Data!$G$6:$G$1888,Data!$L$6:$L$1888,$B86,Data!$J$6:$J$1888,C$4),SUMIFS(Data!$O$6:$O$1888,Data!$L$6:$L$1888,$B86,Data!$J$6:$J$1888,C$4)),"")</f>
        <v>685637.5483492685</v>
      </c>
      <c r="D86" s="19">
        <f>IF(IF($C$1=1,SUMIFS(Data!$G$6:$G$1888,Data!$L$6:$L$1888,$B86,Data!$J$6:$J$1888,D$4),SUMIFS(Data!$O$6:$O$1888,Data!$L$6:$L$1888,$B86,Data!$J$6:$J$1888,D$4))&gt;0,IF($C$1=1,SUMIFS(Data!$G$6:$G$1888,Data!$L$6:$L$1888,$B86,Data!$J$6:$J$1888,D$4),SUMIFS(Data!$O$6:$O$1888,Data!$L$6:$L$1888,$B86,Data!$J$6:$J$1888,D$4)),"")</f>
        <v>655690.16117999016</v>
      </c>
      <c r="E86" s="19">
        <f>IF(IF($C$1=1,SUMIFS(Data!$G$6:$G$1888,Data!$L$6:$L$1888,$B86,Data!$J$6:$J$1888,E$4),SUMIFS(Data!$O$6:$O$1888,Data!$L$6:$L$1888,$B86,Data!$J$6:$J$1888,E$4))&gt;0,IF($C$1=1,SUMIFS(Data!$G$6:$G$1888,Data!$L$6:$L$1888,$B86,Data!$J$6:$J$1888,E$4),SUMIFS(Data!$O$6:$O$1888,Data!$L$6:$L$1888,$B86,Data!$J$6:$J$1888,E$4)),"")</f>
        <v>1006831.355229602</v>
      </c>
      <c r="F86" s="19">
        <f>IF(IF($C$1=1,SUMIFS(Data!$G$6:$G$1888,Data!$L$6:$L$1888,$B86,Data!$J$6:$J$1888,F$4),SUMIFS(Data!$O$6:$O$1888,Data!$L$6:$L$1888,$B86,Data!$J$6:$J$1888,F$4))&gt;0,IF($C$1=1,SUMIFS(Data!$G$6:$G$1888,Data!$L$6:$L$1888,$B86,Data!$J$6:$J$1888,F$4),SUMIFS(Data!$O$6:$O$1888,Data!$L$6:$L$1888,$B86,Data!$J$6:$J$1888,F$4)),"")</f>
        <v>468124.94680398336</v>
      </c>
      <c r="G86" s="19">
        <f>IF(IF($C$1=1,SUMIFS(Data!$G$6:$G$1888,Data!$L$6:$L$1888,$B86,Data!$J$6:$J$1888,G$4),SUMIFS(Data!$O$6:$O$1888,Data!$L$6:$L$1888,$B86,Data!$J$6:$J$1888,G$4))&gt;0,IF($C$1=1,SUMIFS(Data!$G$6:$G$1888,Data!$L$6:$L$1888,$B86,Data!$J$6:$J$1888,G$4),SUMIFS(Data!$O$6:$O$1888,Data!$L$6:$L$1888,$B86,Data!$J$6:$J$1888,G$4)),"")</f>
        <v>948945.18051969784</v>
      </c>
      <c r="H86" s="19">
        <f>IF(IF($C$1=1,SUMIFS(Data!$G$6:$G$1888,Data!$L$6:$L$1888,$B86,Data!$J$6:$J$1888,H$4),SUMIFS(Data!$O$6:$O$1888,Data!$L$6:$L$1888,$B86,Data!$J$6:$J$1888,H$4))&gt;0,IF($C$1=1,SUMIFS(Data!$G$6:$G$1888,Data!$L$6:$L$1888,$B86,Data!$J$6:$J$1888,H$4),SUMIFS(Data!$O$6:$O$1888,Data!$L$6:$L$1888,$B86,Data!$J$6:$J$1888,H$4)),"")</f>
        <v>406863.62590354425</v>
      </c>
      <c r="I86" s="19">
        <f>IF(IF($C$1=1,SUMIFS(Data!$G$6:$G$1888,Data!$L$6:$L$1888,$B86,Data!$J$6:$J$1888,I$4),SUMIFS(Data!$O$6:$O$1888,Data!$L$6:$L$1888,$B86,Data!$J$6:$J$1888,I$4))&gt;0,IF($C$1=1,SUMIFS(Data!$G$6:$G$1888,Data!$L$6:$L$1888,$B86,Data!$J$6:$J$1888,I$4),SUMIFS(Data!$O$6:$O$1888,Data!$L$6:$L$1888,$B86,Data!$J$6:$J$1888,I$4)),"")</f>
        <v>2721995.2525510448</v>
      </c>
      <c r="J86" s="19">
        <f>IF(IF($C$1=1,SUMIFS(Data!$G$6:$G$1888,Data!$L$6:$L$1888,$B86,Data!$J$6:$J$1888,J$4),SUMIFS(Data!$O$6:$O$1888,Data!$L$6:$L$1888,$B86,Data!$J$6:$J$1888,J$4))&gt;0,IF($C$1=1,SUMIFS(Data!$G$6:$G$1888,Data!$L$6:$L$1888,$B86,Data!$J$6:$J$1888,J$4),SUMIFS(Data!$O$6:$O$1888,Data!$L$6:$L$1888,$B86,Data!$J$6:$J$1888,J$4)),"")</f>
        <v>3333228.0660607843</v>
      </c>
      <c r="K86" s="19" t="str">
        <f>IF(IF($C$1=1,SUMIFS(Data!$G$6:$G$1888,Data!$L$6:$L$1888,$B86,Data!$J$6:$J$1888,K$4),SUMIFS(Data!$O$6:$O$1888,Data!$L$6:$L$1888,$B86,Data!$J$6:$J$1888,K$4))&gt;0,IF($C$1=1,SUMIFS(Data!$G$6:$G$1888,Data!$L$6:$L$1888,$B86,Data!$J$6:$J$1888,K$4),SUMIFS(Data!$O$6:$O$1888,Data!$L$6:$L$1888,$B86,Data!$J$6:$J$1888,K$4)),"")</f>
        <v/>
      </c>
      <c r="L86" s="19">
        <f>IF(IF($C$1=1,SUMIFS(Data!$G$6:$G$1888,Data!$L$6:$L$1888,$B86,Data!$J$6:$J$1888,L$4),SUMIFS(Data!$O$6:$O$1888,Data!$L$6:$L$1888,$B86,Data!$J$6:$J$1888,L$4))&gt;0,IF($C$1=1,SUMIFS(Data!$G$6:$G$1888,Data!$L$6:$L$1888,$B86,Data!$J$6:$J$1888,L$4),SUMIFS(Data!$O$6:$O$1888,Data!$L$6:$L$1888,$B86,Data!$J$6:$J$1888,L$4)),"")</f>
        <v>127756.3007726426</v>
      </c>
      <c r="M86" s="19">
        <f t="shared" si="6"/>
        <v>10355072.437370559</v>
      </c>
    </row>
    <row r="87" spans="2:13" x14ac:dyDescent="0.25">
      <c r="B87" t="s">
        <v>26</v>
      </c>
      <c r="C87" s="19" t="str">
        <f>IF(IF($C$1=1,SUMIFS(Data!$G$6:$G$1888,Data!$L$6:$L$1888,$B87,Data!$J$6:$J$1888,C$4),SUMIFS(Data!$O$6:$O$1888,Data!$L$6:$L$1888,$B87,Data!$J$6:$J$1888,C$4))&gt;0,IF($C$1=1,SUMIFS(Data!$G$6:$G$1888,Data!$L$6:$L$1888,$B87,Data!$J$6:$J$1888,C$4),SUMIFS(Data!$O$6:$O$1888,Data!$L$6:$L$1888,$B87,Data!$J$6:$J$1888,C$4)),"")</f>
        <v/>
      </c>
      <c r="D87" s="19" t="str">
        <f>IF(IF($C$1=1,SUMIFS(Data!$G$6:$G$1888,Data!$L$6:$L$1888,$B87,Data!$J$6:$J$1888,D$4),SUMIFS(Data!$O$6:$O$1888,Data!$L$6:$L$1888,$B87,Data!$J$6:$J$1888,D$4))&gt;0,IF($C$1=1,SUMIFS(Data!$G$6:$G$1888,Data!$L$6:$L$1888,$B87,Data!$J$6:$J$1888,D$4),SUMIFS(Data!$O$6:$O$1888,Data!$L$6:$L$1888,$B87,Data!$J$6:$J$1888,D$4)),"")</f>
        <v/>
      </c>
      <c r="E87" s="19" t="str">
        <f>IF(IF($C$1=1,SUMIFS(Data!$G$6:$G$1888,Data!$L$6:$L$1888,$B87,Data!$J$6:$J$1888,E$4),SUMIFS(Data!$O$6:$O$1888,Data!$L$6:$L$1888,$B87,Data!$J$6:$J$1888,E$4))&gt;0,IF($C$1=1,SUMIFS(Data!$G$6:$G$1888,Data!$L$6:$L$1888,$B87,Data!$J$6:$J$1888,E$4),SUMIFS(Data!$O$6:$O$1888,Data!$L$6:$L$1888,$B87,Data!$J$6:$J$1888,E$4)),"")</f>
        <v/>
      </c>
      <c r="F87" s="19">
        <f>IF(IF($C$1=1,SUMIFS(Data!$G$6:$G$1888,Data!$L$6:$L$1888,$B87,Data!$J$6:$J$1888,F$4),SUMIFS(Data!$O$6:$O$1888,Data!$L$6:$L$1888,$B87,Data!$J$6:$J$1888,F$4))&gt;0,IF($C$1=1,SUMIFS(Data!$G$6:$G$1888,Data!$L$6:$L$1888,$B87,Data!$J$6:$J$1888,F$4),SUMIFS(Data!$O$6:$O$1888,Data!$L$6:$L$1888,$B87,Data!$J$6:$J$1888,F$4)),"")</f>
        <v>7600</v>
      </c>
      <c r="G87" s="19" t="str">
        <f>IF(IF($C$1=1,SUMIFS(Data!$G$6:$G$1888,Data!$L$6:$L$1888,$B87,Data!$J$6:$J$1888,G$4),SUMIFS(Data!$O$6:$O$1888,Data!$L$6:$L$1888,$B87,Data!$J$6:$J$1888,G$4))&gt;0,IF($C$1=1,SUMIFS(Data!$G$6:$G$1888,Data!$L$6:$L$1888,$B87,Data!$J$6:$J$1888,G$4),SUMIFS(Data!$O$6:$O$1888,Data!$L$6:$L$1888,$B87,Data!$J$6:$J$1888,G$4)),"")</f>
        <v/>
      </c>
      <c r="H87" s="19" t="str">
        <f>IF(IF($C$1=1,SUMIFS(Data!$G$6:$G$1888,Data!$L$6:$L$1888,$B87,Data!$J$6:$J$1888,H$4),SUMIFS(Data!$O$6:$O$1888,Data!$L$6:$L$1888,$B87,Data!$J$6:$J$1888,H$4))&gt;0,IF($C$1=1,SUMIFS(Data!$G$6:$G$1888,Data!$L$6:$L$1888,$B87,Data!$J$6:$J$1888,H$4),SUMIFS(Data!$O$6:$O$1888,Data!$L$6:$L$1888,$B87,Data!$J$6:$J$1888,H$4)),"")</f>
        <v/>
      </c>
      <c r="I87" s="19">
        <f>IF(IF($C$1=1,SUMIFS(Data!$G$6:$G$1888,Data!$L$6:$L$1888,$B87,Data!$J$6:$J$1888,I$4),SUMIFS(Data!$O$6:$O$1888,Data!$L$6:$L$1888,$B87,Data!$J$6:$J$1888,I$4))&gt;0,IF($C$1=1,SUMIFS(Data!$G$6:$G$1888,Data!$L$6:$L$1888,$B87,Data!$J$6:$J$1888,I$4),SUMIFS(Data!$O$6:$O$1888,Data!$L$6:$L$1888,$B87,Data!$J$6:$J$1888,I$4)),"")</f>
        <v>12000</v>
      </c>
      <c r="J87" s="19">
        <f>IF(IF($C$1=1,SUMIFS(Data!$G$6:$G$1888,Data!$L$6:$L$1888,$B87,Data!$J$6:$J$1888,J$4),SUMIFS(Data!$O$6:$O$1888,Data!$L$6:$L$1888,$B87,Data!$J$6:$J$1888,J$4))&gt;0,IF($C$1=1,SUMIFS(Data!$G$6:$G$1888,Data!$L$6:$L$1888,$B87,Data!$J$6:$J$1888,J$4),SUMIFS(Data!$O$6:$O$1888,Data!$L$6:$L$1888,$B87,Data!$J$6:$J$1888,J$4)),"")</f>
        <v>12000</v>
      </c>
      <c r="K87" s="19" t="str">
        <f>IF(IF($C$1=1,SUMIFS(Data!$G$6:$G$1888,Data!$L$6:$L$1888,$B87,Data!$J$6:$J$1888,K$4),SUMIFS(Data!$O$6:$O$1888,Data!$L$6:$L$1888,$B87,Data!$J$6:$J$1888,K$4))&gt;0,IF($C$1=1,SUMIFS(Data!$G$6:$G$1888,Data!$L$6:$L$1888,$B87,Data!$J$6:$J$1888,K$4),SUMIFS(Data!$O$6:$O$1888,Data!$L$6:$L$1888,$B87,Data!$J$6:$J$1888,K$4)),"")</f>
        <v/>
      </c>
      <c r="L87" s="19">
        <f>IF(IF($C$1=1,SUMIFS(Data!$G$6:$G$1888,Data!$L$6:$L$1888,$B87,Data!$J$6:$J$1888,L$4),SUMIFS(Data!$O$6:$O$1888,Data!$L$6:$L$1888,$B87,Data!$J$6:$J$1888,L$4))&gt;0,IF($C$1=1,SUMIFS(Data!$G$6:$G$1888,Data!$L$6:$L$1888,$B87,Data!$J$6:$J$1888,L$4),SUMIFS(Data!$O$6:$O$1888,Data!$L$6:$L$1888,$B87,Data!$J$6:$J$1888,L$4)),"")</f>
        <v>15000</v>
      </c>
      <c r="M87" s="19">
        <f t="shared" si="6"/>
        <v>46600</v>
      </c>
    </row>
    <row r="88" spans="2:13" x14ac:dyDescent="0.25">
      <c r="B88" t="s">
        <v>86</v>
      </c>
      <c r="C88" s="19">
        <f>IF(IF($C$1=1,SUMIFS(Data!$G$6:$G$1888,Data!$L$6:$L$1888,$B88,Data!$J$6:$J$1888,C$4),SUMIFS(Data!$O$6:$O$1888,Data!$L$6:$L$1888,$B88,Data!$J$6:$J$1888,C$4))&gt;0,IF($C$1=1,SUMIFS(Data!$G$6:$G$1888,Data!$L$6:$L$1888,$B88,Data!$J$6:$J$1888,C$4),SUMIFS(Data!$O$6:$O$1888,Data!$L$6:$L$1888,$B88,Data!$J$6:$J$1888,C$4)),"")</f>
        <v>98336.152303032693</v>
      </c>
      <c r="D88" s="19">
        <f>IF(IF($C$1=1,SUMIFS(Data!$G$6:$G$1888,Data!$L$6:$L$1888,$B88,Data!$J$6:$J$1888,D$4),SUMIFS(Data!$O$6:$O$1888,Data!$L$6:$L$1888,$B88,Data!$J$6:$J$1888,D$4))&gt;0,IF($C$1=1,SUMIFS(Data!$G$6:$G$1888,Data!$L$6:$L$1888,$B88,Data!$J$6:$J$1888,D$4),SUMIFS(Data!$O$6:$O$1888,Data!$L$6:$L$1888,$B88,Data!$J$6:$J$1888,D$4)),"")</f>
        <v>178971.79719151946</v>
      </c>
      <c r="E88" s="19">
        <f>IF(IF($C$1=1,SUMIFS(Data!$G$6:$G$1888,Data!$L$6:$L$1888,$B88,Data!$J$6:$J$1888,E$4),SUMIFS(Data!$O$6:$O$1888,Data!$L$6:$L$1888,$B88,Data!$J$6:$J$1888,E$4))&gt;0,IF($C$1=1,SUMIFS(Data!$G$6:$G$1888,Data!$L$6:$L$1888,$B88,Data!$J$6:$J$1888,E$4),SUMIFS(Data!$O$6:$O$1888,Data!$L$6:$L$1888,$B88,Data!$J$6:$J$1888,E$4)),"")</f>
        <v>302875.34909334069</v>
      </c>
      <c r="F88" s="19">
        <f>IF(IF($C$1=1,SUMIFS(Data!$G$6:$G$1888,Data!$L$6:$L$1888,$B88,Data!$J$6:$J$1888,F$4),SUMIFS(Data!$O$6:$O$1888,Data!$L$6:$L$1888,$B88,Data!$J$6:$J$1888,F$4))&gt;0,IF($C$1=1,SUMIFS(Data!$G$6:$G$1888,Data!$L$6:$L$1888,$B88,Data!$J$6:$J$1888,F$4),SUMIFS(Data!$O$6:$O$1888,Data!$L$6:$L$1888,$B88,Data!$J$6:$J$1888,F$4)),"")</f>
        <v>102712.11108051764</v>
      </c>
      <c r="G88" s="19">
        <f>IF(IF($C$1=1,SUMIFS(Data!$G$6:$G$1888,Data!$L$6:$L$1888,$B88,Data!$J$6:$J$1888,G$4),SUMIFS(Data!$O$6:$O$1888,Data!$L$6:$L$1888,$B88,Data!$J$6:$J$1888,G$4))&gt;0,IF($C$1=1,SUMIFS(Data!$G$6:$G$1888,Data!$L$6:$L$1888,$B88,Data!$J$6:$J$1888,G$4),SUMIFS(Data!$O$6:$O$1888,Data!$L$6:$L$1888,$B88,Data!$J$6:$J$1888,G$4)),"")</f>
        <v>1360972.3478739725</v>
      </c>
      <c r="H88" s="19">
        <f>IF(IF($C$1=1,SUMIFS(Data!$G$6:$G$1888,Data!$L$6:$L$1888,$B88,Data!$J$6:$J$1888,H$4),SUMIFS(Data!$O$6:$O$1888,Data!$L$6:$L$1888,$B88,Data!$J$6:$J$1888,H$4))&gt;0,IF($C$1=1,SUMIFS(Data!$G$6:$G$1888,Data!$L$6:$L$1888,$B88,Data!$J$6:$J$1888,H$4),SUMIFS(Data!$O$6:$O$1888,Data!$L$6:$L$1888,$B88,Data!$J$6:$J$1888,H$4)),"")</f>
        <v>68835.306612122877</v>
      </c>
      <c r="I88" s="19">
        <f>IF(IF($C$1=1,SUMIFS(Data!$G$6:$G$1888,Data!$L$6:$L$1888,$B88,Data!$J$6:$J$1888,I$4),SUMIFS(Data!$O$6:$O$1888,Data!$L$6:$L$1888,$B88,Data!$J$6:$J$1888,I$4))&gt;0,IF($C$1=1,SUMIFS(Data!$G$6:$G$1888,Data!$L$6:$L$1888,$B88,Data!$J$6:$J$1888,I$4),SUMIFS(Data!$O$6:$O$1888,Data!$L$6:$L$1888,$B88,Data!$J$6:$J$1888,I$4)),"")</f>
        <v>1125351.6107461748</v>
      </c>
      <c r="J88" s="19">
        <f>IF(IF($C$1=1,SUMIFS(Data!$G$6:$G$1888,Data!$L$6:$L$1888,$B88,Data!$J$6:$J$1888,J$4),SUMIFS(Data!$O$6:$O$1888,Data!$L$6:$L$1888,$B88,Data!$J$6:$J$1888,J$4))&gt;0,IF($C$1=1,SUMIFS(Data!$G$6:$G$1888,Data!$L$6:$L$1888,$B88,Data!$J$6:$J$1888,J$4),SUMIFS(Data!$O$6:$O$1888,Data!$L$6:$L$1888,$B88,Data!$J$6:$J$1888,J$4)),"")</f>
        <v>1970317.8816325578</v>
      </c>
      <c r="K88" s="19" t="str">
        <f>IF(IF($C$1=1,SUMIFS(Data!$G$6:$G$1888,Data!$L$6:$L$1888,$B88,Data!$J$6:$J$1888,K$4),SUMIFS(Data!$O$6:$O$1888,Data!$L$6:$L$1888,$B88,Data!$J$6:$J$1888,K$4))&gt;0,IF($C$1=1,SUMIFS(Data!$G$6:$G$1888,Data!$L$6:$L$1888,$B88,Data!$J$6:$J$1888,K$4),SUMIFS(Data!$O$6:$O$1888,Data!$L$6:$L$1888,$B88,Data!$J$6:$J$1888,K$4)),"")</f>
        <v/>
      </c>
      <c r="L88" s="19" t="str">
        <f>IF(IF($C$1=1,SUMIFS(Data!$G$6:$G$1888,Data!$L$6:$L$1888,$B88,Data!$J$6:$J$1888,L$4),SUMIFS(Data!$O$6:$O$1888,Data!$L$6:$L$1888,$B88,Data!$J$6:$J$1888,L$4))&gt;0,IF($C$1=1,SUMIFS(Data!$G$6:$G$1888,Data!$L$6:$L$1888,$B88,Data!$J$6:$J$1888,L$4),SUMIFS(Data!$O$6:$O$1888,Data!$L$6:$L$1888,$B88,Data!$J$6:$J$1888,L$4)),"")</f>
        <v/>
      </c>
      <c r="M88" s="19">
        <f t="shared" si="6"/>
        <v>5208372.5565332389</v>
      </c>
    </row>
    <row r="89" spans="2:13" x14ac:dyDescent="0.25">
      <c r="B89" t="s">
        <v>3957</v>
      </c>
      <c r="C89" s="19" t="str">
        <f>IF(IF($C$1=1,SUMIFS(Data!$G$6:$G$1888,Data!$L$6:$L$1888,$B89,Data!$J$6:$J$1888,C$4),SUMIFS(Data!$O$6:$O$1888,Data!$L$6:$L$1888,$B89,Data!$J$6:$J$1888,C$4))&gt;0,IF($C$1=1,SUMIFS(Data!$G$6:$G$1888,Data!$L$6:$L$1888,$B89,Data!$J$6:$J$1888,C$4),SUMIFS(Data!$O$6:$O$1888,Data!$L$6:$L$1888,$B89,Data!$J$6:$J$1888,C$4)),"")</f>
        <v/>
      </c>
      <c r="D89" s="19" t="str">
        <f>IF(IF($C$1=1,SUMIFS(Data!$G$6:$G$1888,Data!$L$6:$L$1888,$B89,Data!$J$6:$J$1888,D$4),SUMIFS(Data!$O$6:$O$1888,Data!$L$6:$L$1888,$B89,Data!$J$6:$J$1888,D$4))&gt;0,IF($C$1=1,SUMIFS(Data!$G$6:$G$1888,Data!$L$6:$L$1888,$B89,Data!$J$6:$J$1888,D$4),SUMIFS(Data!$O$6:$O$1888,Data!$L$6:$L$1888,$B89,Data!$J$6:$J$1888,D$4)),"")</f>
        <v/>
      </c>
      <c r="E89" s="19" t="str">
        <f>IF(IF($C$1=1,SUMIFS(Data!$G$6:$G$1888,Data!$L$6:$L$1888,$B89,Data!$J$6:$J$1888,E$4),SUMIFS(Data!$O$6:$O$1888,Data!$L$6:$L$1888,$B89,Data!$J$6:$J$1888,E$4))&gt;0,IF($C$1=1,SUMIFS(Data!$G$6:$G$1888,Data!$L$6:$L$1888,$B89,Data!$J$6:$J$1888,E$4),SUMIFS(Data!$O$6:$O$1888,Data!$L$6:$L$1888,$B89,Data!$J$6:$J$1888,E$4)),"")</f>
        <v/>
      </c>
      <c r="F89" s="19" t="str">
        <f>IF(IF($C$1=1,SUMIFS(Data!$G$6:$G$1888,Data!$L$6:$L$1888,$B89,Data!$J$6:$J$1888,F$4),SUMIFS(Data!$O$6:$O$1888,Data!$L$6:$L$1888,$B89,Data!$J$6:$J$1888,F$4))&gt;0,IF($C$1=1,SUMIFS(Data!$G$6:$G$1888,Data!$L$6:$L$1888,$B89,Data!$J$6:$J$1888,F$4),SUMIFS(Data!$O$6:$O$1888,Data!$L$6:$L$1888,$B89,Data!$J$6:$J$1888,F$4)),"")</f>
        <v/>
      </c>
      <c r="G89" s="19" t="str">
        <f>IF(IF($C$1=1,SUMIFS(Data!$G$6:$G$1888,Data!$L$6:$L$1888,$B89,Data!$J$6:$J$1888,G$4),SUMIFS(Data!$O$6:$O$1888,Data!$L$6:$L$1888,$B89,Data!$J$6:$J$1888,G$4))&gt;0,IF($C$1=1,SUMIFS(Data!$G$6:$G$1888,Data!$L$6:$L$1888,$B89,Data!$J$6:$J$1888,G$4),SUMIFS(Data!$O$6:$O$1888,Data!$L$6:$L$1888,$B89,Data!$J$6:$J$1888,G$4)),"")</f>
        <v/>
      </c>
      <c r="H89" s="19" t="str">
        <f>IF(IF($C$1=1,SUMIFS(Data!$G$6:$G$1888,Data!$L$6:$L$1888,$B89,Data!$J$6:$J$1888,H$4),SUMIFS(Data!$O$6:$O$1888,Data!$L$6:$L$1888,$B89,Data!$J$6:$J$1888,H$4))&gt;0,IF($C$1=1,SUMIFS(Data!$G$6:$G$1888,Data!$L$6:$L$1888,$B89,Data!$J$6:$J$1888,H$4),SUMIFS(Data!$O$6:$O$1888,Data!$L$6:$L$1888,$B89,Data!$J$6:$J$1888,H$4)),"")</f>
        <v/>
      </c>
      <c r="I89" s="19" t="str">
        <f>IF(IF($C$1=1,SUMIFS(Data!$G$6:$G$1888,Data!$L$6:$L$1888,$B89,Data!$J$6:$J$1888,I$4),SUMIFS(Data!$O$6:$O$1888,Data!$L$6:$L$1888,$B89,Data!$J$6:$J$1888,I$4))&gt;0,IF($C$1=1,SUMIFS(Data!$G$6:$G$1888,Data!$L$6:$L$1888,$B89,Data!$J$6:$J$1888,I$4),SUMIFS(Data!$O$6:$O$1888,Data!$L$6:$L$1888,$B89,Data!$J$6:$J$1888,I$4)),"")</f>
        <v/>
      </c>
      <c r="J89" s="19">
        <f>IF(IF($C$1=1,SUMIFS(Data!$G$6:$G$1888,Data!$L$6:$L$1888,$B89,Data!$J$6:$J$1888,J$4),SUMIFS(Data!$O$6:$O$1888,Data!$L$6:$L$1888,$B89,Data!$J$6:$J$1888,J$4))&gt;0,IF($C$1=1,SUMIFS(Data!$G$6:$G$1888,Data!$L$6:$L$1888,$B89,Data!$J$6:$J$1888,J$4),SUMIFS(Data!$O$6:$O$1888,Data!$L$6:$L$1888,$B89,Data!$J$6:$J$1888,J$4)),"")</f>
        <v>21000</v>
      </c>
      <c r="K89" s="19" t="str">
        <f>IF(IF($C$1=1,SUMIFS(Data!$G$6:$G$1888,Data!$L$6:$L$1888,$B89,Data!$J$6:$J$1888,K$4),SUMIFS(Data!$O$6:$O$1888,Data!$L$6:$L$1888,$B89,Data!$J$6:$J$1888,K$4))&gt;0,IF($C$1=1,SUMIFS(Data!$G$6:$G$1888,Data!$L$6:$L$1888,$B89,Data!$J$6:$J$1888,K$4),SUMIFS(Data!$O$6:$O$1888,Data!$L$6:$L$1888,$B89,Data!$J$6:$J$1888,K$4)),"")</f>
        <v/>
      </c>
      <c r="L89" s="19" t="str">
        <f>IF(IF($C$1=1,SUMIFS(Data!$G$6:$G$1888,Data!$L$6:$L$1888,$B89,Data!$J$6:$J$1888,L$4),SUMIFS(Data!$O$6:$O$1888,Data!$L$6:$L$1888,$B89,Data!$J$6:$J$1888,L$4))&gt;0,IF($C$1=1,SUMIFS(Data!$G$6:$G$1888,Data!$L$6:$L$1888,$B89,Data!$J$6:$J$1888,L$4),SUMIFS(Data!$O$6:$O$1888,Data!$L$6:$L$1888,$B89,Data!$J$6:$J$1888,L$4)),"")</f>
        <v/>
      </c>
      <c r="M89" s="19">
        <f t="shared" si="6"/>
        <v>21000</v>
      </c>
    </row>
    <row r="90" spans="2:13" x14ac:dyDescent="0.25">
      <c r="B90" t="s">
        <v>1122</v>
      </c>
      <c r="C90" s="19" t="str">
        <f>IF(IF($C$1=1,SUMIFS(Data!$G$6:$G$1888,Data!$L$6:$L$1888,$B90,Data!$J$6:$J$1888,C$4),SUMIFS(Data!$O$6:$O$1888,Data!$L$6:$L$1888,$B90,Data!$J$6:$J$1888,C$4))&gt;0,IF($C$1=1,SUMIFS(Data!$G$6:$G$1888,Data!$L$6:$L$1888,$B90,Data!$J$6:$J$1888,C$4),SUMIFS(Data!$O$6:$O$1888,Data!$L$6:$L$1888,$B90,Data!$J$6:$J$1888,C$4)),"")</f>
        <v/>
      </c>
      <c r="D90" s="19" t="str">
        <f>IF(IF($C$1=1,SUMIFS(Data!$G$6:$G$1888,Data!$L$6:$L$1888,$B90,Data!$J$6:$J$1888,D$4),SUMIFS(Data!$O$6:$O$1888,Data!$L$6:$L$1888,$B90,Data!$J$6:$J$1888,D$4))&gt;0,IF($C$1=1,SUMIFS(Data!$G$6:$G$1888,Data!$L$6:$L$1888,$B90,Data!$J$6:$J$1888,D$4),SUMIFS(Data!$O$6:$O$1888,Data!$L$6:$L$1888,$B90,Data!$J$6:$J$1888,D$4)),"")</f>
        <v/>
      </c>
      <c r="E90" s="19" t="str">
        <f>IF(IF($C$1=1,SUMIFS(Data!$G$6:$G$1888,Data!$L$6:$L$1888,$B90,Data!$J$6:$J$1888,E$4),SUMIFS(Data!$O$6:$O$1888,Data!$L$6:$L$1888,$B90,Data!$J$6:$J$1888,E$4))&gt;0,IF($C$1=1,SUMIFS(Data!$G$6:$G$1888,Data!$L$6:$L$1888,$B90,Data!$J$6:$J$1888,E$4),SUMIFS(Data!$O$6:$O$1888,Data!$L$6:$L$1888,$B90,Data!$J$6:$J$1888,E$4)),"")</f>
        <v/>
      </c>
      <c r="F90" s="19" t="str">
        <f>IF(IF($C$1=1,SUMIFS(Data!$G$6:$G$1888,Data!$L$6:$L$1888,$B90,Data!$J$6:$J$1888,F$4),SUMIFS(Data!$O$6:$O$1888,Data!$L$6:$L$1888,$B90,Data!$J$6:$J$1888,F$4))&gt;0,IF($C$1=1,SUMIFS(Data!$G$6:$G$1888,Data!$L$6:$L$1888,$B90,Data!$J$6:$J$1888,F$4),SUMIFS(Data!$O$6:$O$1888,Data!$L$6:$L$1888,$B90,Data!$J$6:$J$1888,F$4)),"")</f>
        <v/>
      </c>
      <c r="G90" s="19" t="str">
        <f>IF(IF($C$1=1,SUMIFS(Data!$G$6:$G$1888,Data!$L$6:$L$1888,$B90,Data!$J$6:$J$1888,G$4),SUMIFS(Data!$O$6:$O$1888,Data!$L$6:$L$1888,$B90,Data!$J$6:$J$1888,G$4))&gt;0,IF($C$1=1,SUMIFS(Data!$G$6:$G$1888,Data!$L$6:$L$1888,$B90,Data!$J$6:$J$1888,G$4),SUMIFS(Data!$O$6:$O$1888,Data!$L$6:$L$1888,$B90,Data!$J$6:$J$1888,G$4)),"")</f>
        <v/>
      </c>
      <c r="H90" s="19" t="str">
        <f>IF(IF($C$1=1,SUMIFS(Data!$G$6:$G$1888,Data!$L$6:$L$1888,$B90,Data!$J$6:$J$1888,H$4),SUMIFS(Data!$O$6:$O$1888,Data!$L$6:$L$1888,$B90,Data!$J$6:$J$1888,H$4))&gt;0,IF($C$1=1,SUMIFS(Data!$G$6:$G$1888,Data!$L$6:$L$1888,$B90,Data!$J$6:$J$1888,H$4),SUMIFS(Data!$O$6:$O$1888,Data!$L$6:$L$1888,$B90,Data!$J$6:$J$1888,H$4)),"")</f>
        <v/>
      </c>
      <c r="I90" s="19">
        <f>IF(IF($C$1=1,SUMIFS(Data!$G$6:$G$1888,Data!$L$6:$L$1888,$B90,Data!$J$6:$J$1888,I$4),SUMIFS(Data!$O$6:$O$1888,Data!$L$6:$L$1888,$B90,Data!$J$6:$J$1888,I$4))&gt;0,IF($C$1=1,SUMIFS(Data!$G$6:$G$1888,Data!$L$6:$L$1888,$B90,Data!$J$6:$J$1888,I$4),SUMIFS(Data!$O$6:$O$1888,Data!$L$6:$L$1888,$B90,Data!$J$6:$J$1888,I$4)),"")</f>
        <v>12000</v>
      </c>
      <c r="J90" s="19" t="str">
        <f>IF(IF($C$1=1,SUMIFS(Data!$G$6:$G$1888,Data!$L$6:$L$1888,$B90,Data!$J$6:$J$1888,J$4),SUMIFS(Data!$O$6:$O$1888,Data!$L$6:$L$1888,$B90,Data!$J$6:$J$1888,J$4))&gt;0,IF($C$1=1,SUMIFS(Data!$G$6:$G$1888,Data!$L$6:$L$1888,$B90,Data!$J$6:$J$1888,J$4),SUMIFS(Data!$O$6:$O$1888,Data!$L$6:$L$1888,$B90,Data!$J$6:$J$1888,J$4)),"")</f>
        <v/>
      </c>
      <c r="K90" s="19" t="str">
        <f>IF(IF($C$1=1,SUMIFS(Data!$G$6:$G$1888,Data!$L$6:$L$1888,$B90,Data!$J$6:$J$1888,K$4),SUMIFS(Data!$O$6:$O$1888,Data!$L$6:$L$1888,$B90,Data!$J$6:$J$1888,K$4))&gt;0,IF($C$1=1,SUMIFS(Data!$G$6:$G$1888,Data!$L$6:$L$1888,$B90,Data!$J$6:$J$1888,K$4),SUMIFS(Data!$O$6:$O$1888,Data!$L$6:$L$1888,$B90,Data!$J$6:$J$1888,K$4)),"")</f>
        <v/>
      </c>
      <c r="L90" s="19" t="str">
        <f>IF(IF($C$1=1,SUMIFS(Data!$G$6:$G$1888,Data!$L$6:$L$1888,$B90,Data!$J$6:$J$1888,L$4),SUMIFS(Data!$O$6:$O$1888,Data!$L$6:$L$1888,$B90,Data!$J$6:$J$1888,L$4))&gt;0,IF($C$1=1,SUMIFS(Data!$G$6:$G$1888,Data!$L$6:$L$1888,$B90,Data!$J$6:$J$1888,L$4),SUMIFS(Data!$O$6:$O$1888,Data!$L$6:$L$1888,$B90,Data!$J$6:$J$1888,L$4)),"")</f>
        <v/>
      </c>
      <c r="M90" s="19">
        <f t="shared" si="6"/>
        <v>12000</v>
      </c>
    </row>
    <row r="91" spans="2:13" s="20" customFormat="1" x14ac:dyDescent="0.25">
      <c r="B91" s="20" t="s">
        <v>1947</v>
      </c>
      <c r="C91" s="19" t="str">
        <f>IF(IF($C$1=1,SUMIFS(Data!$G$6:$G$1888,Data!$L$6:$L$1888,$B91,Data!$J$6:$J$1888,C$4),SUMIFS(Data!$O$6:$O$1888,Data!$L$6:$L$1888,$B91,Data!$J$6:$J$1888,C$4))&gt;0,IF($C$1=1,SUMIFS(Data!$G$6:$G$1888,Data!$L$6:$L$1888,$B91,Data!$J$6:$J$1888,C$4),SUMIFS(Data!$O$6:$O$1888,Data!$L$6:$L$1888,$B91,Data!$J$6:$J$1888,C$4)),"")</f>
        <v/>
      </c>
      <c r="D91" s="19" t="str">
        <f>IF(IF($C$1=1,SUMIFS(Data!$G$6:$G$1888,Data!$L$6:$L$1888,$B91,Data!$J$6:$J$1888,D$4),SUMIFS(Data!$O$6:$O$1888,Data!$L$6:$L$1888,$B91,Data!$J$6:$J$1888,D$4))&gt;0,IF($C$1=1,SUMIFS(Data!$G$6:$G$1888,Data!$L$6:$L$1888,$B91,Data!$J$6:$J$1888,D$4),SUMIFS(Data!$O$6:$O$1888,Data!$L$6:$L$1888,$B91,Data!$J$6:$J$1888,D$4)),"")</f>
        <v/>
      </c>
      <c r="E91" s="19" t="str">
        <f>IF(IF($C$1=1,SUMIFS(Data!$G$6:$G$1888,Data!$L$6:$L$1888,$B91,Data!$J$6:$J$1888,E$4),SUMIFS(Data!$O$6:$O$1888,Data!$L$6:$L$1888,$B91,Data!$J$6:$J$1888,E$4))&gt;0,IF($C$1=1,SUMIFS(Data!$G$6:$G$1888,Data!$L$6:$L$1888,$B91,Data!$J$6:$J$1888,E$4),SUMIFS(Data!$O$6:$O$1888,Data!$L$6:$L$1888,$B91,Data!$J$6:$J$1888,E$4)),"")</f>
        <v/>
      </c>
      <c r="F91" s="19" t="str">
        <f>IF(IF($C$1=1,SUMIFS(Data!$G$6:$G$1888,Data!$L$6:$L$1888,$B91,Data!$J$6:$J$1888,F$4),SUMIFS(Data!$O$6:$O$1888,Data!$L$6:$L$1888,$B91,Data!$J$6:$J$1888,F$4))&gt;0,IF($C$1=1,SUMIFS(Data!$G$6:$G$1888,Data!$L$6:$L$1888,$B91,Data!$J$6:$J$1888,F$4),SUMIFS(Data!$O$6:$O$1888,Data!$L$6:$L$1888,$B91,Data!$J$6:$J$1888,F$4)),"")</f>
        <v/>
      </c>
      <c r="G91" s="19" t="str">
        <f>IF(IF($C$1=1,SUMIFS(Data!$G$6:$G$1888,Data!$L$6:$L$1888,$B91,Data!$J$6:$J$1888,G$4),SUMIFS(Data!$O$6:$O$1888,Data!$L$6:$L$1888,$B91,Data!$J$6:$J$1888,G$4))&gt;0,IF($C$1=1,SUMIFS(Data!$G$6:$G$1888,Data!$L$6:$L$1888,$B91,Data!$J$6:$J$1888,G$4),SUMIFS(Data!$O$6:$O$1888,Data!$L$6:$L$1888,$B91,Data!$J$6:$J$1888,G$4)),"")</f>
        <v/>
      </c>
      <c r="H91" s="19" t="str">
        <f>IF(IF($C$1=1,SUMIFS(Data!$G$6:$G$1888,Data!$L$6:$L$1888,$B91,Data!$J$6:$J$1888,H$4),SUMIFS(Data!$O$6:$O$1888,Data!$L$6:$L$1888,$B91,Data!$J$6:$J$1888,H$4))&gt;0,IF($C$1=1,SUMIFS(Data!$G$6:$G$1888,Data!$L$6:$L$1888,$B91,Data!$J$6:$J$1888,H$4),SUMIFS(Data!$O$6:$O$1888,Data!$L$6:$L$1888,$B91,Data!$J$6:$J$1888,H$4)),"")</f>
        <v/>
      </c>
      <c r="I91" s="19" t="str">
        <f>IF(IF($C$1=1,SUMIFS(Data!$G$6:$G$1888,Data!$L$6:$L$1888,$B91,Data!$J$6:$J$1888,I$4),SUMIFS(Data!$O$6:$O$1888,Data!$L$6:$L$1888,$B91,Data!$J$6:$J$1888,I$4))&gt;0,IF($C$1=1,SUMIFS(Data!$G$6:$G$1888,Data!$L$6:$L$1888,$B91,Data!$J$6:$J$1888,I$4),SUMIFS(Data!$O$6:$O$1888,Data!$L$6:$L$1888,$B91,Data!$J$6:$J$1888,I$4)),"")</f>
        <v/>
      </c>
      <c r="J91" s="19">
        <f>IF(IF($C$1=1,SUMIFS(Data!$G$6:$G$1888,Data!$L$6:$L$1888,$B91,Data!$J$6:$J$1888,J$4),SUMIFS(Data!$O$6:$O$1888,Data!$L$6:$L$1888,$B91,Data!$J$6:$J$1888,J$4))&gt;0,IF($C$1=1,SUMIFS(Data!$G$6:$G$1888,Data!$L$6:$L$1888,$B91,Data!$J$6:$J$1888,J$4),SUMIFS(Data!$O$6:$O$1888,Data!$L$6:$L$1888,$B91,Data!$J$6:$J$1888,J$4)),"")</f>
        <v>8400</v>
      </c>
      <c r="K91" s="19" t="str">
        <f>IF(IF($C$1=1,SUMIFS(Data!$G$6:$G$1888,Data!$L$6:$L$1888,$B91,Data!$J$6:$J$1888,K$4),SUMIFS(Data!$O$6:$O$1888,Data!$L$6:$L$1888,$B91,Data!$J$6:$J$1888,K$4))&gt;0,IF($C$1=1,SUMIFS(Data!$G$6:$G$1888,Data!$L$6:$L$1888,$B91,Data!$J$6:$J$1888,K$4),SUMIFS(Data!$O$6:$O$1888,Data!$L$6:$L$1888,$B91,Data!$J$6:$J$1888,K$4)),"")</f>
        <v/>
      </c>
      <c r="L91" s="19" t="str">
        <f>IF(IF($C$1=1,SUMIFS(Data!$G$6:$G$1888,Data!$L$6:$L$1888,$B91,Data!$J$6:$J$1888,L$4),SUMIFS(Data!$O$6:$O$1888,Data!$L$6:$L$1888,$B91,Data!$J$6:$J$1888,L$4))&gt;0,IF($C$1=1,SUMIFS(Data!$G$6:$G$1888,Data!$L$6:$L$1888,$B91,Data!$J$6:$J$1888,L$4),SUMIFS(Data!$O$6:$O$1888,Data!$L$6:$L$1888,$B91,Data!$J$6:$J$1888,L$4)),"")</f>
        <v/>
      </c>
      <c r="M91" s="19">
        <f t="shared" ref="M91" si="7">SUM(C91:L91)</f>
        <v>8400</v>
      </c>
    </row>
    <row r="92" spans="2:13" x14ac:dyDescent="0.25">
      <c r="B92" t="s">
        <v>1493</v>
      </c>
      <c r="C92" s="19" t="str">
        <f>IF(IF($C$1=1,SUMIFS(Data!$G$6:$G$1888,Data!$L$6:$L$1888,$B92,Data!$J$6:$J$1888,C$4),SUMIFS(Data!$O$6:$O$1888,Data!$L$6:$L$1888,$B92,Data!$J$6:$J$1888,C$4))&gt;0,IF($C$1=1,SUMIFS(Data!$G$6:$G$1888,Data!$L$6:$L$1888,$B92,Data!$J$6:$J$1888,C$4),SUMIFS(Data!$O$6:$O$1888,Data!$L$6:$L$1888,$B92,Data!$J$6:$J$1888,C$4)),"")</f>
        <v/>
      </c>
      <c r="D92" s="19" t="str">
        <f>IF(IF($C$1=1,SUMIFS(Data!$G$6:$G$1888,Data!$L$6:$L$1888,$B92,Data!$J$6:$J$1888,D$4),SUMIFS(Data!$O$6:$O$1888,Data!$L$6:$L$1888,$B92,Data!$J$6:$J$1888,D$4))&gt;0,IF($C$1=1,SUMIFS(Data!$G$6:$G$1888,Data!$L$6:$L$1888,$B92,Data!$J$6:$J$1888,D$4),SUMIFS(Data!$O$6:$O$1888,Data!$L$6:$L$1888,$B92,Data!$J$6:$J$1888,D$4)),"")</f>
        <v/>
      </c>
      <c r="E92" s="19" t="str">
        <f>IF(IF($C$1=1,SUMIFS(Data!$G$6:$G$1888,Data!$L$6:$L$1888,$B92,Data!$J$6:$J$1888,E$4),SUMIFS(Data!$O$6:$O$1888,Data!$L$6:$L$1888,$B92,Data!$J$6:$J$1888,E$4))&gt;0,IF($C$1=1,SUMIFS(Data!$G$6:$G$1888,Data!$L$6:$L$1888,$B92,Data!$J$6:$J$1888,E$4),SUMIFS(Data!$O$6:$O$1888,Data!$L$6:$L$1888,$B92,Data!$J$6:$J$1888,E$4)),"")</f>
        <v/>
      </c>
      <c r="F92" s="19" t="str">
        <f>IF(IF($C$1=1,SUMIFS(Data!$G$6:$G$1888,Data!$L$6:$L$1888,$B92,Data!$J$6:$J$1888,F$4),SUMIFS(Data!$O$6:$O$1888,Data!$L$6:$L$1888,$B92,Data!$J$6:$J$1888,F$4))&gt;0,IF($C$1=1,SUMIFS(Data!$G$6:$G$1888,Data!$L$6:$L$1888,$B92,Data!$J$6:$J$1888,F$4),SUMIFS(Data!$O$6:$O$1888,Data!$L$6:$L$1888,$B92,Data!$J$6:$J$1888,F$4)),"")</f>
        <v/>
      </c>
      <c r="G92" s="19" t="str">
        <f>IF(IF($C$1=1,SUMIFS(Data!$G$6:$G$1888,Data!$L$6:$L$1888,$B92,Data!$J$6:$J$1888,G$4),SUMIFS(Data!$O$6:$O$1888,Data!$L$6:$L$1888,$B92,Data!$J$6:$J$1888,G$4))&gt;0,IF($C$1=1,SUMIFS(Data!$G$6:$G$1888,Data!$L$6:$L$1888,$B92,Data!$J$6:$J$1888,G$4),SUMIFS(Data!$O$6:$O$1888,Data!$L$6:$L$1888,$B92,Data!$J$6:$J$1888,G$4)),"")</f>
        <v/>
      </c>
      <c r="H92" s="19" t="str">
        <f>IF(IF($C$1=1,SUMIFS(Data!$G$6:$G$1888,Data!$L$6:$L$1888,$B92,Data!$J$6:$J$1888,H$4),SUMIFS(Data!$O$6:$O$1888,Data!$L$6:$L$1888,$B92,Data!$J$6:$J$1888,H$4))&gt;0,IF($C$1=1,SUMIFS(Data!$G$6:$G$1888,Data!$L$6:$L$1888,$B92,Data!$J$6:$J$1888,H$4),SUMIFS(Data!$O$6:$O$1888,Data!$L$6:$L$1888,$B92,Data!$J$6:$J$1888,H$4)),"")</f>
        <v/>
      </c>
      <c r="I92" s="19">
        <f>IF(IF($C$1=1,SUMIFS(Data!$G$6:$G$1888,Data!$L$6:$L$1888,$B92,Data!$J$6:$J$1888,I$4),SUMIFS(Data!$O$6:$O$1888,Data!$L$6:$L$1888,$B92,Data!$J$6:$J$1888,I$4))&gt;0,IF($C$1=1,SUMIFS(Data!$G$6:$G$1888,Data!$L$6:$L$1888,$B92,Data!$J$6:$J$1888,I$4),SUMIFS(Data!$O$6:$O$1888,Data!$L$6:$L$1888,$B92,Data!$J$6:$J$1888,I$4)),"")</f>
        <v>174335.9495092447</v>
      </c>
      <c r="J92" s="19" t="str">
        <f>IF(IF($C$1=1,SUMIFS(Data!$G$6:$G$1888,Data!$L$6:$L$1888,$B92,Data!$J$6:$J$1888,J$4),SUMIFS(Data!$O$6:$O$1888,Data!$L$6:$L$1888,$B92,Data!$J$6:$J$1888,J$4))&gt;0,IF($C$1=1,SUMIFS(Data!$G$6:$G$1888,Data!$L$6:$L$1888,$B92,Data!$J$6:$J$1888,J$4),SUMIFS(Data!$O$6:$O$1888,Data!$L$6:$L$1888,$B92,Data!$J$6:$J$1888,J$4)),"")</f>
        <v/>
      </c>
      <c r="K92" s="19" t="str">
        <f>IF(IF($C$1=1,SUMIFS(Data!$G$6:$G$1888,Data!$L$6:$L$1888,$B92,Data!$J$6:$J$1888,K$4),SUMIFS(Data!$O$6:$O$1888,Data!$L$6:$L$1888,$B92,Data!$J$6:$J$1888,K$4))&gt;0,IF($C$1=1,SUMIFS(Data!$G$6:$G$1888,Data!$L$6:$L$1888,$B92,Data!$J$6:$J$1888,K$4),SUMIFS(Data!$O$6:$O$1888,Data!$L$6:$L$1888,$B92,Data!$J$6:$J$1888,K$4)),"")</f>
        <v/>
      </c>
      <c r="L92" s="19" t="str">
        <f>IF(IF($C$1=1,SUMIFS(Data!$G$6:$G$1888,Data!$L$6:$L$1888,$B92,Data!$J$6:$J$1888,L$4),SUMIFS(Data!$O$6:$O$1888,Data!$L$6:$L$1888,$B92,Data!$J$6:$J$1888,L$4))&gt;0,IF($C$1=1,SUMIFS(Data!$G$6:$G$1888,Data!$L$6:$L$1888,$B92,Data!$J$6:$J$1888,L$4),SUMIFS(Data!$O$6:$O$1888,Data!$L$6:$L$1888,$B92,Data!$J$6:$J$1888,L$4)),"")</f>
        <v/>
      </c>
      <c r="M92" s="19">
        <f t="shared" si="6"/>
        <v>174335.9495092447</v>
      </c>
    </row>
    <row r="93" spans="2:13" x14ac:dyDescent="0.25">
      <c r="B93" t="s">
        <v>637</v>
      </c>
      <c r="C93" s="19">
        <f>IF(IF($C$1=1,SUMIFS(Data!$G$6:$G$1888,Data!$L$6:$L$1888,$B93,Data!$J$6:$J$1888,C$4),SUMIFS(Data!$O$6:$O$1888,Data!$L$6:$L$1888,$B93,Data!$J$6:$J$1888,C$4))&gt;0,IF($C$1=1,SUMIFS(Data!$G$6:$G$1888,Data!$L$6:$L$1888,$B93,Data!$J$6:$J$1888,C$4),SUMIFS(Data!$O$6:$O$1888,Data!$L$6:$L$1888,$B93,Data!$J$6:$J$1888,C$4)),"")</f>
        <v>95000</v>
      </c>
      <c r="D93" s="19" t="str">
        <f>IF(IF($C$1=1,SUMIFS(Data!$G$6:$G$1888,Data!$L$6:$L$1888,$B93,Data!$J$6:$J$1888,D$4),SUMIFS(Data!$O$6:$O$1888,Data!$L$6:$L$1888,$B93,Data!$J$6:$J$1888,D$4))&gt;0,IF($C$1=1,SUMIFS(Data!$G$6:$G$1888,Data!$L$6:$L$1888,$B93,Data!$J$6:$J$1888,D$4),SUMIFS(Data!$O$6:$O$1888,Data!$L$6:$L$1888,$B93,Data!$J$6:$J$1888,D$4)),"")</f>
        <v/>
      </c>
      <c r="E93" s="19" t="str">
        <f>IF(IF($C$1=1,SUMIFS(Data!$G$6:$G$1888,Data!$L$6:$L$1888,$B93,Data!$J$6:$J$1888,E$4),SUMIFS(Data!$O$6:$O$1888,Data!$L$6:$L$1888,$B93,Data!$J$6:$J$1888,E$4))&gt;0,IF($C$1=1,SUMIFS(Data!$G$6:$G$1888,Data!$L$6:$L$1888,$B93,Data!$J$6:$J$1888,E$4),SUMIFS(Data!$O$6:$O$1888,Data!$L$6:$L$1888,$B93,Data!$J$6:$J$1888,E$4)),"")</f>
        <v/>
      </c>
      <c r="F93" s="19" t="str">
        <f>IF(IF($C$1=1,SUMIFS(Data!$G$6:$G$1888,Data!$L$6:$L$1888,$B93,Data!$J$6:$J$1888,F$4),SUMIFS(Data!$O$6:$O$1888,Data!$L$6:$L$1888,$B93,Data!$J$6:$J$1888,F$4))&gt;0,IF($C$1=1,SUMIFS(Data!$G$6:$G$1888,Data!$L$6:$L$1888,$B93,Data!$J$6:$J$1888,F$4),SUMIFS(Data!$O$6:$O$1888,Data!$L$6:$L$1888,$B93,Data!$J$6:$J$1888,F$4)),"")</f>
        <v/>
      </c>
      <c r="G93" s="19" t="str">
        <f>IF(IF($C$1=1,SUMIFS(Data!$G$6:$G$1888,Data!$L$6:$L$1888,$B93,Data!$J$6:$J$1888,G$4),SUMIFS(Data!$O$6:$O$1888,Data!$L$6:$L$1888,$B93,Data!$J$6:$J$1888,G$4))&gt;0,IF($C$1=1,SUMIFS(Data!$G$6:$G$1888,Data!$L$6:$L$1888,$B93,Data!$J$6:$J$1888,G$4),SUMIFS(Data!$O$6:$O$1888,Data!$L$6:$L$1888,$B93,Data!$J$6:$J$1888,G$4)),"")</f>
        <v/>
      </c>
      <c r="H93" s="19" t="str">
        <f>IF(IF($C$1=1,SUMIFS(Data!$G$6:$G$1888,Data!$L$6:$L$1888,$B93,Data!$J$6:$J$1888,H$4),SUMIFS(Data!$O$6:$O$1888,Data!$L$6:$L$1888,$B93,Data!$J$6:$J$1888,H$4))&gt;0,IF($C$1=1,SUMIFS(Data!$G$6:$G$1888,Data!$L$6:$L$1888,$B93,Data!$J$6:$J$1888,H$4),SUMIFS(Data!$O$6:$O$1888,Data!$L$6:$L$1888,$B93,Data!$J$6:$J$1888,H$4)),"")</f>
        <v/>
      </c>
      <c r="I93" s="19" t="str">
        <f>IF(IF($C$1=1,SUMIFS(Data!$G$6:$G$1888,Data!$L$6:$L$1888,$B93,Data!$J$6:$J$1888,I$4),SUMIFS(Data!$O$6:$O$1888,Data!$L$6:$L$1888,$B93,Data!$J$6:$J$1888,I$4))&gt;0,IF($C$1=1,SUMIFS(Data!$G$6:$G$1888,Data!$L$6:$L$1888,$B93,Data!$J$6:$J$1888,I$4),SUMIFS(Data!$O$6:$O$1888,Data!$L$6:$L$1888,$B93,Data!$J$6:$J$1888,I$4)),"")</f>
        <v/>
      </c>
      <c r="J93" s="19" t="str">
        <f>IF(IF($C$1=1,SUMIFS(Data!$G$6:$G$1888,Data!$L$6:$L$1888,$B93,Data!$J$6:$J$1888,J$4),SUMIFS(Data!$O$6:$O$1888,Data!$L$6:$L$1888,$B93,Data!$J$6:$J$1888,J$4))&gt;0,IF($C$1=1,SUMIFS(Data!$G$6:$G$1888,Data!$L$6:$L$1888,$B93,Data!$J$6:$J$1888,J$4),SUMIFS(Data!$O$6:$O$1888,Data!$L$6:$L$1888,$B93,Data!$J$6:$J$1888,J$4)),"")</f>
        <v/>
      </c>
      <c r="K93" s="19" t="str">
        <f>IF(IF($C$1=1,SUMIFS(Data!$G$6:$G$1888,Data!$L$6:$L$1888,$B93,Data!$J$6:$J$1888,K$4),SUMIFS(Data!$O$6:$O$1888,Data!$L$6:$L$1888,$B93,Data!$J$6:$J$1888,K$4))&gt;0,IF($C$1=1,SUMIFS(Data!$G$6:$G$1888,Data!$L$6:$L$1888,$B93,Data!$J$6:$J$1888,K$4),SUMIFS(Data!$O$6:$O$1888,Data!$L$6:$L$1888,$B93,Data!$J$6:$J$1888,K$4)),"")</f>
        <v/>
      </c>
      <c r="L93" s="19" t="str">
        <f>IF(IF($C$1=1,SUMIFS(Data!$G$6:$G$1888,Data!$L$6:$L$1888,$B93,Data!$J$6:$J$1888,L$4),SUMIFS(Data!$O$6:$O$1888,Data!$L$6:$L$1888,$B93,Data!$J$6:$J$1888,L$4))&gt;0,IF($C$1=1,SUMIFS(Data!$G$6:$G$1888,Data!$L$6:$L$1888,$B93,Data!$J$6:$J$1888,L$4),SUMIFS(Data!$O$6:$O$1888,Data!$L$6:$L$1888,$B93,Data!$J$6:$J$1888,L$4)),"")</f>
        <v/>
      </c>
      <c r="M93" s="19">
        <f t="shared" si="6"/>
        <v>95000</v>
      </c>
    </row>
    <row r="94" spans="2:13" s="20" customFormat="1" x14ac:dyDescent="0.25">
      <c r="B94" s="20" t="s">
        <v>979</v>
      </c>
      <c r="C94" s="19" t="str">
        <f>IF(IF($C$1=1,SUMIFS(Data!$G$6:$G$1888,Data!$L$6:$L$1888,$B94,Data!$J$6:$J$1888,C$4),SUMIFS(Data!$O$6:$O$1888,Data!$L$6:$L$1888,$B94,Data!$J$6:$J$1888,C$4))&gt;0,IF($C$1=1,SUMIFS(Data!$G$6:$G$1888,Data!$L$6:$L$1888,$B94,Data!$J$6:$J$1888,C$4),SUMIFS(Data!$O$6:$O$1888,Data!$L$6:$L$1888,$B94,Data!$J$6:$J$1888,C$4)),"")</f>
        <v/>
      </c>
      <c r="D94" s="19">
        <f>IF(IF($C$1=1,SUMIFS(Data!$G$6:$G$1888,Data!$L$6:$L$1888,$B94,Data!$J$6:$J$1888,D$4),SUMIFS(Data!$O$6:$O$1888,Data!$L$6:$L$1888,$B94,Data!$J$6:$J$1888,D$4))&gt;0,IF($C$1=1,SUMIFS(Data!$G$6:$G$1888,Data!$L$6:$L$1888,$B94,Data!$J$6:$J$1888,D$4),SUMIFS(Data!$O$6:$O$1888,Data!$L$6:$L$1888,$B94,Data!$J$6:$J$1888,D$4)),"")</f>
        <v>343007.84852773411</v>
      </c>
      <c r="E94" s="19" t="str">
        <f>IF(IF($C$1=1,SUMIFS(Data!$G$6:$G$1888,Data!$L$6:$L$1888,$B94,Data!$J$6:$J$1888,E$4),SUMIFS(Data!$O$6:$O$1888,Data!$L$6:$L$1888,$B94,Data!$J$6:$J$1888,E$4))&gt;0,IF($C$1=1,SUMIFS(Data!$G$6:$G$1888,Data!$L$6:$L$1888,$B94,Data!$J$6:$J$1888,E$4),SUMIFS(Data!$O$6:$O$1888,Data!$L$6:$L$1888,$B94,Data!$J$6:$J$1888,E$4)),"")</f>
        <v/>
      </c>
      <c r="F94" s="19" t="str">
        <f>IF(IF($C$1=1,SUMIFS(Data!$G$6:$G$1888,Data!$L$6:$L$1888,$B94,Data!$J$6:$J$1888,F$4),SUMIFS(Data!$O$6:$O$1888,Data!$L$6:$L$1888,$B94,Data!$J$6:$J$1888,F$4))&gt;0,IF($C$1=1,SUMIFS(Data!$G$6:$G$1888,Data!$L$6:$L$1888,$B94,Data!$J$6:$J$1888,F$4),SUMIFS(Data!$O$6:$O$1888,Data!$L$6:$L$1888,$B94,Data!$J$6:$J$1888,F$4)),"")</f>
        <v/>
      </c>
      <c r="G94" s="19" t="str">
        <f>IF(IF($C$1=1,SUMIFS(Data!$G$6:$G$1888,Data!$L$6:$L$1888,$B94,Data!$J$6:$J$1888,G$4),SUMIFS(Data!$O$6:$O$1888,Data!$L$6:$L$1888,$B94,Data!$J$6:$J$1888,G$4))&gt;0,IF($C$1=1,SUMIFS(Data!$G$6:$G$1888,Data!$L$6:$L$1888,$B94,Data!$J$6:$J$1888,G$4),SUMIFS(Data!$O$6:$O$1888,Data!$L$6:$L$1888,$B94,Data!$J$6:$J$1888,G$4)),"")</f>
        <v/>
      </c>
      <c r="H94" s="19" t="str">
        <f>IF(IF($C$1=1,SUMIFS(Data!$G$6:$G$1888,Data!$L$6:$L$1888,$B94,Data!$J$6:$J$1888,H$4),SUMIFS(Data!$O$6:$O$1888,Data!$L$6:$L$1888,$B94,Data!$J$6:$J$1888,H$4))&gt;0,IF($C$1=1,SUMIFS(Data!$G$6:$G$1888,Data!$L$6:$L$1888,$B94,Data!$J$6:$J$1888,H$4),SUMIFS(Data!$O$6:$O$1888,Data!$L$6:$L$1888,$B94,Data!$J$6:$J$1888,H$4)),"")</f>
        <v/>
      </c>
      <c r="I94" s="19">
        <f>IF(IF($C$1=1,SUMIFS(Data!$G$6:$G$1888,Data!$L$6:$L$1888,$B94,Data!$J$6:$J$1888,I$4),SUMIFS(Data!$O$6:$O$1888,Data!$L$6:$L$1888,$B94,Data!$J$6:$J$1888,I$4))&gt;0,IF($C$1=1,SUMIFS(Data!$G$6:$G$1888,Data!$L$6:$L$1888,$B94,Data!$J$6:$J$1888,I$4),SUMIFS(Data!$O$6:$O$1888,Data!$L$6:$L$1888,$B94,Data!$J$6:$J$1888,I$4)),"")</f>
        <v>126531.78412356414</v>
      </c>
      <c r="J94" s="19">
        <f>IF(IF($C$1=1,SUMIFS(Data!$G$6:$G$1888,Data!$L$6:$L$1888,$B94,Data!$J$6:$J$1888,J$4),SUMIFS(Data!$O$6:$O$1888,Data!$L$6:$L$1888,$B94,Data!$J$6:$J$1888,J$4))&gt;0,IF($C$1=1,SUMIFS(Data!$G$6:$G$1888,Data!$L$6:$L$1888,$B94,Data!$J$6:$J$1888,J$4),SUMIFS(Data!$O$6:$O$1888,Data!$L$6:$L$1888,$B94,Data!$J$6:$J$1888,J$4)),"")</f>
        <v>149907.13380100971</v>
      </c>
      <c r="K94" s="19" t="str">
        <f>IF(IF($C$1=1,SUMIFS(Data!$G$6:$G$1888,Data!$L$6:$L$1888,$B94,Data!$J$6:$J$1888,K$4),SUMIFS(Data!$O$6:$O$1888,Data!$L$6:$L$1888,$B94,Data!$J$6:$J$1888,K$4))&gt;0,IF($C$1=1,SUMIFS(Data!$G$6:$G$1888,Data!$L$6:$L$1888,$B94,Data!$J$6:$J$1888,K$4),SUMIFS(Data!$O$6:$O$1888,Data!$L$6:$L$1888,$B94,Data!$J$6:$J$1888,K$4)),"")</f>
        <v/>
      </c>
      <c r="L94" s="19" t="str">
        <f>IF(IF($C$1=1,SUMIFS(Data!$G$6:$G$1888,Data!$L$6:$L$1888,$B94,Data!$J$6:$J$1888,L$4),SUMIFS(Data!$O$6:$O$1888,Data!$L$6:$L$1888,$B94,Data!$J$6:$J$1888,L$4))&gt;0,IF($C$1=1,SUMIFS(Data!$G$6:$G$1888,Data!$L$6:$L$1888,$B94,Data!$J$6:$J$1888,L$4),SUMIFS(Data!$O$6:$O$1888,Data!$L$6:$L$1888,$B94,Data!$J$6:$J$1888,L$4)),"")</f>
        <v/>
      </c>
      <c r="M94" s="19">
        <f t="shared" ref="M94" si="8">SUM(C94:L94)</f>
        <v>619446.76645230793</v>
      </c>
    </row>
    <row r="95" spans="2:13" x14ac:dyDescent="0.25">
      <c r="B95" t="s">
        <v>1367</v>
      </c>
      <c r="C95" s="19" t="str">
        <f>IF(IF($C$1=1,SUMIFS(Data!$G$6:$G$1888,Data!$L$6:$L$1888,$B95,Data!$J$6:$J$1888,C$4),SUMIFS(Data!$O$6:$O$1888,Data!$L$6:$L$1888,$B95,Data!$J$6:$J$1888,C$4))&gt;0,IF($C$1=1,SUMIFS(Data!$G$6:$G$1888,Data!$L$6:$L$1888,$B95,Data!$J$6:$J$1888,C$4),SUMIFS(Data!$O$6:$O$1888,Data!$L$6:$L$1888,$B95,Data!$J$6:$J$1888,C$4)),"")</f>
        <v/>
      </c>
      <c r="D95" s="19" t="str">
        <f>IF(IF($C$1=1,SUMIFS(Data!$G$6:$G$1888,Data!$L$6:$L$1888,$B95,Data!$J$6:$J$1888,D$4),SUMIFS(Data!$O$6:$O$1888,Data!$L$6:$L$1888,$B95,Data!$J$6:$J$1888,D$4))&gt;0,IF($C$1=1,SUMIFS(Data!$G$6:$G$1888,Data!$L$6:$L$1888,$B95,Data!$J$6:$J$1888,D$4),SUMIFS(Data!$O$6:$O$1888,Data!$L$6:$L$1888,$B95,Data!$J$6:$J$1888,D$4)),"")</f>
        <v/>
      </c>
      <c r="E95" s="19" t="str">
        <f>IF(IF($C$1=1,SUMIFS(Data!$G$6:$G$1888,Data!$L$6:$L$1888,$B95,Data!$J$6:$J$1888,E$4),SUMIFS(Data!$O$6:$O$1888,Data!$L$6:$L$1888,$B95,Data!$J$6:$J$1888,E$4))&gt;0,IF($C$1=1,SUMIFS(Data!$G$6:$G$1888,Data!$L$6:$L$1888,$B95,Data!$J$6:$J$1888,E$4),SUMIFS(Data!$O$6:$O$1888,Data!$L$6:$L$1888,$B95,Data!$J$6:$J$1888,E$4)),"")</f>
        <v/>
      </c>
      <c r="F95" s="19" t="str">
        <f>IF(IF($C$1=1,SUMIFS(Data!$G$6:$G$1888,Data!$L$6:$L$1888,$B95,Data!$J$6:$J$1888,F$4),SUMIFS(Data!$O$6:$O$1888,Data!$L$6:$L$1888,$B95,Data!$J$6:$J$1888,F$4))&gt;0,IF($C$1=1,SUMIFS(Data!$G$6:$G$1888,Data!$L$6:$L$1888,$B95,Data!$J$6:$J$1888,F$4),SUMIFS(Data!$O$6:$O$1888,Data!$L$6:$L$1888,$B95,Data!$J$6:$J$1888,F$4)),"")</f>
        <v/>
      </c>
      <c r="G95" s="19" t="str">
        <f>IF(IF($C$1=1,SUMIFS(Data!$G$6:$G$1888,Data!$L$6:$L$1888,$B95,Data!$J$6:$J$1888,G$4),SUMIFS(Data!$O$6:$O$1888,Data!$L$6:$L$1888,$B95,Data!$J$6:$J$1888,G$4))&gt;0,IF($C$1=1,SUMIFS(Data!$G$6:$G$1888,Data!$L$6:$L$1888,$B95,Data!$J$6:$J$1888,G$4),SUMIFS(Data!$O$6:$O$1888,Data!$L$6:$L$1888,$B95,Data!$J$6:$J$1888,G$4)),"")</f>
        <v/>
      </c>
      <c r="H95" s="19" t="str">
        <f>IF(IF($C$1=1,SUMIFS(Data!$G$6:$G$1888,Data!$L$6:$L$1888,$B95,Data!$J$6:$J$1888,H$4),SUMIFS(Data!$O$6:$O$1888,Data!$L$6:$L$1888,$B95,Data!$J$6:$J$1888,H$4))&gt;0,IF($C$1=1,SUMIFS(Data!$G$6:$G$1888,Data!$L$6:$L$1888,$B95,Data!$J$6:$J$1888,H$4),SUMIFS(Data!$O$6:$O$1888,Data!$L$6:$L$1888,$B95,Data!$J$6:$J$1888,H$4)),"")</f>
        <v/>
      </c>
      <c r="I95" s="19">
        <f>IF(IF($C$1=1,SUMIFS(Data!$G$6:$G$1888,Data!$L$6:$L$1888,$B95,Data!$J$6:$J$1888,I$4),SUMIFS(Data!$O$6:$O$1888,Data!$L$6:$L$1888,$B95,Data!$J$6:$J$1888,I$4))&gt;0,IF($C$1=1,SUMIFS(Data!$G$6:$G$1888,Data!$L$6:$L$1888,$B95,Data!$J$6:$J$1888,I$4),SUMIFS(Data!$O$6:$O$1888,Data!$L$6:$L$1888,$B95,Data!$J$6:$J$1888,I$4)),"")</f>
        <v>4400</v>
      </c>
      <c r="J95" s="19" t="str">
        <f>IF(IF($C$1=1,SUMIFS(Data!$G$6:$G$1888,Data!$L$6:$L$1888,$B95,Data!$J$6:$J$1888,J$4),SUMIFS(Data!$O$6:$O$1888,Data!$L$6:$L$1888,$B95,Data!$J$6:$J$1888,J$4))&gt;0,IF($C$1=1,SUMIFS(Data!$G$6:$G$1888,Data!$L$6:$L$1888,$B95,Data!$J$6:$J$1888,J$4),SUMIFS(Data!$O$6:$O$1888,Data!$L$6:$L$1888,$B95,Data!$J$6:$J$1888,J$4)),"")</f>
        <v/>
      </c>
      <c r="K95" s="19" t="str">
        <f>IF(IF($C$1=1,SUMIFS(Data!$G$6:$G$1888,Data!$L$6:$L$1888,$B95,Data!$J$6:$J$1888,K$4),SUMIFS(Data!$O$6:$O$1888,Data!$L$6:$L$1888,$B95,Data!$J$6:$J$1888,K$4))&gt;0,IF($C$1=1,SUMIFS(Data!$G$6:$G$1888,Data!$L$6:$L$1888,$B95,Data!$J$6:$J$1888,K$4),SUMIFS(Data!$O$6:$O$1888,Data!$L$6:$L$1888,$B95,Data!$J$6:$J$1888,K$4)),"")</f>
        <v/>
      </c>
      <c r="L95" s="19" t="str">
        <f>IF(IF($C$1=1,SUMIFS(Data!$G$6:$G$1888,Data!$L$6:$L$1888,$B95,Data!$J$6:$J$1888,L$4),SUMIFS(Data!$O$6:$O$1888,Data!$L$6:$L$1888,$B95,Data!$J$6:$J$1888,L$4))&gt;0,IF($C$1=1,SUMIFS(Data!$G$6:$G$1888,Data!$L$6:$L$1888,$B95,Data!$J$6:$J$1888,L$4),SUMIFS(Data!$O$6:$O$1888,Data!$L$6:$L$1888,$B95,Data!$J$6:$J$1888,L$4)),"")</f>
        <v/>
      </c>
      <c r="M95" s="19">
        <f t="shared" si="6"/>
        <v>4400</v>
      </c>
    </row>
    <row r="96" spans="2:13" x14ac:dyDescent="0.25">
      <c r="B96" t="s">
        <v>3960</v>
      </c>
      <c r="C96" s="19" t="str">
        <f>IF(IF($C$1=1,SUMIFS(Data!$G$6:$G$1888,Data!$L$6:$L$1888,$B96,Data!$J$6:$J$1888,C$4),SUMIFS(Data!$O$6:$O$1888,Data!$L$6:$L$1888,$B96,Data!$J$6:$J$1888,C$4))&gt;0,IF($C$1=1,SUMIFS(Data!$G$6:$G$1888,Data!$L$6:$L$1888,$B96,Data!$J$6:$J$1888,C$4),SUMIFS(Data!$O$6:$O$1888,Data!$L$6:$L$1888,$B96,Data!$J$6:$J$1888,C$4)),"")</f>
        <v/>
      </c>
      <c r="D96" s="19" t="str">
        <f>IF(IF($C$1=1,SUMIFS(Data!$G$6:$G$1888,Data!$L$6:$L$1888,$B96,Data!$J$6:$J$1888,D$4),SUMIFS(Data!$O$6:$O$1888,Data!$L$6:$L$1888,$B96,Data!$J$6:$J$1888,D$4))&gt;0,IF($C$1=1,SUMIFS(Data!$G$6:$G$1888,Data!$L$6:$L$1888,$B96,Data!$J$6:$J$1888,D$4),SUMIFS(Data!$O$6:$O$1888,Data!$L$6:$L$1888,$B96,Data!$J$6:$J$1888,D$4)),"")</f>
        <v/>
      </c>
      <c r="E96" s="19" t="str">
        <f>IF(IF($C$1=1,SUMIFS(Data!$G$6:$G$1888,Data!$L$6:$L$1888,$B96,Data!$J$6:$J$1888,E$4),SUMIFS(Data!$O$6:$O$1888,Data!$L$6:$L$1888,$B96,Data!$J$6:$J$1888,E$4))&gt;0,IF($C$1=1,SUMIFS(Data!$G$6:$G$1888,Data!$L$6:$L$1888,$B96,Data!$J$6:$J$1888,E$4),SUMIFS(Data!$O$6:$O$1888,Data!$L$6:$L$1888,$B96,Data!$J$6:$J$1888,E$4)),"")</f>
        <v/>
      </c>
      <c r="F96" s="19" t="str">
        <f>IF(IF($C$1=1,SUMIFS(Data!$G$6:$G$1888,Data!$L$6:$L$1888,$B96,Data!$J$6:$J$1888,F$4),SUMIFS(Data!$O$6:$O$1888,Data!$L$6:$L$1888,$B96,Data!$J$6:$J$1888,F$4))&gt;0,IF($C$1=1,SUMIFS(Data!$G$6:$G$1888,Data!$L$6:$L$1888,$B96,Data!$J$6:$J$1888,F$4),SUMIFS(Data!$O$6:$O$1888,Data!$L$6:$L$1888,$B96,Data!$J$6:$J$1888,F$4)),"")</f>
        <v/>
      </c>
      <c r="G96" s="19" t="str">
        <f>IF(IF($C$1=1,SUMIFS(Data!$G$6:$G$1888,Data!$L$6:$L$1888,$B96,Data!$J$6:$J$1888,G$4),SUMIFS(Data!$O$6:$O$1888,Data!$L$6:$L$1888,$B96,Data!$J$6:$J$1888,G$4))&gt;0,IF($C$1=1,SUMIFS(Data!$G$6:$G$1888,Data!$L$6:$L$1888,$B96,Data!$J$6:$J$1888,G$4),SUMIFS(Data!$O$6:$O$1888,Data!$L$6:$L$1888,$B96,Data!$J$6:$J$1888,G$4)),"")</f>
        <v/>
      </c>
      <c r="H96" s="19" t="str">
        <f>IF(IF($C$1=1,SUMIFS(Data!$G$6:$G$1888,Data!$L$6:$L$1888,$B96,Data!$J$6:$J$1888,H$4),SUMIFS(Data!$O$6:$O$1888,Data!$L$6:$L$1888,$B96,Data!$J$6:$J$1888,H$4))&gt;0,IF($C$1=1,SUMIFS(Data!$G$6:$G$1888,Data!$L$6:$L$1888,$B96,Data!$J$6:$J$1888,H$4),SUMIFS(Data!$O$6:$O$1888,Data!$L$6:$L$1888,$B96,Data!$J$6:$J$1888,H$4)),"")</f>
        <v/>
      </c>
      <c r="I96" s="19" t="str">
        <f>IF(IF($C$1=1,SUMIFS(Data!$G$6:$G$1888,Data!$L$6:$L$1888,$B96,Data!$J$6:$J$1888,I$4),SUMIFS(Data!$O$6:$O$1888,Data!$L$6:$L$1888,$B96,Data!$J$6:$J$1888,I$4))&gt;0,IF($C$1=1,SUMIFS(Data!$G$6:$G$1888,Data!$L$6:$L$1888,$B96,Data!$J$6:$J$1888,I$4),SUMIFS(Data!$O$6:$O$1888,Data!$L$6:$L$1888,$B96,Data!$J$6:$J$1888,I$4)),"")</f>
        <v/>
      </c>
      <c r="J96" s="19">
        <f>IF(IF($C$1=1,SUMIFS(Data!$G$6:$G$1888,Data!$L$6:$L$1888,$B96,Data!$J$6:$J$1888,J$4),SUMIFS(Data!$O$6:$O$1888,Data!$L$6:$L$1888,$B96,Data!$J$6:$J$1888,J$4))&gt;0,IF($C$1=1,SUMIFS(Data!$G$6:$G$1888,Data!$L$6:$L$1888,$B96,Data!$J$6:$J$1888,J$4),SUMIFS(Data!$O$6:$O$1888,Data!$L$6:$L$1888,$B96,Data!$J$6:$J$1888,J$4)),"")</f>
        <v>50000</v>
      </c>
      <c r="K96" s="19" t="str">
        <f>IF(IF($C$1=1,SUMIFS(Data!$G$6:$G$1888,Data!$L$6:$L$1888,$B96,Data!$J$6:$J$1888,K$4),SUMIFS(Data!$O$6:$O$1888,Data!$L$6:$L$1888,$B96,Data!$J$6:$J$1888,K$4))&gt;0,IF($C$1=1,SUMIFS(Data!$G$6:$G$1888,Data!$L$6:$L$1888,$B96,Data!$J$6:$J$1888,K$4),SUMIFS(Data!$O$6:$O$1888,Data!$L$6:$L$1888,$B96,Data!$J$6:$J$1888,K$4)),"")</f>
        <v/>
      </c>
      <c r="L96" s="19" t="str">
        <f>IF(IF($C$1=1,SUMIFS(Data!$G$6:$G$1888,Data!$L$6:$L$1888,$B96,Data!$J$6:$J$1888,L$4),SUMIFS(Data!$O$6:$O$1888,Data!$L$6:$L$1888,$B96,Data!$J$6:$J$1888,L$4))&gt;0,IF($C$1=1,SUMIFS(Data!$G$6:$G$1888,Data!$L$6:$L$1888,$B96,Data!$J$6:$J$1888,L$4),SUMIFS(Data!$O$6:$O$1888,Data!$L$6:$L$1888,$B96,Data!$J$6:$J$1888,L$4)),"")</f>
        <v/>
      </c>
      <c r="M96" s="19">
        <f t="shared" si="6"/>
        <v>50000</v>
      </c>
    </row>
    <row r="97" spans="1:18" x14ac:dyDescent="0.25">
      <c r="B97" t="s">
        <v>1327</v>
      </c>
      <c r="C97" s="19" t="str">
        <f>IF(IF($C$1=1,SUMIFS(Data!$G$6:$G$1888,Data!$L$6:$L$1888,$B97,Data!$J$6:$J$1888,C$4),SUMIFS(Data!$O$6:$O$1888,Data!$L$6:$L$1888,$B97,Data!$J$6:$J$1888,C$4))&gt;0,IF($C$1=1,SUMIFS(Data!$G$6:$G$1888,Data!$L$6:$L$1888,$B97,Data!$J$6:$J$1888,C$4),SUMIFS(Data!$O$6:$O$1888,Data!$L$6:$L$1888,$B97,Data!$J$6:$J$1888,C$4)),"")</f>
        <v/>
      </c>
      <c r="D97" s="19" t="str">
        <f>IF(IF($C$1=1,SUMIFS(Data!$G$6:$G$1888,Data!$L$6:$L$1888,$B97,Data!$J$6:$J$1888,D$4),SUMIFS(Data!$O$6:$O$1888,Data!$L$6:$L$1888,$B97,Data!$J$6:$J$1888,D$4))&gt;0,IF($C$1=1,SUMIFS(Data!$G$6:$G$1888,Data!$L$6:$L$1888,$B97,Data!$J$6:$J$1888,D$4),SUMIFS(Data!$O$6:$O$1888,Data!$L$6:$L$1888,$B97,Data!$J$6:$J$1888,D$4)),"")</f>
        <v/>
      </c>
      <c r="E97" s="19" t="str">
        <f>IF(IF($C$1=1,SUMIFS(Data!$G$6:$G$1888,Data!$L$6:$L$1888,$B97,Data!$J$6:$J$1888,E$4),SUMIFS(Data!$O$6:$O$1888,Data!$L$6:$L$1888,$B97,Data!$J$6:$J$1888,E$4))&gt;0,IF($C$1=1,SUMIFS(Data!$G$6:$G$1888,Data!$L$6:$L$1888,$B97,Data!$J$6:$J$1888,E$4),SUMIFS(Data!$O$6:$O$1888,Data!$L$6:$L$1888,$B97,Data!$J$6:$J$1888,E$4)),"")</f>
        <v/>
      </c>
      <c r="F97" s="19" t="str">
        <f>IF(IF($C$1=1,SUMIFS(Data!$G$6:$G$1888,Data!$L$6:$L$1888,$B97,Data!$J$6:$J$1888,F$4),SUMIFS(Data!$O$6:$O$1888,Data!$L$6:$L$1888,$B97,Data!$J$6:$J$1888,F$4))&gt;0,IF($C$1=1,SUMIFS(Data!$G$6:$G$1888,Data!$L$6:$L$1888,$B97,Data!$J$6:$J$1888,F$4),SUMIFS(Data!$O$6:$O$1888,Data!$L$6:$L$1888,$B97,Data!$J$6:$J$1888,F$4)),"")</f>
        <v/>
      </c>
      <c r="G97" s="19" t="str">
        <f>IF(IF($C$1=1,SUMIFS(Data!$G$6:$G$1888,Data!$L$6:$L$1888,$B97,Data!$J$6:$J$1888,G$4),SUMIFS(Data!$O$6:$O$1888,Data!$L$6:$L$1888,$B97,Data!$J$6:$J$1888,G$4))&gt;0,IF($C$1=1,SUMIFS(Data!$G$6:$G$1888,Data!$L$6:$L$1888,$B97,Data!$J$6:$J$1888,G$4),SUMIFS(Data!$O$6:$O$1888,Data!$L$6:$L$1888,$B97,Data!$J$6:$J$1888,G$4)),"")</f>
        <v/>
      </c>
      <c r="H97" s="19" t="str">
        <f>IF(IF($C$1=1,SUMIFS(Data!$G$6:$G$1888,Data!$L$6:$L$1888,$B97,Data!$J$6:$J$1888,H$4),SUMIFS(Data!$O$6:$O$1888,Data!$L$6:$L$1888,$B97,Data!$J$6:$J$1888,H$4))&gt;0,IF($C$1=1,SUMIFS(Data!$G$6:$G$1888,Data!$L$6:$L$1888,$B97,Data!$J$6:$J$1888,H$4),SUMIFS(Data!$O$6:$O$1888,Data!$L$6:$L$1888,$B97,Data!$J$6:$J$1888,H$4)),"")</f>
        <v/>
      </c>
      <c r="I97" s="19">
        <f>IF(IF($C$1=1,SUMIFS(Data!$G$6:$G$1888,Data!$L$6:$L$1888,$B97,Data!$J$6:$J$1888,I$4),SUMIFS(Data!$O$6:$O$1888,Data!$L$6:$L$1888,$B97,Data!$J$6:$J$1888,I$4))&gt;0,IF($C$1=1,SUMIFS(Data!$G$6:$G$1888,Data!$L$6:$L$1888,$B97,Data!$J$6:$J$1888,I$4),SUMIFS(Data!$O$6:$O$1888,Data!$L$6:$L$1888,$B97,Data!$J$6:$J$1888,I$4)),"")</f>
        <v>24000</v>
      </c>
      <c r="J97" s="19" t="str">
        <f>IF(IF($C$1=1,SUMIFS(Data!$G$6:$G$1888,Data!$L$6:$L$1888,$B97,Data!$J$6:$J$1888,J$4),SUMIFS(Data!$O$6:$O$1888,Data!$L$6:$L$1888,$B97,Data!$J$6:$J$1888,J$4))&gt;0,IF($C$1=1,SUMIFS(Data!$G$6:$G$1888,Data!$L$6:$L$1888,$B97,Data!$J$6:$J$1888,J$4),SUMIFS(Data!$O$6:$O$1888,Data!$L$6:$L$1888,$B97,Data!$J$6:$J$1888,J$4)),"")</f>
        <v/>
      </c>
      <c r="K97" s="19" t="str">
        <f>IF(IF($C$1=1,SUMIFS(Data!$G$6:$G$1888,Data!$L$6:$L$1888,$B97,Data!$J$6:$J$1888,K$4),SUMIFS(Data!$O$6:$O$1888,Data!$L$6:$L$1888,$B97,Data!$J$6:$J$1888,K$4))&gt;0,IF($C$1=1,SUMIFS(Data!$G$6:$G$1888,Data!$L$6:$L$1888,$B97,Data!$J$6:$J$1888,K$4),SUMIFS(Data!$O$6:$O$1888,Data!$L$6:$L$1888,$B97,Data!$J$6:$J$1888,K$4)),"")</f>
        <v/>
      </c>
      <c r="L97" s="19" t="str">
        <f>IF(IF($C$1=1,SUMIFS(Data!$G$6:$G$1888,Data!$L$6:$L$1888,$B97,Data!$J$6:$J$1888,L$4),SUMIFS(Data!$O$6:$O$1888,Data!$L$6:$L$1888,$B97,Data!$J$6:$J$1888,L$4))&gt;0,IF($C$1=1,SUMIFS(Data!$G$6:$G$1888,Data!$L$6:$L$1888,$B97,Data!$J$6:$J$1888,L$4),SUMIFS(Data!$O$6:$O$1888,Data!$L$6:$L$1888,$B97,Data!$J$6:$J$1888,L$4)),"")</f>
        <v/>
      </c>
      <c r="M97" s="19">
        <f t="shared" si="6"/>
        <v>24000</v>
      </c>
    </row>
    <row r="98" spans="1:18" x14ac:dyDescent="0.25">
      <c r="B98" t="s">
        <v>988</v>
      </c>
      <c r="C98" s="19" t="str">
        <f>IF(IF($C$1=1,SUMIFS(Data!$G$6:$G$1888,Data!$L$6:$L$1888,$B98,Data!$J$6:$J$1888,C$4),SUMIFS(Data!$O$6:$O$1888,Data!$L$6:$L$1888,$B98,Data!$J$6:$J$1888,C$4))&gt;0,IF($C$1=1,SUMIFS(Data!$G$6:$G$1888,Data!$L$6:$L$1888,$B98,Data!$J$6:$J$1888,C$4),SUMIFS(Data!$O$6:$O$1888,Data!$L$6:$L$1888,$B98,Data!$J$6:$J$1888,C$4)),"")</f>
        <v/>
      </c>
      <c r="D98" s="19" t="str">
        <f>IF(IF($C$1=1,SUMIFS(Data!$G$6:$G$1888,Data!$L$6:$L$1888,$B98,Data!$J$6:$J$1888,D$4),SUMIFS(Data!$O$6:$O$1888,Data!$L$6:$L$1888,$B98,Data!$J$6:$J$1888,D$4))&gt;0,IF($C$1=1,SUMIFS(Data!$G$6:$G$1888,Data!$L$6:$L$1888,$B98,Data!$J$6:$J$1888,D$4),SUMIFS(Data!$O$6:$O$1888,Data!$L$6:$L$1888,$B98,Data!$J$6:$J$1888,D$4)),"")</f>
        <v/>
      </c>
      <c r="E98" s="19">
        <f>IF(IF($C$1=1,SUMIFS(Data!$G$6:$G$1888,Data!$L$6:$L$1888,$B98,Data!$J$6:$J$1888,E$4),SUMIFS(Data!$O$6:$O$1888,Data!$L$6:$L$1888,$B98,Data!$J$6:$J$1888,E$4))&gt;0,IF($C$1=1,SUMIFS(Data!$G$6:$G$1888,Data!$L$6:$L$1888,$B98,Data!$J$6:$J$1888,E$4),SUMIFS(Data!$O$6:$O$1888,Data!$L$6:$L$1888,$B98,Data!$J$6:$J$1888,E$4)),"")</f>
        <v>5000</v>
      </c>
      <c r="F98" s="19" t="str">
        <f>IF(IF($C$1=1,SUMIFS(Data!$G$6:$G$1888,Data!$L$6:$L$1888,$B98,Data!$J$6:$J$1888,F$4),SUMIFS(Data!$O$6:$O$1888,Data!$L$6:$L$1888,$B98,Data!$J$6:$J$1888,F$4))&gt;0,IF($C$1=1,SUMIFS(Data!$G$6:$G$1888,Data!$L$6:$L$1888,$B98,Data!$J$6:$J$1888,F$4),SUMIFS(Data!$O$6:$O$1888,Data!$L$6:$L$1888,$B98,Data!$J$6:$J$1888,F$4)),"")</f>
        <v/>
      </c>
      <c r="G98" s="19" t="str">
        <f>IF(IF($C$1=1,SUMIFS(Data!$G$6:$G$1888,Data!$L$6:$L$1888,$B98,Data!$J$6:$J$1888,G$4),SUMIFS(Data!$O$6:$O$1888,Data!$L$6:$L$1888,$B98,Data!$J$6:$J$1888,G$4))&gt;0,IF($C$1=1,SUMIFS(Data!$G$6:$G$1888,Data!$L$6:$L$1888,$B98,Data!$J$6:$J$1888,G$4),SUMIFS(Data!$O$6:$O$1888,Data!$L$6:$L$1888,$B98,Data!$J$6:$J$1888,G$4)),"")</f>
        <v/>
      </c>
      <c r="H98" s="19" t="str">
        <f>IF(IF($C$1=1,SUMIFS(Data!$G$6:$G$1888,Data!$L$6:$L$1888,$B98,Data!$J$6:$J$1888,H$4),SUMIFS(Data!$O$6:$O$1888,Data!$L$6:$L$1888,$B98,Data!$J$6:$J$1888,H$4))&gt;0,IF($C$1=1,SUMIFS(Data!$G$6:$G$1888,Data!$L$6:$L$1888,$B98,Data!$J$6:$J$1888,H$4),SUMIFS(Data!$O$6:$O$1888,Data!$L$6:$L$1888,$B98,Data!$J$6:$J$1888,H$4)),"")</f>
        <v/>
      </c>
      <c r="I98" s="19" t="str">
        <f>IF(IF($C$1=1,SUMIFS(Data!$G$6:$G$1888,Data!$L$6:$L$1888,$B98,Data!$J$6:$J$1888,I$4),SUMIFS(Data!$O$6:$O$1888,Data!$L$6:$L$1888,$B98,Data!$J$6:$J$1888,I$4))&gt;0,IF($C$1=1,SUMIFS(Data!$G$6:$G$1888,Data!$L$6:$L$1888,$B98,Data!$J$6:$J$1888,I$4),SUMIFS(Data!$O$6:$O$1888,Data!$L$6:$L$1888,$B98,Data!$J$6:$J$1888,I$4)),"")</f>
        <v/>
      </c>
      <c r="J98" s="19" t="str">
        <f>IF(IF($C$1=1,SUMIFS(Data!$G$6:$G$1888,Data!$L$6:$L$1888,$B98,Data!$J$6:$J$1888,J$4),SUMIFS(Data!$O$6:$O$1888,Data!$L$6:$L$1888,$B98,Data!$J$6:$J$1888,J$4))&gt;0,IF($C$1=1,SUMIFS(Data!$G$6:$G$1888,Data!$L$6:$L$1888,$B98,Data!$J$6:$J$1888,J$4),SUMIFS(Data!$O$6:$O$1888,Data!$L$6:$L$1888,$B98,Data!$J$6:$J$1888,J$4)),"")</f>
        <v/>
      </c>
      <c r="K98" s="19" t="str">
        <f>IF(IF($C$1=1,SUMIFS(Data!$G$6:$G$1888,Data!$L$6:$L$1888,$B98,Data!$J$6:$J$1888,K$4),SUMIFS(Data!$O$6:$O$1888,Data!$L$6:$L$1888,$B98,Data!$J$6:$J$1888,K$4))&gt;0,IF($C$1=1,SUMIFS(Data!$G$6:$G$1888,Data!$L$6:$L$1888,$B98,Data!$J$6:$J$1888,K$4),SUMIFS(Data!$O$6:$O$1888,Data!$L$6:$L$1888,$B98,Data!$J$6:$J$1888,K$4)),"")</f>
        <v/>
      </c>
      <c r="L98" s="19" t="str">
        <f>IF(IF($C$1=1,SUMIFS(Data!$G$6:$G$1888,Data!$L$6:$L$1888,$B98,Data!$J$6:$J$1888,L$4),SUMIFS(Data!$O$6:$O$1888,Data!$L$6:$L$1888,$B98,Data!$J$6:$J$1888,L$4))&gt;0,IF($C$1=1,SUMIFS(Data!$G$6:$G$1888,Data!$L$6:$L$1888,$B98,Data!$J$6:$J$1888,L$4),SUMIFS(Data!$O$6:$O$1888,Data!$L$6:$L$1888,$B98,Data!$J$6:$J$1888,L$4)),"")</f>
        <v/>
      </c>
      <c r="M98" s="19">
        <f t="shared" si="6"/>
        <v>5000</v>
      </c>
    </row>
    <row r="99" spans="1:18" x14ac:dyDescent="0.25">
      <c r="B99" t="s">
        <v>290</v>
      </c>
      <c r="C99" s="19" t="str">
        <f>IF(IF($C$1=1,SUMIFS(Data!$G$6:$G$1888,Data!$L$6:$L$1888,$B99,Data!$J$6:$J$1888,C$4),SUMIFS(Data!$O$6:$O$1888,Data!$L$6:$L$1888,$B99,Data!$J$6:$J$1888,C$4))&gt;0,IF($C$1=1,SUMIFS(Data!$G$6:$G$1888,Data!$L$6:$L$1888,$B99,Data!$J$6:$J$1888,C$4),SUMIFS(Data!$O$6:$O$1888,Data!$L$6:$L$1888,$B99,Data!$J$6:$J$1888,C$4)),"")</f>
        <v/>
      </c>
      <c r="D99" s="19" t="str">
        <f>IF(IF($C$1=1,SUMIFS(Data!$G$6:$G$1888,Data!$L$6:$L$1888,$B99,Data!$J$6:$J$1888,D$4),SUMIFS(Data!$O$6:$O$1888,Data!$L$6:$L$1888,$B99,Data!$J$6:$J$1888,D$4))&gt;0,IF($C$1=1,SUMIFS(Data!$G$6:$G$1888,Data!$L$6:$L$1888,$B99,Data!$J$6:$J$1888,D$4),SUMIFS(Data!$O$6:$O$1888,Data!$L$6:$L$1888,$B99,Data!$J$6:$J$1888,D$4)),"")</f>
        <v/>
      </c>
      <c r="E99" s="19" t="str">
        <f>IF(IF($C$1=1,SUMIFS(Data!$G$6:$G$1888,Data!$L$6:$L$1888,$B99,Data!$J$6:$J$1888,E$4),SUMIFS(Data!$O$6:$O$1888,Data!$L$6:$L$1888,$B99,Data!$J$6:$J$1888,E$4))&gt;0,IF($C$1=1,SUMIFS(Data!$G$6:$G$1888,Data!$L$6:$L$1888,$B99,Data!$J$6:$J$1888,E$4),SUMIFS(Data!$O$6:$O$1888,Data!$L$6:$L$1888,$B99,Data!$J$6:$J$1888,E$4)),"")</f>
        <v/>
      </c>
      <c r="F99" s="19" t="str">
        <f>IF(IF($C$1=1,SUMIFS(Data!$G$6:$G$1888,Data!$L$6:$L$1888,$B99,Data!$J$6:$J$1888,F$4),SUMIFS(Data!$O$6:$O$1888,Data!$L$6:$L$1888,$B99,Data!$J$6:$J$1888,F$4))&gt;0,IF($C$1=1,SUMIFS(Data!$G$6:$G$1888,Data!$L$6:$L$1888,$B99,Data!$J$6:$J$1888,F$4),SUMIFS(Data!$O$6:$O$1888,Data!$L$6:$L$1888,$B99,Data!$J$6:$J$1888,F$4)),"")</f>
        <v/>
      </c>
      <c r="G99" s="19">
        <f>IF(IF($C$1=1,SUMIFS(Data!$G$6:$G$1888,Data!$L$6:$L$1888,$B99,Data!$J$6:$J$1888,G$4),SUMIFS(Data!$O$6:$O$1888,Data!$L$6:$L$1888,$B99,Data!$J$6:$J$1888,G$4))&gt;0,IF($C$1=1,SUMIFS(Data!$G$6:$G$1888,Data!$L$6:$L$1888,$B99,Data!$J$6:$J$1888,G$4),SUMIFS(Data!$O$6:$O$1888,Data!$L$6:$L$1888,$B99,Data!$J$6:$J$1888,G$4)),"")</f>
        <v>78000</v>
      </c>
      <c r="H99" s="19" t="str">
        <f>IF(IF($C$1=1,SUMIFS(Data!$G$6:$G$1888,Data!$L$6:$L$1888,$B99,Data!$J$6:$J$1888,H$4),SUMIFS(Data!$O$6:$O$1888,Data!$L$6:$L$1888,$B99,Data!$J$6:$J$1888,H$4))&gt;0,IF($C$1=1,SUMIFS(Data!$G$6:$G$1888,Data!$L$6:$L$1888,$B99,Data!$J$6:$J$1888,H$4),SUMIFS(Data!$O$6:$O$1888,Data!$L$6:$L$1888,$B99,Data!$J$6:$J$1888,H$4)),"")</f>
        <v/>
      </c>
      <c r="I99" s="19" t="str">
        <f>IF(IF($C$1=1,SUMIFS(Data!$G$6:$G$1888,Data!$L$6:$L$1888,$B99,Data!$J$6:$J$1888,I$4),SUMIFS(Data!$O$6:$O$1888,Data!$L$6:$L$1888,$B99,Data!$J$6:$J$1888,I$4))&gt;0,IF($C$1=1,SUMIFS(Data!$G$6:$G$1888,Data!$L$6:$L$1888,$B99,Data!$J$6:$J$1888,I$4),SUMIFS(Data!$O$6:$O$1888,Data!$L$6:$L$1888,$B99,Data!$J$6:$J$1888,I$4)),"")</f>
        <v/>
      </c>
      <c r="J99" s="19" t="str">
        <f>IF(IF($C$1=1,SUMIFS(Data!$G$6:$G$1888,Data!$L$6:$L$1888,$B99,Data!$J$6:$J$1888,J$4),SUMIFS(Data!$O$6:$O$1888,Data!$L$6:$L$1888,$B99,Data!$J$6:$J$1888,J$4))&gt;0,IF($C$1=1,SUMIFS(Data!$G$6:$G$1888,Data!$L$6:$L$1888,$B99,Data!$J$6:$J$1888,J$4),SUMIFS(Data!$O$6:$O$1888,Data!$L$6:$L$1888,$B99,Data!$J$6:$J$1888,J$4)),"")</f>
        <v/>
      </c>
      <c r="K99" s="19" t="str">
        <f>IF(IF($C$1=1,SUMIFS(Data!$G$6:$G$1888,Data!$L$6:$L$1888,$B99,Data!$J$6:$J$1888,K$4),SUMIFS(Data!$O$6:$O$1888,Data!$L$6:$L$1888,$B99,Data!$J$6:$J$1888,K$4))&gt;0,IF($C$1=1,SUMIFS(Data!$G$6:$G$1888,Data!$L$6:$L$1888,$B99,Data!$J$6:$J$1888,K$4),SUMIFS(Data!$O$6:$O$1888,Data!$L$6:$L$1888,$B99,Data!$J$6:$J$1888,K$4)),"")</f>
        <v/>
      </c>
      <c r="L99" s="19" t="str">
        <f>IF(IF($C$1=1,SUMIFS(Data!$G$6:$G$1888,Data!$L$6:$L$1888,$B99,Data!$J$6:$J$1888,L$4),SUMIFS(Data!$O$6:$O$1888,Data!$L$6:$L$1888,$B99,Data!$J$6:$J$1888,L$4))&gt;0,IF($C$1=1,SUMIFS(Data!$G$6:$G$1888,Data!$L$6:$L$1888,$B99,Data!$J$6:$J$1888,L$4),SUMIFS(Data!$O$6:$O$1888,Data!$L$6:$L$1888,$B99,Data!$J$6:$J$1888,L$4)),"")</f>
        <v/>
      </c>
      <c r="M99" s="19">
        <f t="shared" si="6"/>
        <v>78000</v>
      </c>
    </row>
    <row r="100" spans="1:18" x14ac:dyDescent="0.25">
      <c r="B100" t="s">
        <v>1667</v>
      </c>
      <c r="C100" s="19" t="str">
        <f>IF(IF($C$1=1,SUMIFS(Data!$G$6:$G$1888,Data!$L$6:$L$1888,$B100,Data!$J$6:$J$1888,C$4),SUMIFS(Data!$O$6:$O$1888,Data!$L$6:$L$1888,$B100,Data!$J$6:$J$1888,C$4))&gt;0,IF($C$1=1,SUMIFS(Data!$G$6:$G$1888,Data!$L$6:$L$1888,$B100,Data!$J$6:$J$1888,C$4),SUMIFS(Data!$O$6:$O$1888,Data!$L$6:$L$1888,$B100,Data!$J$6:$J$1888,C$4)),"")</f>
        <v/>
      </c>
      <c r="D100" s="19" t="str">
        <f>IF(IF($C$1=1,SUMIFS(Data!$G$6:$G$1888,Data!$L$6:$L$1888,$B100,Data!$J$6:$J$1888,D$4),SUMIFS(Data!$O$6:$O$1888,Data!$L$6:$L$1888,$B100,Data!$J$6:$J$1888,D$4))&gt;0,IF($C$1=1,SUMIFS(Data!$G$6:$G$1888,Data!$L$6:$L$1888,$B100,Data!$J$6:$J$1888,D$4),SUMIFS(Data!$O$6:$O$1888,Data!$L$6:$L$1888,$B100,Data!$J$6:$J$1888,D$4)),"")</f>
        <v/>
      </c>
      <c r="E100" s="19" t="str">
        <f>IF(IF($C$1=1,SUMIFS(Data!$G$6:$G$1888,Data!$L$6:$L$1888,$B100,Data!$J$6:$J$1888,E$4),SUMIFS(Data!$O$6:$O$1888,Data!$L$6:$L$1888,$B100,Data!$J$6:$J$1888,E$4))&gt;0,IF($C$1=1,SUMIFS(Data!$G$6:$G$1888,Data!$L$6:$L$1888,$B100,Data!$J$6:$J$1888,E$4),SUMIFS(Data!$O$6:$O$1888,Data!$L$6:$L$1888,$B100,Data!$J$6:$J$1888,E$4)),"")</f>
        <v/>
      </c>
      <c r="F100" s="19" t="str">
        <f>IF(IF($C$1=1,SUMIFS(Data!$G$6:$G$1888,Data!$L$6:$L$1888,$B100,Data!$J$6:$J$1888,F$4),SUMIFS(Data!$O$6:$O$1888,Data!$L$6:$L$1888,$B100,Data!$J$6:$J$1888,F$4))&gt;0,IF($C$1=1,SUMIFS(Data!$G$6:$G$1888,Data!$L$6:$L$1888,$B100,Data!$J$6:$J$1888,F$4),SUMIFS(Data!$O$6:$O$1888,Data!$L$6:$L$1888,$B100,Data!$J$6:$J$1888,F$4)),"")</f>
        <v/>
      </c>
      <c r="G100" s="19" t="str">
        <f>IF(IF($C$1=1,SUMIFS(Data!$G$6:$G$1888,Data!$L$6:$L$1888,$B100,Data!$J$6:$J$1888,G$4),SUMIFS(Data!$O$6:$O$1888,Data!$L$6:$L$1888,$B100,Data!$J$6:$J$1888,G$4))&gt;0,IF($C$1=1,SUMIFS(Data!$G$6:$G$1888,Data!$L$6:$L$1888,$B100,Data!$J$6:$J$1888,G$4),SUMIFS(Data!$O$6:$O$1888,Data!$L$6:$L$1888,$B100,Data!$J$6:$J$1888,G$4)),"")</f>
        <v/>
      </c>
      <c r="H100" s="19" t="str">
        <f>IF(IF($C$1=1,SUMIFS(Data!$G$6:$G$1888,Data!$L$6:$L$1888,$B100,Data!$J$6:$J$1888,H$4),SUMIFS(Data!$O$6:$O$1888,Data!$L$6:$L$1888,$B100,Data!$J$6:$J$1888,H$4))&gt;0,IF($C$1=1,SUMIFS(Data!$G$6:$G$1888,Data!$L$6:$L$1888,$B100,Data!$J$6:$J$1888,H$4),SUMIFS(Data!$O$6:$O$1888,Data!$L$6:$L$1888,$B100,Data!$J$6:$J$1888,H$4)),"")</f>
        <v/>
      </c>
      <c r="I100" s="19" t="str">
        <f>IF(IF($C$1=1,SUMIFS(Data!$G$6:$G$1888,Data!$L$6:$L$1888,$B100,Data!$J$6:$J$1888,I$4),SUMIFS(Data!$O$6:$O$1888,Data!$L$6:$L$1888,$B100,Data!$J$6:$J$1888,I$4))&gt;0,IF($C$1=1,SUMIFS(Data!$G$6:$G$1888,Data!$L$6:$L$1888,$B100,Data!$J$6:$J$1888,I$4),SUMIFS(Data!$O$6:$O$1888,Data!$L$6:$L$1888,$B100,Data!$J$6:$J$1888,I$4)),"")</f>
        <v/>
      </c>
      <c r="J100" s="19">
        <f>IF(IF($C$1=1,SUMIFS(Data!$G$6:$G$1888,Data!$L$6:$L$1888,$B100,Data!$J$6:$J$1888,J$4),SUMIFS(Data!$O$6:$O$1888,Data!$L$6:$L$1888,$B100,Data!$J$6:$J$1888,J$4))&gt;0,IF($C$1=1,SUMIFS(Data!$G$6:$G$1888,Data!$L$6:$L$1888,$B100,Data!$J$6:$J$1888,J$4),SUMIFS(Data!$O$6:$O$1888,Data!$L$6:$L$1888,$B100,Data!$J$6:$J$1888,J$4)),"")</f>
        <v>9600</v>
      </c>
      <c r="K100" s="19" t="str">
        <f>IF(IF($C$1=1,SUMIFS(Data!$G$6:$G$1888,Data!$L$6:$L$1888,$B100,Data!$J$6:$J$1888,K$4),SUMIFS(Data!$O$6:$O$1888,Data!$L$6:$L$1888,$B100,Data!$J$6:$J$1888,K$4))&gt;0,IF($C$1=1,SUMIFS(Data!$G$6:$G$1888,Data!$L$6:$L$1888,$B100,Data!$J$6:$J$1888,K$4),SUMIFS(Data!$O$6:$O$1888,Data!$L$6:$L$1888,$B100,Data!$J$6:$J$1888,K$4)),"")</f>
        <v/>
      </c>
      <c r="L100" s="19" t="str">
        <f>IF(IF($C$1=1,SUMIFS(Data!$G$6:$G$1888,Data!$L$6:$L$1888,$B100,Data!$J$6:$J$1888,L$4),SUMIFS(Data!$O$6:$O$1888,Data!$L$6:$L$1888,$B100,Data!$J$6:$J$1888,L$4))&gt;0,IF($C$1=1,SUMIFS(Data!$G$6:$G$1888,Data!$L$6:$L$1888,$B100,Data!$J$6:$J$1888,L$4),SUMIFS(Data!$O$6:$O$1888,Data!$L$6:$L$1888,$B100,Data!$J$6:$J$1888,L$4)),"")</f>
        <v/>
      </c>
      <c r="M100" s="19">
        <f t="shared" si="6"/>
        <v>9600</v>
      </c>
    </row>
    <row r="101" spans="1:18" x14ac:dyDescent="0.25">
      <c r="B101" t="s">
        <v>141</v>
      </c>
      <c r="C101" s="19" t="str">
        <f>IF(IF($C$1=1,SUMIFS(Data!$G$6:$G$1888,Data!$L$6:$L$1888,$B101,Data!$J$6:$J$1888,C$4),SUMIFS(Data!$O$6:$O$1888,Data!$L$6:$L$1888,$B101,Data!$J$6:$J$1888,C$4))&gt;0,IF($C$1=1,SUMIFS(Data!$G$6:$G$1888,Data!$L$6:$L$1888,$B101,Data!$J$6:$J$1888,C$4),SUMIFS(Data!$O$6:$O$1888,Data!$L$6:$L$1888,$B101,Data!$J$6:$J$1888,C$4)),"")</f>
        <v/>
      </c>
      <c r="D101" s="19">
        <f>IF(IF($C$1=1,SUMIFS(Data!$G$6:$G$1888,Data!$L$6:$L$1888,$B101,Data!$J$6:$J$1888,D$4),SUMIFS(Data!$O$6:$O$1888,Data!$L$6:$L$1888,$B101,Data!$J$6:$J$1888,D$4))&gt;0,IF($C$1=1,SUMIFS(Data!$G$6:$G$1888,Data!$L$6:$L$1888,$B101,Data!$J$6:$J$1888,D$4),SUMIFS(Data!$O$6:$O$1888,Data!$L$6:$L$1888,$B101,Data!$J$6:$J$1888,D$4)),"")</f>
        <v>15600</v>
      </c>
      <c r="E101" s="19">
        <f>IF(IF($C$1=1,SUMIFS(Data!$G$6:$G$1888,Data!$L$6:$L$1888,$B101,Data!$J$6:$J$1888,E$4),SUMIFS(Data!$O$6:$O$1888,Data!$L$6:$L$1888,$B101,Data!$J$6:$J$1888,E$4))&gt;0,IF($C$1=1,SUMIFS(Data!$G$6:$G$1888,Data!$L$6:$L$1888,$B101,Data!$J$6:$J$1888,E$4),SUMIFS(Data!$O$6:$O$1888,Data!$L$6:$L$1888,$B101,Data!$J$6:$J$1888,E$4)),"")</f>
        <v>232100</v>
      </c>
      <c r="F101" s="19" t="str">
        <f>IF(IF($C$1=1,SUMIFS(Data!$G$6:$G$1888,Data!$L$6:$L$1888,$B101,Data!$J$6:$J$1888,F$4),SUMIFS(Data!$O$6:$O$1888,Data!$L$6:$L$1888,$B101,Data!$J$6:$J$1888,F$4))&gt;0,IF($C$1=1,SUMIFS(Data!$G$6:$G$1888,Data!$L$6:$L$1888,$B101,Data!$J$6:$J$1888,F$4),SUMIFS(Data!$O$6:$O$1888,Data!$L$6:$L$1888,$B101,Data!$J$6:$J$1888,F$4)),"")</f>
        <v/>
      </c>
      <c r="G101" s="19" t="str">
        <f>IF(IF($C$1=1,SUMIFS(Data!$G$6:$G$1888,Data!$L$6:$L$1888,$B101,Data!$J$6:$J$1888,G$4),SUMIFS(Data!$O$6:$O$1888,Data!$L$6:$L$1888,$B101,Data!$J$6:$J$1888,G$4))&gt;0,IF($C$1=1,SUMIFS(Data!$G$6:$G$1888,Data!$L$6:$L$1888,$B101,Data!$J$6:$J$1888,G$4),SUMIFS(Data!$O$6:$O$1888,Data!$L$6:$L$1888,$B101,Data!$J$6:$J$1888,G$4)),"")</f>
        <v/>
      </c>
      <c r="H101" s="19">
        <f>IF(IF($C$1=1,SUMIFS(Data!$G$6:$G$1888,Data!$L$6:$L$1888,$B101,Data!$J$6:$J$1888,H$4),SUMIFS(Data!$O$6:$O$1888,Data!$L$6:$L$1888,$B101,Data!$J$6:$J$1888,H$4))&gt;0,IF($C$1=1,SUMIFS(Data!$G$6:$G$1888,Data!$L$6:$L$1888,$B101,Data!$J$6:$J$1888,H$4),SUMIFS(Data!$O$6:$O$1888,Data!$L$6:$L$1888,$B101,Data!$J$6:$J$1888,H$4)),"")</f>
        <v>98000</v>
      </c>
      <c r="I101" s="19">
        <f>IF(IF($C$1=1,SUMIFS(Data!$G$6:$G$1888,Data!$L$6:$L$1888,$B101,Data!$J$6:$J$1888,I$4),SUMIFS(Data!$O$6:$O$1888,Data!$L$6:$L$1888,$B101,Data!$J$6:$J$1888,I$4))&gt;0,IF($C$1=1,SUMIFS(Data!$G$6:$G$1888,Data!$L$6:$L$1888,$B101,Data!$J$6:$J$1888,I$4),SUMIFS(Data!$O$6:$O$1888,Data!$L$6:$L$1888,$B101,Data!$J$6:$J$1888,I$4)),"")</f>
        <v>87691.183012544847</v>
      </c>
      <c r="J101" s="19">
        <f>IF(IF($C$1=1,SUMIFS(Data!$G$6:$G$1888,Data!$L$6:$L$1888,$B101,Data!$J$6:$J$1888,J$4),SUMIFS(Data!$O$6:$O$1888,Data!$L$6:$L$1888,$B101,Data!$J$6:$J$1888,J$4))&gt;0,IF($C$1=1,SUMIFS(Data!$G$6:$G$1888,Data!$L$6:$L$1888,$B101,Data!$J$6:$J$1888,J$4),SUMIFS(Data!$O$6:$O$1888,Data!$L$6:$L$1888,$B101,Data!$J$6:$J$1888,J$4)),"")</f>
        <v>420049.54847415403</v>
      </c>
      <c r="K101" s="19" t="str">
        <f>IF(IF($C$1=1,SUMIFS(Data!$G$6:$G$1888,Data!$L$6:$L$1888,$B101,Data!$J$6:$J$1888,K$4),SUMIFS(Data!$O$6:$O$1888,Data!$L$6:$L$1888,$B101,Data!$J$6:$J$1888,K$4))&gt;0,IF($C$1=1,SUMIFS(Data!$G$6:$G$1888,Data!$L$6:$L$1888,$B101,Data!$J$6:$J$1888,K$4),SUMIFS(Data!$O$6:$O$1888,Data!$L$6:$L$1888,$B101,Data!$J$6:$J$1888,K$4)),"")</f>
        <v/>
      </c>
      <c r="L101" s="19" t="str">
        <f>IF(IF($C$1=1,SUMIFS(Data!$G$6:$G$1888,Data!$L$6:$L$1888,$B101,Data!$J$6:$J$1888,L$4),SUMIFS(Data!$O$6:$O$1888,Data!$L$6:$L$1888,$B101,Data!$J$6:$J$1888,L$4))&gt;0,IF($C$1=1,SUMIFS(Data!$G$6:$G$1888,Data!$L$6:$L$1888,$B101,Data!$J$6:$J$1888,L$4),SUMIFS(Data!$O$6:$O$1888,Data!$L$6:$L$1888,$B101,Data!$J$6:$J$1888,L$4)),"")</f>
        <v/>
      </c>
      <c r="M101" s="19">
        <f t="shared" si="6"/>
        <v>853440.73148669885</v>
      </c>
    </row>
    <row r="102" spans="1:18" x14ac:dyDescent="0.25">
      <c r="B102" t="s">
        <v>182</v>
      </c>
      <c r="C102" s="19" t="str">
        <f>IF(IF($C$1=1,SUMIFS(Data!$G$6:$G$1888,Data!$L$6:$L$1888,$B102,Data!$J$6:$J$1888,C$4),SUMIFS(Data!$O$6:$O$1888,Data!$L$6:$L$1888,$B102,Data!$J$6:$J$1888,C$4))&gt;0,IF($C$1=1,SUMIFS(Data!$G$6:$G$1888,Data!$L$6:$L$1888,$B102,Data!$J$6:$J$1888,C$4),SUMIFS(Data!$O$6:$O$1888,Data!$L$6:$L$1888,$B102,Data!$J$6:$J$1888,C$4)),"")</f>
        <v/>
      </c>
      <c r="D102" s="19">
        <f>IF(IF($C$1=1,SUMIFS(Data!$G$6:$G$1888,Data!$L$6:$L$1888,$B102,Data!$J$6:$J$1888,D$4),SUMIFS(Data!$O$6:$O$1888,Data!$L$6:$L$1888,$B102,Data!$J$6:$J$1888,D$4))&gt;0,IF($C$1=1,SUMIFS(Data!$G$6:$G$1888,Data!$L$6:$L$1888,$B102,Data!$J$6:$J$1888,D$4),SUMIFS(Data!$O$6:$O$1888,Data!$L$6:$L$1888,$B102,Data!$J$6:$J$1888,D$4)),"")</f>
        <v>7200</v>
      </c>
      <c r="E102" s="19" t="str">
        <f>IF(IF($C$1=1,SUMIFS(Data!$G$6:$G$1888,Data!$L$6:$L$1888,$B102,Data!$J$6:$J$1888,E$4),SUMIFS(Data!$O$6:$O$1888,Data!$L$6:$L$1888,$B102,Data!$J$6:$J$1888,E$4))&gt;0,IF($C$1=1,SUMIFS(Data!$G$6:$G$1888,Data!$L$6:$L$1888,$B102,Data!$J$6:$J$1888,E$4),SUMIFS(Data!$O$6:$O$1888,Data!$L$6:$L$1888,$B102,Data!$J$6:$J$1888,E$4)),"")</f>
        <v/>
      </c>
      <c r="F102" s="19" t="str">
        <f>IF(IF($C$1=1,SUMIFS(Data!$G$6:$G$1888,Data!$L$6:$L$1888,$B102,Data!$J$6:$J$1888,F$4),SUMIFS(Data!$O$6:$O$1888,Data!$L$6:$L$1888,$B102,Data!$J$6:$J$1888,F$4))&gt;0,IF($C$1=1,SUMIFS(Data!$G$6:$G$1888,Data!$L$6:$L$1888,$B102,Data!$J$6:$J$1888,F$4),SUMIFS(Data!$O$6:$O$1888,Data!$L$6:$L$1888,$B102,Data!$J$6:$J$1888,F$4)),"")</f>
        <v/>
      </c>
      <c r="G102" s="19" t="str">
        <f>IF(IF($C$1=1,SUMIFS(Data!$G$6:$G$1888,Data!$L$6:$L$1888,$B102,Data!$J$6:$J$1888,G$4),SUMIFS(Data!$O$6:$O$1888,Data!$L$6:$L$1888,$B102,Data!$J$6:$J$1888,G$4))&gt;0,IF($C$1=1,SUMIFS(Data!$G$6:$G$1888,Data!$L$6:$L$1888,$B102,Data!$J$6:$J$1888,G$4),SUMIFS(Data!$O$6:$O$1888,Data!$L$6:$L$1888,$B102,Data!$J$6:$J$1888,G$4)),"")</f>
        <v/>
      </c>
      <c r="H102" s="19" t="str">
        <f>IF(IF($C$1=1,SUMIFS(Data!$G$6:$G$1888,Data!$L$6:$L$1888,$B102,Data!$J$6:$J$1888,H$4),SUMIFS(Data!$O$6:$O$1888,Data!$L$6:$L$1888,$B102,Data!$J$6:$J$1888,H$4))&gt;0,IF($C$1=1,SUMIFS(Data!$G$6:$G$1888,Data!$L$6:$L$1888,$B102,Data!$J$6:$J$1888,H$4),SUMIFS(Data!$O$6:$O$1888,Data!$L$6:$L$1888,$B102,Data!$J$6:$J$1888,H$4)),"")</f>
        <v/>
      </c>
      <c r="I102" s="19">
        <f>IF(IF($C$1=1,SUMIFS(Data!$G$6:$G$1888,Data!$L$6:$L$1888,$B102,Data!$J$6:$J$1888,I$4),SUMIFS(Data!$O$6:$O$1888,Data!$L$6:$L$1888,$B102,Data!$J$6:$J$1888,I$4))&gt;0,IF($C$1=1,SUMIFS(Data!$G$6:$G$1888,Data!$L$6:$L$1888,$B102,Data!$J$6:$J$1888,I$4),SUMIFS(Data!$O$6:$O$1888,Data!$L$6:$L$1888,$B102,Data!$J$6:$J$1888,I$4)),"")</f>
        <v>24000</v>
      </c>
      <c r="J102" s="19">
        <f>IF(IF($C$1=1,SUMIFS(Data!$G$6:$G$1888,Data!$L$6:$L$1888,$B102,Data!$J$6:$J$1888,J$4),SUMIFS(Data!$O$6:$O$1888,Data!$L$6:$L$1888,$B102,Data!$J$6:$J$1888,J$4))&gt;0,IF($C$1=1,SUMIFS(Data!$G$6:$G$1888,Data!$L$6:$L$1888,$B102,Data!$J$6:$J$1888,J$4),SUMIFS(Data!$O$6:$O$1888,Data!$L$6:$L$1888,$B102,Data!$J$6:$J$1888,J$4)),"")</f>
        <v>30610</v>
      </c>
      <c r="K102" s="19" t="str">
        <f>IF(IF($C$1=1,SUMIFS(Data!$G$6:$G$1888,Data!$L$6:$L$1888,$B102,Data!$J$6:$J$1888,K$4),SUMIFS(Data!$O$6:$O$1888,Data!$L$6:$L$1888,$B102,Data!$J$6:$J$1888,K$4))&gt;0,IF($C$1=1,SUMIFS(Data!$G$6:$G$1888,Data!$L$6:$L$1888,$B102,Data!$J$6:$J$1888,K$4),SUMIFS(Data!$O$6:$O$1888,Data!$L$6:$L$1888,$B102,Data!$J$6:$J$1888,K$4)),"")</f>
        <v/>
      </c>
      <c r="L102" s="19" t="str">
        <f>IF(IF($C$1=1,SUMIFS(Data!$G$6:$G$1888,Data!$L$6:$L$1888,$B102,Data!$J$6:$J$1888,L$4),SUMIFS(Data!$O$6:$O$1888,Data!$L$6:$L$1888,$B102,Data!$J$6:$J$1888,L$4))&gt;0,IF($C$1=1,SUMIFS(Data!$G$6:$G$1888,Data!$L$6:$L$1888,$B102,Data!$J$6:$J$1888,L$4),SUMIFS(Data!$O$6:$O$1888,Data!$L$6:$L$1888,$B102,Data!$J$6:$J$1888,L$4)),"")</f>
        <v/>
      </c>
      <c r="M102" s="19">
        <f t="shared" si="6"/>
        <v>61810</v>
      </c>
      <c r="N102" s="20"/>
    </row>
    <row r="103" spans="1:18" x14ac:dyDescent="0.25">
      <c r="B103" t="s">
        <v>678</v>
      </c>
      <c r="C103" s="19" t="str">
        <f>IF(IF($C$1=1,SUMIFS(Data!$G$6:$G$1888,Data!$L$6:$L$1888,$B103,Data!$J$6:$J$1888,C$4),SUMIFS(Data!$O$6:$O$1888,Data!$L$6:$L$1888,$B103,Data!$J$6:$J$1888,C$4))&gt;0,IF($C$1=1,SUMIFS(Data!$G$6:$G$1888,Data!$L$6:$L$1888,$B103,Data!$J$6:$J$1888,C$4),SUMIFS(Data!$O$6:$O$1888,Data!$L$6:$L$1888,$B103,Data!$J$6:$J$1888,C$4)),"")</f>
        <v/>
      </c>
      <c r="D103" s="19" t="str">
        <f>IF(IF($C$1=1,SUMIFS(Data!$G$6:$G$1888,Data!$L$6:$L$1888,$B103,Data!$J$6:$J$1888,D$4),SUMIFS(Data!$O$6:$O$1888,Data!$L$6:$L$1888,$B103,Data!$J$6:$J$1888,D$4))&gt;0,IF($C$1=1,SUMIFS(Data!$G$6:$G$1888,Data!$L$6:$L$1888,$B103,Data!$J$6:$J$1888,D$4),SUMIFS(Data!$O$6:$O$1888,Data!$L$6:$L$1888,$B103,Data!$J$6:$J$1888,D$4)),"")</f>
        <v/>
      </c>
      <c r="E103" s="19" t="str">
        <f>IF(IF($C$1=1,SUMIFS(Data!$G$6:$G$1888,Data!$L$6:$L$1888,$B103,Data!$J$6:$J$1888,E$4),SUMIFS(Data!$O$6:$O$1888,Data!$L$6:$L$1888,$B103,Data!$J$6:$J$1888,E$4))&gt;0,IF($C$1=1,SUMIFS(Data!$G$6:$G$1888,Data!$L$6:$L$1888,$B103,Data!$J$6:$J$1888,E$4),SUMIFS(Data!$O$6:$O$1888,Data!$L$6:$L$1888,$B103,Data!$J$6:$J$1888,E$4)),"")</f>
        <v/>
      </c>
      <c r="F103" s="19" t="str">
        <f>IF(IF($C$1=1,SUMIFS(Data!$G$6:$G$1888,Data!$L$6:$L$1888,$B103,Data!$J$6:$J$1888,F$4),SUMIFS(Data!$O$6:$O$1888,Data!$L$6:$L$1888,$B103,Data!$J$6:$J$1888,F$4))&gt;0,IF($C$1=1,SUMIFS(Data!$G$6:$G$1888,Data!$L$6:$L$1888,$B103,Data!$J$6:$J$1888,F$4),SUMIFS(Data!$O$6:$O$1888,Data!$L$6:$L$1888,$B103,Data!$J$6:$J$1888,F$4)),"")</f>
        <v/>
      </c>
      <c r="G103" s="19" t="str">
        <f>IF(IF($C$1=1,SUMIFS(Data!$G$6:$G$1888,Data!$L$6:$L$1888,$B103,Data!$J$6:$J$1888,G$4),SUMIFS(Data!$O$6:$O$1888,Data!$L$6:$L$1888,$B103,Data!$J$6:$J$1888,G$4))&gt;0,IF($C$1=1,SUMIFS(Data!$G$6:$G$1888,Data!$L$6:$L$1888,$B103,Data!$J$6:$J$1888,G$4),SUMIFS(Data!$O$6:$O$1888,Data!$L$6:$L$1888,$B103,Data!$J$6:$J$1888,G$4)),"")</f>
        <v/>
      </c>
      <c r="H103" s="19" t="str">
        <f>IF(IF($C$1=1,SUMIFS(Data!$G$6:$G$1888,Data!$L$6:$L$1888,$B103,Data!$J$6:$J$1888,H$4),SUMIFS(Data!$O$6:$O$1888,Data!$L$6:$L$1888,$B103,Data!$J$6:$J$1888,H$4))&gt;0,IF($C$1=1,SUMIFS(Data!$G$6:$G$1888,Data!$L$6:$L$1888,$B103,Data!$J$6:$J$1888,H$4),SUMIFS(Data!$O$6:$O$1888,Data!$L$6:$L$1888,$B103,Data!$J$6:$J$1888,H$4)),"")</f>
        <v/>
      </c>
      <c r="I103" s="19">
        <f>IF(IF($C$1=1,SUMIFS(Data!$G$6:$G$1888,Data!$L$6:$L$1888,$B103,Data!$J$6:$J$1888,I$4),SUMIFS(Data!$O$6:$O$1888,Data!$L$6:$L$1888,$B103,Data!$J$6:$J$1888,I$4))&gt;0,IF($C$1=1,SUMIFS(Data!$G$6:$G$1888,Data!$L$6:$L$1888,$B103,Data!$J$6:$J$1888,I$4),SUMIFS(Data!$O$6:$O$1888,Data!$L$6:$L$1888,$B103,Data!$J$6:$J$1888,I$4)),"")</f>
        <v>6000</v>
      </c>
      <c r="J103" s="19" t="str">
        <f>IF(IF($C$1=1,SUMIFS(Data!$G$6:$G$1888,Data!$L$6:$L$1888,$B103,Data!$J$6:$J$1888,J$4),SUMIFS(Data!$O$6:$O$1888,Data!$L$6:$L$1888,$B103,Data!$J$6:$J$1888,J$4))&gt;0,IF($C$1=1,SUMIFS(Data!$G$6:$G$1888,Data!$L$6:$L$1888,$B103,Data!$J$6:$J$1888,J$4),SUMIFS(Data!$O$6:$O$1888,Data!$L$6:$L$1888,$B103,Data!$J$6:$J$1888,J$4)),"")</f>
        <v/>
      </c>
      <c r="K103" s="19" t="str">
        <f>IF(IF($C$1=1,SUMIFS(Data!$G$6:$G$1888,Data!$L$6:$L$1888,$B103,Data!$J$6:$J$1888,K$4),SUMIFS(Data!$O$6:$O$1888,Data!$L$6:$L$1888,$B103,Data!$J$6:$J$1888,K$4))&gt;0,IF($C$1=1,SUMIFS(Data!$G$6:$G$1888,Data!$L$6:$L$1888,$B103,Data!$J$6:$J$1888,K$4),SUMIFS(Data!$O$6:$O$1888,Data!$L$6:$L$1888,$B103,Data!$J$6:$J$1888,K$4)),"")</f>
        <v/>
      </c>
      <c r="L103" s="19" t="str">
        <f>IF(IF($C$1=1,SUMIFS(Data!$G$6:$G$1888,Data!$L$6:$L$1888,$B103,Data!$J$6:$J$1888,L$4),SUMIFS(Data!$O$6:$O$1888,Data!$L$6:$L$1888,$B103,Data!$J$6:$J$1888,L$4))&gt;0,IF($C$1=1,SUMIFS(Data!$G$6:$G$1888,Data!$L$6:$L$1888,$B103,Data!$J$6:$J$1888,L$4),SUMIFS(Data!$O$6:$O$1888,Data!$L$6:$L$1888,$B103,Data!$J$6:$J$1888,L$4)),"")</f>
        <v/>
      </c>
      <c r="M103" s="19">
        <f t="shared" si="6"/>
        <v>6000</v>
      </c>
      <c r="N103" s="20"/>
    </row>
    <row r="104" spans="1:18" x14ac:dyDescent="0.25">
      <c r="B104" t="s">
        <v>1152</v>
      </c>
      <c r="C104" s="19" t="str">
        <f>IF(IF($C$1=1,SUMIFS(Data!$G$6:$G$1888,Data!$L$6:$L$1888,$B104,Data!$J$6:$J$1888,C$4),SUMIFS(Data!$O$6:$O$1888,Data!$L$6:$L$1888,$B104,Data!$J$6:$J$1888,C$4))&gt;0,IF($C$1=1,SUMIFS(Data!$G$6:$G$1888,Data!$L$6:$L$1888,$B104,Data!$J$6:$J$1888,C$4),SUMIFS(Data!$O$6:$O$1888,Data!$L$6:$L$1888,$B104,Data!$J$6:$J$1888,C$4)),"")</f>
        <v/>
      </c>
      <c r="D104" s="19" t="str">
        <f>IF(IF($C$1=1,SUMIFS(Data!$G$6:$G$1888,Data!$L$6:$L$1888,$B104,Data!$J$6:$J$1888,D$4),SUMIFS(Data!$O$6:$O$1888,Data!$L$6:$L$1888,$B104,Data!$J$6:$J$1888,D$4))&gt;0,IF($C$1=1,SUMIFS(Data!$G$6:$G$1888,Data!$L$6:$L$1888,$B104,Data!$J$6:$J$1888,D$4),SUMIFS(Data!$O$6:$O$1888,Data!$L$6:$L$1888,$B104,Data!$J$6:$J$1888,D$4)),"")</f>
        <v/>
      </c>
      <c r="E104" s="19" t="str">
        <f>IF(IF($C$1=1,SUMIFS(Data!$G$6:$G$1888,Data!$L$6:$L$1888,$B104,Data!$J$6:$J$1888,E$4),SUMIFS(Data!$O$6:$O$1888,Data!$L$6:$L$1888,$B104,Data!$J$6:$J$1888,E$4))&gt;0,IF($C$1=1,SUMIFS(Data!$G$6:$G$1888,Data!$L$6:$L$1888,$B104,Data!$J$6:$J$1888,E$4),SUMIFS(Data!$O$6:$O$1888,Data!$L$6:$L$1888,$B104,Data!$J$6:$J$1888,E$4)),"")</f>
        <v/>
      </c>
      <c r="F104" s="19" t="str">
        <f>IF(IF($C$1=1,SUMIFS(Data!$G$6:$G$1888,Data!$L$6:$L$1888,$B104,Data!$J$6:$J$1888,F$4),SUMIFS(Data!$O$6:$O$1888,Data!$L$6:$L$1888,$B104,Data!$J$6:$J$1888,F$4))&gt;0,IF($C$1=1,SUMIFS(Data!$G$6:$G$1888,Data!$L$6:$L$1888,$B104,Data!$J$6:$J$1888,F$4),SUMIFS(Data!$O$6:$O$1888,Data!$L$6:$L$1888,$B104,Data!$J$6:$J$1888,F$4)),"")</f>
        <v/>
      </c>
      <c r="G104" s="19" t="str">
        <f>IF(IF($C$1=1,SUMIFS(Data!$G$6:$G$1888,Data!$L$6:$L$1888,$B104,Data!$J$6:$J$1888,G$4),SUMIFS(Data!$O$6:$O$1888,Data!$L$6:$L$1888,$B104,Data!$J$6:$J$1888,G$4))&gt;0,IF($C$1=1,SUMIFS(Data!$G$6:$G$1888,Data!$L$6:$L$1888,$B104,Data!$J$6:$J$1888,G$4),SUMIFS(Data!$O$6:$O$1888,Data!$L$6:$L$1888,$B104,Data!$J$6:$J$1888,G$4)),"")</f>
        <v/>
      </c>
      <c r="H104" s="19" t="str">
        <f>IF(IF($C$1=1,SUMIFS(Data!$G$6:$G$1888,Data!$L$6:$L$1888,$B104,Data!$J$6:$J$1888,H$4),SUMIFS(Data!$O$6:$O$1888,Data!$L$6:$L$1888,$B104,Data!$J$6:$J$1888,H$4))&gt;0,IF($C$1=1,SUMIFS(Data!$G$6:$G$1888,Data!$L$6:$L$1888,$B104,Data!$J$6:$J$1888,H$4),SUMIFS(Data!$O$6:$O$1888,Data!$L$6:$L$1888,$B104,Data!$J$6:$J$1888,H$4)),"")</f>
        <v/>
      </c>
      <c r="I104" s="19" t="str">
        <f>IF(IF($C$1=1,SUMIFS(Data!$G$6:$G$1888,Data!$L$6:$L$1888,$B104,Data!$J$6:$J$1888,I$4),SUMIFS(Data!$O$6:$O$1888,Data!$L$6:$L$1888,$B104,Data!$J$6:$J$1888,I$4))&gt;0,IF($C$1=1,SUMIFS(Data!$G$6:$G$1888,Data!$L$6:$L$1888,$B104,Data!$J$6:$J$1888,I$4),SUMIFS(Data!$O$6:$O$1888,Data!$L$6:$L$1888,$B104,Data!$J$6:$J$1888,I$4)),"")</f>
        <v/>
      </c>
      <c r="J104" s="19" t="str">
        <f>IF(IF($C$1=1,SUMIFS(Data!$G$6:$G$1888,Data!$L$6:$L$1888,$B104,Data!$J$6:$J$1888,J$4),SUMIFS(Data!$O$6:$O$1888,Data!$L$6:$L$1888,$B104,Data!$J$6:$J$1888,J$4))&gt;0,IF($C$1=1,SUMIFS(Data!$G$6:$G$1888,Data!$L$6:$L$1888,$B104,Data!$J$6:$J$1888,J$4),SUMIFS(Data!$O$6:$O$1888,Data!$L$6:$L$1888,$B104,Data!$J$6:$J$1888,J$4)),"")</f>
        <v/>
      </c>
      <c r="K104" s="19" t="str">
        <f>IF(IF($C$1=1,SUMIFS(Data!$G$6:$G$1888,Data!$L$6:$L$1888,$B104,Data!$J$6:$J$1888,K$4),SUMIFS(Data!$O$6:$O$1888,Data!$L$6:$L$1888,$B104,Data!$J$6:$J$1888,K$4))&gt;0,IF($C$1=1,SUMIFS(Data!$G$6:$G$1888,Data!$L$6:$L$1888,$B104,Data!$J$6:$J$1888,K$4),SUMIFS(Data!$O$6:$O$1888,Data!$L$6:$L$1888,$B104,Data!$J$6:$J$1888,K$4)),"")</f>
        <v/>
      </c>
      <c r="L104" s="19">
        <f>IF(IF($C$1=1,SUMIFS(Data!$G$6:$G$1888,Data!$L$6:$L$1888,$B104,Data!$J$6:$J$1888,L$4),SUMIFS(Data!$O$6:$O$1888,Data!$L$6:$L$1888,$B104,Data!$J$6:$J$1888,L$4))&gt;0,IF($C$1=1,SUMIFS(Data!$G$6:$G$1888,Data!$L$6:$L$1888,$B104,Data!$J$6:$J$1888,L$4),SUMIFS(Data!$O$6:$O$1888,Data!$L$6:$L$1888,$B104,Data!$J$6:$J$1888,L$4)),"")</f>
        <v>20000</v>
      </c>
      <c r="M104" s="19">
        <f t="shared" si="6"/>
        <v>20000</v>
      </c>
      <c r="N104" s="20"/>
    </row>
    <row r="105" spans="1:18" x14ac:dyDescent="0.25">
      <c r="B105" t="s">
        <v>1718</v>
      </c>
      <c r="C105" s="19" t="str">
        <f>IF(IF($C$1=1,SUMIFS(Data!$G$6:$G$1888,Data!$L$6:$L$1888,$B105,Data!$J$6:$J$1888,C$4),SUMIFS(Data!$O$6:$O$1888,Data!$L$6:$L$1888,$B105,Data!$J$6:$J$1888,C$4))&gt;0,IF($C$1=1,SUMIFS(Data!$G$6:$G$1888,Data!$L$6:$L$1888,$B105,Data!$J$6:$J$1888,C$4),SUMIFS(Data!$O$6:$O$1888,Data!$L$6:$L$1888,$B105,Data!$J$6:$J$1888,C$4)),"")</f>
        <v/>
      </c>
      <c r="D105" s="19" t="str">
        <f>IF(IF($C$1=1,SUMIFS(Data!$G$6:$G$1888,Data!$L$6:$L$1888,$B105,Data!$J$6:$J$1888,D$4),SUMIFS(Data!$O$6:$O$1888,Data!$L$6:$L$1888,$B105,Data!$J$6:$J$1888,D$4))&gt;0,IF($C$1=1,SUMIFS(Data!$G$6:$G$1888,Data!$L$6:$L$1888,$B105,Data!$J$6:$J$1888,D$4),SUMIFS(Data!$O$6:$O$1888,Data!$L$6:$L$1888,$B105,Data!$J$6:$J$1888,D$4)),"")</f>
        <v/>
      </c>
      <c r="E105" s="19" t="str">
        <f>IF(IF($C$1=1,SUMIFS(Data!$G$6:$G$1888,Data!$L$6:$L$1888,$B105,Data!$J$6:$J$1888,E$4),SUMIFS(Data!$O$6:$O$1888,Data!$L$6:$L$1888,$B105,Data!$J$6:$J$1888,E$4))&gt;0,IF($C$1=1,SUMIFS(Data!$G$6:$G$1888,Data!$L$6:$L$1888,$B105,Data!$J$6:$J$1888,E$4),SUMIFS(Data!$O$6:$O$1888,Data!$L$6:$L$1888,$B105,Data!$J$6:$J$1888,E$4)),"")</f>
        <v/>
      </c>
      <c r="F105" s="19" t="str">
        <f>IF(IF($C$1=1,SUMIFS(Data!$G$6:$G$1888,Data!$L$6:$L$1888,$B105,Data!$J$6:$J$1888,F$4),SUMIFS(Data!$O$6:$O$1888,Data!$L$6:$L$1888,$B105,Data!$J$6:$J$1888,F$4))&gt;0,IF($C$1=1,SUMIFS(Data!$G$6:$G$1888,Data!$L$6:$L$1888,$B105,Data!$J$6:$J$1888,F$4),SUMIFS(Data!$O$6:$O$1888,Data!$L$6:$L$1888,$B105,Data!$J$6:$J$1888,F$4)),"")</f>
        <v/>
      </c>
      <c r="G105" s="19" t="str">
        <f>IF(IF($C$1=1,SUMIFS(Data!$G$6:$G$1888,Data!$L$6:$L$1888,$B105,Data!$J$6:$J$1888,G$4),SUMIFS(Data!$O$6:$O$1888,Data!$L$6:$L$1888,$B105,Data!$J$6:$J$1888,G$4))&gt;0,IF($C$1=1,SUMIFS(Data!$G$6:$G$1888,Data!$L$6:$L$1888,$B105,Data!$J$6:$J$1888,G$4),SUMIFS(Data!$O$6:$O$1888,Data!$L$6:$L$1888,$B105,Data!$J$6:$J$1888,G$4)),"")</f>
        <v/>
      </c>
      <c r="H105" s="19" t="str">
        <f>IF(IF($C$1=1,SUMIFS(Data!$G$6:$G$1888,Data!$L$6:$L$1888,$B105,Data!$J$6:$J$1888,H$4),SUMIFS(Data!$O$6:$O$1888,Data!$L$6:$L$1888,$B105,Data!$J$6:$J$1888,H$4))&gt;0,IF($C$1=1,SUMIFS(Data!$G$6:$G$1888,Data!$L$6:$L$1888,$B105,Data!$J$6:$J$1888,H$4),SUMIFS(Data!$O$6:$O$1888,Data!$L$6:$L$1888,$B105,Data!$J$6:$J$1888,H$4)),"")</f>
        <v/>
      </c>
      <c r="I105" s="19" t="str">
        <f>IF(IF($C$1=1,SUMIFS(Data!$G$6:$G$1888,Data!$L$6:$L$1888,$B105,Data!$J$6:$J$1888,I$4),SUMIFS(Data!$O$6:$O$1888,Data!$L$6:$L$1888,$B105,Data!$J$6:$J$1888,I$4))&gt;0,IF($C$1=1,SUMIFS(Data!$G$6:$G$1888,Data!$L$6:$L$1888,$B105,Data!$J$6:$J$1888,I$4),SUMIFS(Data!$O$6:$O$1888,Data!$L$6:$L$1888,$B105,Data!$J$6:$J$1888,I$4)),"")</f>
        <v/>
      </c>
      <c r="J105" s="19">
        <f>IF(IF($C$1=1,SUMIFS(Data!$G$6:$G$1888,Data!$L$6:$L$1888,$B105,Data!$J$6:$J$1888,J$4),SUMIFS(Data!$O$6:$O$1888,Data!$L$6:$L$1888,$B105,Data!$J$6:$J$1888,J$4))&gt;0,IF($C$1=1,SUMIFS(Data!$G$6:$G$1888,Data!$L$6:$L$1888,$B105,Data!$J$6:$J$1888,J$4),SUMIFS(Data!$O$6:$O$1888,Data!$L$6:$L$1888,$B105,Data!$J$6:$J$1888,J$4)),"")</f>
        <v>15840</v>
      </c>
      <c r="K105" s="19" t="str">
        <f>IF(IF($C$1=1,SUMIFS(Data!$G$6:$G$1888,Data!$L$6:$L$1888,$B105,Data!$J$6:$J$1888,K$4),SUMIFS(Data!$O$6:$O$1888,Data!$L$6:$L$1888,$B105,Data!$J$6:$J$1888,K$4))&gt;0,IF($C$1=1,SUMIFS(Data!$G$6:$G$1888,Data!$L$6:$L$1888,$B105,Data!$J$6:$J$1888,K$4),SUMIFS(Data!$O$6:$O$1888,Data!$L$6:$L$1888,$B105,Data!$J$6:$J$1888,K$4)),"")</f>
        <v/>
      </c>
      <c r="L105" s="19" t="str">
        <f>IF(IF($C$1=1,SUMIFS(Data!$G$6:$G$1888,Data!$L$6:$L$1888,$B105,Data!$J$6:$J$1888,L$4),SUMIFS(Data!$O$6:$O$1888,Data!$L$6:$L$1888,$B105,Data!$J$6:$J$1888,L$4))&gt;0,IF($C$1=1,SUMIFS(Data!$G$6:$G$1888,Data!$L$6:$L$1888,$B105,Data!$J$6:$J$1888,L$4),SUMIFS(Data!$O$6:$O$1888,Data!$L$6:$L$1888,$B105,Data!$J$6:$J$1888,L$4)),"")</f>
        <v/>
      </c>
      <c r="M105" s="19">
        <f t="shared" si="6"/>
        <v>15840</v>
      </c>
      <c r="N105" s="20"/>
      <c r="O105" s="20"/>
      <c r="P105" s="20"/>
      <c r="Q105" s="20"/>
    </row>
    <row r="106" spans="1:18" x14ac:dyDescent="0.25">
      <c r="B106" t="s">
        <v>985</v>
      </c>
      <c r="C106" s="19" t="str">
        <f>IF(IF($C$1=1,SUMIFS(Data!$G$6:$G$1888,Data!$L$6:$L$1888,$B106,Data!$J$6:$J$1888,C$4),SUMIFS(Data!$O$6:$O$1888,Data!$L$6:$L$1888,$B106,Data!$J$6:$J$1888,C$4))&gt;0,IF($C$1=1,SUMIFS(Data!$G$6:$G$1888,Data!$L$6:$L$1888,$B106,Data!$J$6:$J$1888,C$4),SUMIFS(Data!$O$6:$O$1888,Data!$L$6:$L$1888,$B106,Data!$J$6:$J$1888,C$4)),"")</f>
        <v/>
      </c>
      <c r="D106" s="19" t="str">
        <f>IF(IF($C$1=1,SUMIFS(Data!$G$6:$G$1888,Data!$L$6:$L$1888,$B106,Data!$J$6:$J$1888,D$4),SUMIFS(Data!$O$6:$O$1888,Data!$L$6:$L$1888,$B106,Data!$J$6:$J$1888,D$4))&gt;0,IF($C$1=1,SUMIFS(Data!$G$6:$G$1888,Data!$L$6:$L$1888,$B106,Data!$J$6:$J$1888,D$4),SUMIFS(Data!$O$6:$O$1888,Data!$L$6:$L$1888,$B106,Data!$J$6:$J$1888,D$4)),"")</f>
        <v/>
      </c>
      <c r="E106" s="19" t="str">
        <f>IF(IF($C$1=1,SUMIFS(Data!$G$6:$G$1888,Data!$L$6:$L$1888,$B106,Data!$J$6:$J$1888,E$4),SUMIFS(Data!$O$6:$O$1888,Data!$L$6:$L$1888,$B106,Data!$J$6:$J$1888,E$4))&gt;0,IF($C$1=1,SUMIFS(Data!$G$6:$G$1888,Data!$L$6:$L$1888,$B106,Data!$J$6:$J$1888,E$4),SUMIFS(Data!$O$6:$O$1888,Data!$L$6:$L$1888,$B106,Data!$J$6:$J$1888,E$4)),"")</f>
        <v/>
      </c>
      <c r="F106" s="19" t="str">
        <f>IF(IF($C$1=1,SUMIFS(Data!$G$6:$G$1888,Data!$L$6:$L$1888,$B106,Data!$J$6:$J$1888,F$4),SUMIFS(Data!$O$6:$O$1888,Data!$L$6:$L$1888,$B106,Data!$J$6:$J$1888,F$4))&gt;0,IF($C$1=1,SUMIFS(Data!$G$6:$G$1888,Data!$L$6:$L$1888,$B106,Data!$J$6:$J$1888,F$4),SUMIFS(Data!$O$6:$O$1888,Data!$L$6:$L$1888,$B106,Data!$J$6:$J$1888,F$4)),"")</f>
        <v/>
      </c>
      <c r="G106" s="19" t="str">
        <f>IF(IF($C$1=1,SUMIFS(Data!$G$6:$G$1888,Data!$L$6:$L$1888,$B106,Data!$J$6:$J$1888,G$4),SUMIFS(Data!$O$6:$O$1888,Data!$L$6:$L$1888,$B106,Data!$J$6:$J$1888,G$4))&gt;0,IF($C$1=1,SUMIFS(Data!$G$6:$G$1888,Data!$L$6:$L$1888,$B106,Data!$J$6:$J$1888,G$4),SUMIFS(Data!$O$6:$O$1888,Data!$L$6:$L$1888,$B106,Data!$J$6:$J$1888,G$4)),"")</f>
        <v/>
      </c>
      <c r="H106" s="19" t="str">
        <f>IF(IF($C$1=1,SUMIFS(Data!$G$6:$G$1888,Data!$L$6:$L$1888,$B106,Data!$J$6:$J$1888,H$4),SUMIFS(Data!$O$6:$O$1888,Data!$L$6:$L$1888,$B106,Data!$J$6:$J$1888,H$4))&gt;0,IF($C$1=1,SUMIFS(Data!$G$6:$G$1888,Data!$L$6:$L$1888,$B106,Data!$J$6:$J$1888,H$4),SUMIFS(Data!$O$6:$O$1888,Data!$L$6:$L$1888,$B106,Data!$J$6:$J$1888,H$4)),"")</f>
        <v/>
      </c>
      <c r="I106" s="19">
        <f>IF(IF($C$1=1,SUMIFS(Data!$G$6:$G$1888,Data!$L$6:$L$1888,$B106,Data!$J$6:$J$1888,I$4),SUMIFS(Data!$O$6:$O$1888,Data!$L$6:$L$1888,$B106,Data!$J$6:$J$1888,I$4))&gt;0,IF($C$1=1,SUMIFS(Data!$G$6:$G$1888,Data!$L$6:$L$1888,$B106,Data!$J$6:$J$1888,I$4),SUMIFS(Data!$O$6:$O$1888,Data!$L$6:$L$1888,$B106,Data!$J$6:$J$1888,I$4)),"")</f>
        <v>35000</v>
      </c>
      <c r="J106" s="19" t="str">
        <f>IF(IF($C$1=1,SUMIFS(Data!$G$6:$G$1888,Data!$L$6:$L$1888,$B106,Data!$J$6:$J$1888,J$4),SUMIFS(Data!$O$6:$O$1888,Data!$L$6:$L$1888,$B106,Data!$J$6:$J$1888,J$4))&gt;0,IF($C$1=1,SUMIFS(Data!$G$6:$G$1888,Data!$L$6:$L$1888,$B106,Data!$J$6:$J$1888,J$4),SUMIFS(Data!$O$6:$O$1888,Data!$L$6:$L$1888,$B106,Data!$J$6:$J$1888,J$4)),"")</f>
        <v/>
      </c>
      <c r="K106" s="19" t="str">
        <f>IF(IF($C$1=1,SUMIFS(Data!$G$6:$G$1888,Data!$L$6:$L$1888,$B106,Data!$J$6:$J$1888,K$4),SUMIFS(Data!$O$6:$O$1888,Data!$L$6:$L$1888,$B106,Data!$J$6:$J$1888,K$4))&gt;0,IF($C$1=1,SUMIFS(Data!$G$6:$G$1888,Data!$L$6:$L$1888,$B106,Data!$J$6:$J$1888,K$4),SUMIFS(Data!$O$6:$O$1888,Data!$L$6:$L$1888,$B106,Data!$J$6:$J$1888,K$4)),"")</f>
        <v/>
      </c>
      <c r="L106" s="19" t="str">
        <f>IF(IF($C$1=1,SUMIFS(Data!$G$6:$G$1888,Data!$L$6:$L$1888,$B106,Data!$J$6:$J$1888,L$4),SUMIFS(Data!$O$6:$O$1888,Data!$L$6:$L$1888,$B106,Data!$J$6:$J$1888,L$4))&gt;0,IF($C$1=1,SUMIFS(Data!$G$6:$G$1888,Data!$L$6:$L$1888,$B106,Data!$J$6:$J$1888,L$4),SUMIFS(Data!$O$6:$O$1888,Data!$L$6:$L$1888,$B106,Data!$J$6:$J$1888,L$4)),"")</f>
        <v/>
      </c>
      <c r="M106" s="19">
        <f t="shared" si="6"/>
        <v>35000</v>
      </c>
      <c r="N106" s="20"/>
      <c r="O106" s="20"/>
      <c r="P106" s="20"/>
      <c r="Q106" s="20"/>
      <c r="R106" s="20"/>
    </row>
    <row r="107" spans="1:18" x14ac:dyDescent="0.25">
      <c r="B107" s="54" t="s">
        <v>4048</v>
      </c>
      <c r="C107" s="55">
        <f>SUM(C$5:C$106)</f>
        <v>7294940.6713995608</v>
      </c>
      <c r="D107" s="55">
        <f t="shared" ref="D107:M107" si="9">SUM(D$5:D$106)</f>
        <v>4361963.2447262891</v>
      </c>
      <c r="E107" s="55">
        <f t="shared" si="9"/>
        <v>5665565.9899032591</v>
      </c>
      <c r="F107" s="55">
        <f t="shared" si="9"/>
        <v>3050461.4329808243</v>
      </c>
      <c r="G107" s="55">
        <f t="shared" si="9"/>
        <v>7316519.4785201717</v>
      </c>
      <c r="H107" s="55">
        <f t="shared" si="9"/>
        <v>3826921.2054179674</v>
      </c>
      <c r="I107" s="55">
        <f t="shared" si="9"/>
        <v>25940438.317743823</v>
      </c>
      <c r="J107" s="55">
        <f t="shared" si="9"/>
        <v>34397756.676867761</v>
      </c>
      <c r="K107" s="55">
        <f t="shared" si="9"/>
        <v>321666.33952573955</v>
      </c>
      <c r="L107" s="55">
        <f t="shared" si="9"/>
        <v>1624655.1581849782</v>
      </c>
      <c r="M107" s="55">
        <f t="shared" si="9"/>
        <v>93800888.515270367</v>
      </c>
      <c r="N107" s="20"/>
      <c r="O107" s="20"/>
      <c r="P107" s="20"/>
      <c r="Q107" s="20"/>
      <c r="R107" s="20"/>
    </row>
    <row r="108" spans="1:18" x14ac:dyDescent="0.25">
      <c r="A108" s="20"/>
      <c r="B108" s="45" t="s">
        <v>4050</v>
      </c>
      <c r="C108" s="56">
        <f t="shared" ref="C108:M108" si="10">MIN(C$5:C$106)</f>
        <v>20571</v>
      </c>
      <c r="D108" s="56">
        <f t="shared" si="10"/>
        <v>7200</v>
      </c>
      <c r="E108" s="56">
        <f t="shared" si="10"/>
        <v>3000</v>
      </c>
      <c r="F108" s="56">
        <f t="shared" si="10"/>
        <v>5250</v>
      </c>
      <c r="G108" s="56">
        <f t="shared" si="10"/>
        <v>3000</v>
      </c>
      <c r="H108" s="56">
        <f t="shared" si="10"/>
        <v>6629</v>
      </c>
      <c r="I108" s="56">
        <f t="shared" si="10"/>
        <v>4400</v>
      </c>
      <c r="J108" s="56">
        <f t="shared" si="10"/>
        <v>4800</v>
      </c>
      <c r="K108" s="56">
        <f t="shared" si="10"/>
        <v>70205.33952573956</v>
      </c>
      <c r="L108" s="56">
        <f t="shared" si="10"/>
        <v>1910.5359690238436</v>
      </c>
      <c r="M108" s="56">
        <f t="shared" si="10"/>
        <v>2953.8461538461538</v>
      </c>
      <c r="N108" s="20"/>
      <c r="O108" s="20"/>
      <c r="P108" s="20"/>
      <c r="Q108" s="20"/>
      <c r="R108" s="20"/>
    </row>
    <row r="109" spans="1:18" x14ac:dyDescent="0.25">
      <c r="A109" s="20"/>
      <c r="B109" s="45" t="s">
        <v>4045</v>
      </c>
      <c r="C109" s="56">
        <f>AVERAGE(C$5:C$106)</f>
        <v>455933.79196247255</v>
      </c>
      <c r="D109" s="56">
        <f t="shared" ref="D109:M109" si="11">AVERAGE(D$5:D$106)</f>
        <v>145398.77482420963</v>
      </c>
      <c r="E109" s="56">
        <f t="shared" si="11"/>
        <v>236065.24957930247</v>
      </c>
      <c r="F109" s="56">
        <f t="shared" si="11"/>
        <v>217890.10235577315</v>
      </c>
      <c r="G109" s="56">
        <f t="shared" si="11"/>
        <v>252293.77512138523</v>
      </c>
      <c r="H109" s="56">
        <f t="shared" si="11"/>
        <v>191346.06027089836</v>
      </c>
      <c r="I109" s="56">
        <f t="shared" si="11"/>
        <v>463222.11281685397</v>
      </c>
      <c r="J109" s="56">
        <f t="shared" si="11"/>
        <v>545996.13772805966</v>
      </c>
      <c r="K109" s="56">
        <f t="shared" si="11"/>
        <v>160833.16976286977</v>
      </c>
      <c r="L109" s="56">
        <f t="shared" si="11"/>
        <v>116046.79701321272</v>
      </c>
      <c r="M109" s="56">
        <f t="shared" si="11"/>
        <v>919616.55407127808</v>
      </c>
      <c r="N109" s="20"/>
      <c r="O109" s="20"/>
      <c r="P109" s="20"/>
      <c r="Q109" s="20"/>
    </row>
    <row r="110" spans="1:18" x14ac:dyDescent="0.25">
      <c r="A110" s="20"/>
      <c r="B110" s="45" t="s">
        <v>4049</v>
      </c>
      <c r="C110" s="56">
        <f>MAX(C$5:C$106)</f>
        <v>4899000</v>
      </c>
      <c r="D110" s="56">
        <f t="shared" ref="D110:M110" si="12">MAX(D$5:D$106)</f>
        <v>1492825</v>
      </c>
      <c r="E110" s="56">
        <f t="shared" si="12"/>
        <v>1771000</v>
      </c>
      <c r="F110" s="56">
        <f t="shared" si="12"/>
        <v>1745000</v>
      </c>
      <c r="G110" s="56">
        <f t="shared" si="12"/>
        <v>2718962</v>
      </c>
      <c r="H110" s="56">
        <f t="shared" si="12"/>
        <v>1873460</v>
      </c>
      <c r="I110" s="56">
        <f t="shared" si="12"/>
        <v>11249348</v>
      </c>
      <c r="J110" s="56">
        <f t="shared" si="12"/>
        <v>18587370</v>
      </c>
      <c r="K110" s="56">
        <f t="shared" si="12"/>
        <v>251461</v>
      </c>
      <c r="L110" s="56">
        <f t="shared" si="12"/>
        <v>618885.08366159268</v>
      </c>
      <c r="M110" s="56">
        <f t="shared" si="12"/>
        <v>44879426</v>
      </c>
      <c r="N110" s="20"/>
      <c r="O110" s="20"/>
      <c r="P110" s="20"/>
      <c r="Q110" s="20"/>
    </row>
    <row r="111" spans="1:18" x14ac:dyDescent="0.25">
      <c r="A111" s="20"/>
      <c r="B111" s="45" t="s">
        <v>4052</v>
      </c>
      <c r="C111" s="56">
        <f>QUARTILE(C$5:C$106,1)</f>
        <v>75148.172350838955</v>
      </c>
      <c r="D111" s="56">
        <f t="shared" ref="D111:L111" si="13">QUARTILE(D$5:D$106,1)</f>
        <v>16654.557812067273</v>
      </c>
      <c r="E111" s="56">
        <f t="shared" si="13"/>
        <v>36000</v>
      </c>
      <c r="F111" s="56">
        <f t="shared" si="13"/>
        <v>17014.215134878214</v>
      </c>
      <c r="G111" s="56">
        <f t="shared" si="13"/>
        <v>19068</v>
      </c>
      <c r="H111" s="56">
        <f t="shared" si="13"/>
        <v>33000</v>
      </c>
      <c r="I111" s="56">
        <f t="shared" si="13"/>
        <v>35300</v>
      </c>
      <c r="J111" s="56">
        <f t="shared" si="13"/>
        <v>18993.5</v>
      </c>
      <c r="K111" s="56">
        <f t="shared" si="13"/>
        <v>115519.25464430467</v>
      </c>
      <c r="L111" s="56">
        <f t="shared" si="13"/>
        <v>16250</v>
      </c>
      <c r="M111" s="56"/>
      <c r="N111" s="20"/>
      <c r="O111" s="20"/>
      <c r="P111" s="20"/>
      <c r="Q111" s="20"/>
    </row>
    <row r="112" spans="1:18" x14ac:dyDescent="0.25">
      <c r="B112" s="45" t="s">
        <v>4051</v>
      </c>
      <c r="C112" s="56">
        <f>MEDIAN(C$5:C$106)</f>
        <v>100400</v>
      </c>
      <c r="D112" s="56">
        <f t="shared" ref="D112:L112" si="14">MEDIAN(D$5:D$106)</f>
        <v>42000</v>
      </c>
      <c r="E112" s="56">
        <f t="shared" si="14"/>
        <v>77000</v>
      </c>
      <c r="F112" s="56">
        <f t="shared" si="14"/>
        <v>77272.045876664546</v>
      </c>
      <c r="G112" s="56">
        <f t="shared" si="14"/>
        <v>62564.631571458704</v>
      </c>
      <c r="H112" s="56">
        <f t="shared" si="14"/>
        <v>66177.639280851639</v>
      </c>
      <c r="I112" s="56">
        <f t="shared" si="14"/>
        <v>82845.591506272423</v>
      </c>
      <c r="J112" s="56">
        <f t="shared" si="14"/>
        <v>50000</v>
      </c>
      <c r="K112" s="56">
        <f t="shared" si="14"/>
        <v>160833.16976286977</v>
      </c>
      <c r="L112" s="56">
        <f t="shared" si="14"/>
        <v>43500</v>
      </c>
      <c r="M112" s="56"/>
      <c r="N112" s="20"/>
      <c r="O112" s="20"/>
      <c r="P112" s="20"/>
      <c r="Q112" s="20"/>
    </row>
    <row r="113" spans="2:17" x14ac:dyDescent="0.25">
      <c r="B113" s="45" t="s">
        <v>4053</v>
      </c>
      <c r="C113" s="56">
        <f>QUARTILE(C$5:C$106,3)</f>
        <v>180143.67594818451</v>
      </c>
      <c r="D113" s="56">
        <f t="shared" ref="D113:L113" si="15">QUARTILE(D$5:D$106,3)</f>
        <v>144321.18429176504</v>
      </c>
      <c r="E113" s="56">
        <f t="shared" si="15"/>
        <v>259677.97826092481</v>
      </c>
      <c r="F113" s="56">
        <f t="shared" si="15"/>
        <v>148874.57508351913</v>
      </c>
      <c r="G113" s="56">
        <f t="shared" si="15"/>
        <v>110270.67130447156</v>
      </c>
      <c r="H113" s="56">
        <f t="shared" si="15"/>
        <v>131685.55708285799</v>
      </c>
      <c r="I113" s="56">
        <f t="shared" si="15"/>
        <v>181275.29546526686</v>
      </c>
      <c r="J113" s="56">
        <f t="shared" si="15"/>
        <v>138308.96596025969</v>
      </c>
      <c r="K113" s="56">
        <f t="shared" si="15"/>
        <v>206147.08488143492</v>
      </c>
      <c r="L113" s="56">
        <f t="shared" si="15"/>
        <v>117367.22557948195</v>
      </c>
      <c r="M113" s="56"/>
      <c r="N113" s="20"/>
      <c r="O113" s="20"/>
      <c r="P113" s="20"/>
      <c r="Q113" s="20"/>
    </row>
    <row r="114" spans="2:17" x14ac:dyDescent="0.25">
      <c r="B114" s="45" t="s">
        <v>4054</v>
      </c>
      <c r="C114" s="56">
        <f>C111</f>
        <v>75148.172350838955</v>
      </c>
      <c r="D114" s="56">
        <f t="shared" ref="D114:L114" si="16">D111</f>
        <v>16654.557812067273</v>
      </c>
      <c r="E114" s="56">
        <f t="shared" si="16"/>
        <v>36000</v>
      </c>
      <c r="F114" s="56">
        <f t="shared" si="16"/>
        <v>17014.215134878214</v>
      </c>
      <c r="G114" s="56">
        <f t="shared" si="16"/>
        <v>19068</v>
      </c>
      <c r="H114" s="56">
        <f t="shared" si="16"/>
        <v>33000</v>
      </c>
      <c r="I114" s="56">
        <f t="shared" si="16"/>
        <v>35300</v>
      </c>
      <c r="J114" s="56">
        <f t="shared" si="16"/>
        <v>18993.5</v>
      </c>
      <c r="K114" s="56">
        <f t="shared" si="16"/>
        <v>115519.25464430467</v>
      </c>
      <c r="L114" s="56">
        <f t="shared" si="16"/>
        <v>16250</v>
      </c>
      <c r="M114" s="56"/>
      <c r="N114" s="20"/>
      <c r="O114" s="20"/>
      <c r="P114" s="20"/>
      <c r="Q114" s="20"/>
    </row>
    <row r="115" spans="2:17" x14ac:dyDescent="0.25">
      <c r="B115" s="45" t="s">
        <v>4055</v>
      </c>
      <c r="C115" s="56">
        <f>(C112-C111)</f>
        <v>25251.827649161045</v>
      </c>
      <c r="D115" s="56">
        <f t="shared" ref="D115:L115" si="17">(D112-D111)</f>
        <v>25345.442187932727</v>
      </c>
      <c r="E115" s="56">
        <f t="shared" si="17"/>
        <v>41000</v>
      </c>
      <c r="F115" s="56">
        <f t="shared" si="17"/>
        <v>60257.830741786333</v>
      </c>
      <c r="G115" s="56">
        <f t="shared" si="17"/>
        <v>43496.631571458704</v>
      </c>
      <c r="H115" s="56">
        <f t="shared" si="17"/>
        <v>33177.639280851639</v>
      </c>
      <c r="I115" s="56">
        <f t="shared" si="17"/>
        <v>47545.591506272423</v>
      </c>
      <c r="J115" s="56">
        <f t="shared" si="17"/>
        <v>31006.5</v>
      </c>
      <c r="K115" s="56">
        <f t="shared" si="17"/>
        <v>45313.915118565099</v>
      </c>
      <c r="L115" s="56">
        <f t="shared" si="17"/>
        <v>27250</v>
      </c>
      <c r="M115" s="56"/>
      <c r="N115" s="20"/>
      <c r="O115" s="20"/>
      <c r="P115" s="20"/>
      <c r="Q115" s="20"/>
    </row>
    <row r="116" spans="2:17" x14ac:dyDescent="0.25">
      <c r="B116" s="45" t="s">
        <v>4056</v>
      </c>
      <c r="C116" s="56">
        <f>C113-C112</f>
        <v>79743.675948184507</v>
      </c>
      <c r="D116" s="56">
        <f t="shared" ref="D116:L116" si="18">D113-D112</f>
        <v>102321.18429176504</v>
      </c>
      <c r="E116" s="56">
        <f t="shared" si="18"/>
        <v>182677.97826092481</v>
      </c>
      <c r="F116" s="56">
        <f t="shared" si="18"/>
        <v>71602.529206854582</v>
      </c>
      <c r="G116" s="56">
        <f t="shared" si="18"/>
        <v>47706.039733012854</v>
      </c>
      <c r="H116" s="56">
        <f t="shared" si="18"/>
        <v>65507.917802006355</v>
      </c>
      <c r="I116" s="56">
        <f t="shared" si="18"/>
        <v>98429.703958994432</v>
      </c>
      <c r="J116" s="56">
        <f t="shared" si="18"/>
        <v>88308.965960259695</v>
      </c>
      <c r="K116" s="56">
        <f t="shared" si="18"/>
        <v>45313.915118565143</v>
      </c>
      <c r="L116" s="56">
        <f t="shared" si="18"/>
        <v>73867.22557948195</v>
      </c>
      <c r="M116" s="56"/>
      <c r="N116" s="20"/>
      <c r="O116" s="20"/>
      <c r="P116" s="20"/>
      <c r="Q116" s="20"/>
    </row>
    <row r="117" spans="2:17" x14ac:dyDescent="0.25">
      <c r="B117" s="45" t="s">
        <v>4057</v>
      </c>
      <c r="C117" s="56">
        <f>C111-C108</f>
        <v>54577.172350838955</v>
      </c>
      <c r="D117" s="56">
        <f t="shared" ref="D117:L117" si="19">D111-D108</f>
        <v>9454.5578120672726</v>
      </c>
      <c r="E117" s="56">
        <f t="shared" si="19"/>
        <v>33000</v>
      </c>
      <c r="F117" s="56">
        <f t="shared" si="19"/>
        <v>11764.215134878214</v>
      </c>
      <c r="G117" s="56">
        <f t="shared" si="19"/>
        <v>16068</v>
      </c>
      <c r="H117" s="56">
        <f t="shared" si="19"/>
        <v>26371</v>
      </c>
      <c r="I117" s="56">
        <f t="shared" si="19"/>
        <v>30900</v>
      </c>
      <c r="J117" s="56">
        <f t="shared" si="19"/>
        <v>14193.5</v>
      </c>
      <c r="K117" s="56">
        <f t="shared" si="19"/>
        <v>45313.915118565114</v>
      </c>
      <c r="L117" s="56">
        <f t="shared" si="19"/>
        <v>14339.464030976156</v>
      </c>
      <c r="M117" s="56"/>
      <c r="N117" s="20"/>
      <c r="O117" s="20"/>
      <c r="P117" s="20"/>
      <c r="Q117" s="20"/>
    </row>
    <row r="118" spans="2:17" x14ac:dyDescent="0.25">
      <c r="B118" s="45" t="s">
        <v>4058</v>
      </c>
      <c r="C118" s="56">
        <f>C110-C113</f>
        <v>4718856.3240518151</v>
      </c>
      <c r="D118" s="56">
        <f t="shared" ref="D118:L118" si="20">D110-D113</f>
        <v>1348503.8157082349</v>
      </c>
      <c r="E118" s="56">
        <f t="shared" si="20"/>
        <v>1511322.0217390752</v>
      </c>
      <c r="F118" s="56">
        <f t="shared" si="20"/>
        <v>1596125.4249164809</v>
      </c>
      <c r="G118" s="56">
        <f t="shared" si="20"/>
        <v>2608691.3286955282</v>
      </c>
      <c r="H118" s="56">
        <f t="shared" si="20"/>
        <v>1741774.4429171421</v>
      </c>
      <c r="I118" s="56">
        <f t="shared" si="20"/>
        <v>11068072.704534734</v>
      </c>
      <c r="J118" s="56">
        <f t="shared" si="20"/>
        <v>18449061.03403974</v>
      </c>
      <c r="K118" s="56">
        <f t="shared" si="20"/>
        <v>45313.915118565084</v>
      </c>
      <c r="L118" s="56">
        <f t="shared" si="20"/>
        <v>501517.85808211076</v>
      </c>
      <c r="M118" s="56"/>
      <c r="N118" s="20"/>
      <c r="O118" s="20"/>
      <c r="P118" s="20"/>
      <c r="Q118" s="20"/>
    </row>
    <row r="119" spans="2:17" x14ac:dyDescent="0.25">
      <c r="B119" s="45" t="s">
        <v>4059</v>
      </c>
      <c r="C119" s="57">
        <v>0.5</v>
      </c>
      <c r="D119" s="57">
        <v>1.5</v>
      </c>
      <c r="E119" s="57">
        <v>2.5</v>
      </c>
      <c r="F119" s="57">
        <v>3.5</v>
      </c>
      <c r="G119" s="57">
        <v>4.5</v>
      </c>
      <c r="H119" s="57">
        <v>5.5</v>
      </c>
      <c r="I119" s="57">
        <v>6.5</v>
      </c>
      <c r="J119" s="57">
        <v>7.5</v>
      </c>
      <c r="K119" s="57">
        <v>8.5</v>
      </c>
      <c r="L119" s="57">
        <v>9.5</v>
      </c>
      <c r="M119" s="57"/>
      <c r="N119" s="20"/>
      <c r="O119" s="20"/>
      <c r="P119" s="20"/>
      <c r="Q119" s="20"/>
    </row>
    <row r="120" spans="2:17" x14ac:dyDescent="0.25"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20"/>
      <c r="O120" s="20"/>
      <c r="P120" s="20"/>
      <c r="Q120" s="20"/>
    </row>
    <row r="121" spans="2:17" x14ac:dyDescent="0.25">
      <c r="B121" s="20"/>
      <c r="N121" s="20"/>
      <c r="O121" s="20"/>
      <c r="P121" s="20"/>
      <c r="Q121" s="20"/>
    </row>
    <row r="122" spans="2:17" x14ac:dyDescent="0.25">
      <c r="B122" s="20"/>
      <c r="N122" s="20"/>
      <c r="O122" s="20"/>
      <c r="P122" s="20"/>
      <c r="Q122" s="20"/>
    </row>
  </sheetData>
  <mergeCells count="1">
    <mergeCell ref="P18:U18"/>
  </mergeCells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14</vt:i4>
      </vt:variant>
    </vt:vector>
  </HeadingPairs>
  <TitlesOfParts>
    <vt:vector size="21" baseType="lpstr">
      <vt:lpstr>mapping</vt:lpstr>
      <vt:lpstr>Data</vt:lpstr>
      <vt:lpstr>Show</vt:lpstr>
      <vt:lpstr>Contest1</vt:lpstr>
      <vt:lpstr>Contest2</vt:lpstr>
      <vt:lpstr>Contest31</vt:lpstr>
      <vt:lpstr>Contest4</vt:lpstr>
      <vt:lpstr>optContest1</vt:lpstr>
      <vt:lpstr>optContest2</vt:lpstr>
      <vt:lpstr>optContest3</vt:lpstr>
      <vt:lpstr>optContest4</vt:lpstr>
      <vt:lpstr>optContest5</vt:lpstr>
      <vt:lpstr>optContest6</vt:lpstr>
      <vt:lpstr>pmtContinent</vt:lpstr>
      <vt:lpstr>pmtCountry</vt:lpstr>
      <vt:lpstr>pmtHours</vt:lpstr>
      <vt:lpstr>pmtJobtype</vt:lpstr>
      <vt:lpstr>pmtSalary</vt:lpstr>
      <vt:lpstr>pmtYER</vt:lpstr>
      <vt:lpstr>Data!Suchkriterien</vt:lpstr>
      <vt:lpstr>Data!Zielbereich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Anchalee Phutest</cp:lastModifiedBy>
  <dcterms:created xsi:type="dcterms:W3CDTF">2012-06-21T06:10:20Z</dcterms:created>
  <dcterms:modified xsi:type="dcterms:W3CDTF">2012-07-06T17:21:47Z</dcterms:modified>
</cp:coreProperties>
</file>