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8.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9.xml" ContentType="application/vnd.openxmlformats-officedocument.drawingml.chart+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drawings/drawing7.xml" ContentType="application/vnd.openxmlformats-officedocument.drawing+xml"/>
  <Override PartName="/xl/charts/chart12.xml" ContentType="application/vnd.openxmlformats-officedocument.drawingml.chart+xml"/>
  <Override PartName="/xl/drawings/drawing8.xml" ContentType="application/vnd.openxmlformats-officedocument.drawing+xml"/>
  <Override PartName="/xl/charts/chart13.xml" ContentType="application/vnd.openxmlformats-officedocument.drawingml.chart+xml"/>
  <Override PartName="/xl/drawings/drawing9.xml" ContentType="application/vnd.openxmlformats-officedocument.drawing+xml"/>
  <Override PartName="/xl/charts/chart14.xml" ContentType="application/vnd.openxmlformats-officedocument.drawingml.chart+xml"/>
  <Override PartName="/xl/drawings/drawing10.xml" ContentType="application/vnd.openxmlformats-officedocument.drawing+xml"/>
  <Override PartName="/xl/charts/chart15.xml" ContentType="application/vnd.openxmlformats-officedocument.drawingml.chart+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2.xml" ContentType="application/vnd.ms-excel.controlproperties+xml"/>
  <Override PartName="/xl/ctrlProps/ctrlProp13.xml" ContentType="application/vnd.ms-excel.controlproperties+xml"/>
  <Override PartName="/xl/charts/chart16.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charts/chart17.xml" ContentType="application/vnd.openxmlformats-officedocument.drawingml.chart+xml"/>
  <Override PartName="/xl/charts/chart18.xml" ContentType="application/vnd.openxmlformats-officedocument.drawingml.chart+xml"/>
  <Override PartName="/xl/theme/themeOverride1.xml" ContentType="application/vnd.openxmlformats-officedocument.themeOverride+xml"/>
  <Override PartName="/xl/drawings/drawing13.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240" yWindow="210" windowWidth="20055" windowHeight="7500" firstSheet="6" activeTab="15"/>
  </bookViews>
  <sheets>
    <sheet name="Sheet1" sheetId="1" r:id="rId1"/>
    <sheet name="Sheet2" sheetId="2" r:id="rId2"/>
    <sheet name="Sheet3" sheetId="3" r:id="rId3"/>
    <sheet name="Sheet4" sheetId="4" r:id="rId4"/>
    <sheet name="Sheet5" sheetId="5" r:id="rId5"/>
    <sheet name="Sheet6" sheetId="6" r:id="rId6"/>
    <sheet name="Sheet7" sheetId="7" r:id="rId7"/>
    <sheet name="Sheet8" sheetId="8" r:id="rId8"/>
    <sheet name="Sheet9" sheetId="9" r:id="rId9"/>
    <sheet name="Sheet10" sheetId="10" r:id="rId10"/>
    <sheet name="Sheet11" sheetId="11" r:id="rId11"/>
    <sheet name="Sheet12" sheetId="12" r:id="rId12"/>
    <sheet name="Sheet13" sheetId="13" r:id="rId13"/>
    <sheet name="Data" sheetId="14" r:id="rId14"/>
    <sheet name="Sheet15" sheetId="15" r:id="rId15"/>
    <sheet name="Sheet14" sheetId="16" r:id="rId16"/>
  </sheets>
  <definedNames>
    <definedName name="AcctType">Sheet13!$B$2:$B$725</definedName>
    <definedName name="Agent">Sheet13!$A$2:$A$725</definedName>
    <definedName name="Branch">Sheet13!$D$2:$D$725</definedName>
    <definedName name="Eng">OFFSET(Sheet11!$A$1,0,2,COUNTA(Sheet11!$A:$A),1)</definedName>
    <definedName name="Hindi2">OFFSET(Sheet11!$A$1,0,1,COUNTA(Sheet11!$A:$A),1)</definedName>
    <definedName name="Name1">OFFSET(Sheet11!$A$1,0,0,COUNTA(Sheet11!$A:$A),1)</definedName>
    <definedName name="Players">OFFSET(Sheet3!$L$5,0,0,COUNTIF(Sheet3!$L$5:$L$10,"&lt;&gt;"&amp;0),1)</definedName>
    <definedName name="range5">IF(Sheet5!$P$3=1,unit1,unit2)</definedName>
    <definedName name="Score">OFFSET(Sheet3!$M$5,0,0,COUNTIF(Sheet3!$M$5:$M$9,"&lt;&gt;"&amp;0),1)</definedName>
    <definedName name="Slicer_Month">#N/A</definedName>
    <definedName name="unit1">Sheet4!$A$4:$A$11</definedName>
    <definedName name="unit2">Sheet4!$A$18:$A$25</definedName>
  </definedNames>
  <calcPr calcId="144525"/>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A32" i="16" l="1"/>
  <c r="A31" i="16"/>
  <c r="A7" i="16"/>
  <c r="A6" i="16"/>
  <c r="B5" i="15" l="1"/>
  <c r="B6" i="15"/>
  <c r="B33" i="15"/>
  <c r="E33" i="15"/>
  <c r="E120" i="14"/>
  <c r="E116" i="14"/>
  <c r="E117" i="14"/>
  <c r="E118" i="14"/>
  <c r="E119" i="14"/>
  <c r="E112" i="14"/>
  <c r="E113" i="14"/>
  <c r="E114" i="14"/>
  <c r="E115" i="14"/>
  <c r="E6" i="15" l="1"/>
  <c r="E5" i="15" s="1"/>
  <c r="E2" i="14"/>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M6" i="13" l="1"/>
  <c r="K11" i="13"/>
  <c r="O3" i="13" l="1"/>
  <c r="O2" i="13"/>
  <c r="O4" i="13"/>
  <c r="O5" i="13"/>
  <c r="M7" i="3"/>
  <c r="E12" i="11" a="1"/>
  <c r="E12" i="11" s="1"/>
  <c r="C12" i="11" a="1"/>
  <c r="C12" i="11" s="1"/>
  <c r="D12" i="11" a="1"/>
  <c r="D12" i="11" s="1"/>
  <c r="B14" i="10"/>
  <c r="A15" i="10"/>
  <c r="D15" i="10" s="1"/>
  <c r="A14" i="10"/>
  <c r="F8" i="10"/>
  <c r="E8" i="10"/>
  <c r="D8" i="10"/>
  <c r="C8" i="10"/>
  <c r="B8" i="10"/>
  <c r="C2" i="10"/>
  <c r="D2" i="10" s="1"/>
  <c r="E2" i="10" s="1"/>
  <c r="F2" i="10" s="1"/>
  <c r="F14" i="10" s="1"/>
  <c r="P12" i="9"/>
  <c r="N12" i="9"/>
  <c r="M12" i="9"/>
  <c r="P11" i="9"/>
  <c r="O11" i="9"/>
  <c r="N11" i="9"/>
  <c r="M11" i="9"/>
  <c r="O10" i="9"/>
  <c r="N10" i="9"/>
  <c r="P9" i="9"/>
  <c r="M9" i="9"/>
  <c r="L9" i="9"/>
  <c r="P8" i="9"/>
  <c r="O8" i="9"/>
  <c r="N8" i="9"/>
  <c r="O7" i="9"/>
  <c r="N7" i="9"/>
  <c r="M7" i="9"/>
  <c r="O6" i="9"/>
  <c r="M6" i="9"/>
  <c r="M5" i="9"/>
  <c r="P4" i="9"/>
  <c r="O4" i="9"/>
  <c r="N4" i="9"/>
  <c r="M4" i="9"/>
  <c r="E14" i="10" l="1"/>
  <c r="C14" i="10"/>
  <c r="D14" i="10"/>
  <c r="E15" i="11"/>
  <c r="E17" i="11"/>
  <c r="E13" i="11"/>
  <c r="E18" i="11"/>
  <c r="E16" i="11"/>
  <c r="E14" i="11"/>
  <c r="C17" i="11"/>
  <c r="C15" i="11"/>
  <c r="C13" i="11"/>
  <c r="C18" i="11"/>
  <c r="C16" i="11"/>
  <c r="C14" i="11"/>
  <c r="D17" i="11"/>
  <c r="D15" i="11"/>
  <c r="D13" i="11"/>
  <c r="D18" i="11"/>
  <c r="D16" i="11"/>
  <c r="D14" i="11"/>
  <c r="B15" i="10"/>
  <c r="E15" i="10"/>
  <c r="C15" i="10"/>
  <c r="F15" i="10"/>
  <c r="F8" i="9"/>
  <c r="E8" i="9"/>
  <c r="D8" i="9"/>
  <c r="C8" i="9"/>
  <c r="B8" i="9"/>
  <c r="C2" i="9"/>
  <c r="D2" i="9" s="1"/>
  <c r="E2" i="9" s="1"/>
  <c r="F2" i="9" s="1"/>
  <c r="M7" i="8"/>
  <c r="L7" i="8"/>
  <c r="K7" i="8"/>
  <c r="J7" i="8"/>
  <c r="I7" i="8"/>
  <c r="H7" i="8"/>
  <c r="G7" i="8"/>
  <c r="F7" i="8"/>
  <c r="E7" i="8"/>
  <c r="D7" i="8"/>
  <c r="C7" i="8"/>
  <c r="B7" i="8"/>
  <c r="M6" i="8"/>
  <c r="L6" i="8"/>
  <c r="K6" i="8"/>
  <c r="J6" i="8"/>
  <c r="I6" i="8"/>
  <c r="H6" i="8"/>
  <c r="G6" i="8"/>
  <c r="F6" i="8"/>
  <c r="E6" i="8"/>
  <c r="D6" i="8"/>
  <c r="C6" i="8"/>
  <c r="B6" i="8"/>
  <c r="J6" i="6" l="1"/>
  <c r="J7" i="6"/>
  <c r="J8" i="6"/>
  <c r="J9" i="6"/>
  <c r="J10" i="6"/>
  <c r="J11" i="6"/>
  <c r="J12" i="6"/>
  <c r="J13" i="6"/>
  <c r="J14" i="6"/>
  <c r="J15" i="6"/>
  <c r="J16" i="6"/>
  <c r="J5" i="6"/>
  <c r="I6" i="6"/>
  <c r="I7" i="6"/>
  <c r="I8" i="6"/>
  <c r="I9" i="6"/>
  <c r="I10" i="6"/>
  <c r="I11" i="6"/>
  <c r="I12" i="6"/>
  <c r="I13" i="6"/>
  <c r="I14" i="6"/>
  <c r="I15" i="6"/>
  <c r="I16" i="6"/>
  <c r="I5" i="6"/>
  <c r="H6" i="6"/>
  <c r="H7" i="6"/>
  <c r="H8" i="6"/>
  <c r="H9" i="6"/>
  <c r="H10" i="6"/>
  <c r="H11" i="6"/>
  <c r="H12" i="6"/>
  <c r="H13" i="6"/>
  <c r="H14" i="6"/>
  <c r="H15" i="6"/>
  <c r="H16" i="6"/>
  <c r="H5" i="6"/>
  <c r="A7" i="6"/>
  <c r="A8" i="6" s="1"/>
  <c r="A9" i="6" s="1"/>
  <c r="A10" i="6" s="1"/>
  <c r="A11" i="6" s="1"/>
  <c r="A12" i="6" s="1"/>
  <c r="A13" i="6" s="1"/>
  <c r="A14" i="6" s="1"/>
  <c r="A15" i="6" s="1"/>
  <c r="A16" i="6" s="1"/>
  <c r="A17" i="6" s="1"/>
  <c r="B17" i="5" a="1"/>
  <c r="B17" i="5" s="1"/>
  <c r="I17" i="5"/>
  <c r="A18" i="5"/>
  <c r="N13" i="5"/>
  <c r="E17" i="5" l="1"/>
  <c r="E18" i="5" s="1"/>
  <c r="G17" i="5"/>
  <c r="G18" i="5" s="1"/>
  <c r="C17" i="5"/>
  <c r="C18" i="5" s="1"/>
  <c r="I18" i="5"/>
  <c r="H17" i="5"/>
  <c r="H18" i="5" s="1"/>
  <c r="F17" i="5"/>
  <c r="F18" i="5" s="1"/>
  <c r="D17" i="5"/>
  <c r="D18" i="5" s="1"/>
  <c r="B18" i="5"/>
  <c r="M6" i="3"/>
  <c r="M8" i="3"/>
  <c r="M9" i="3"/>
  <c r="M5" i="3"/>
  <c r="L6" i="3"/>
  <c r="L7" i="3"/>
  <c r="L8" i="3"/>
  <c r="L9" i="3"/>
  <c r="L10" i="3"/>
  <c r="L5" i="3"/>
  <c r="M1" i="3"/>
  <c r="C5" i="2"/>
  <c r="C6" i="2" s="1"/>
  <c r="C7" i="2" s="1"/>
  <c r="C8" i="2" s="1"/>
  <c r="C9" i="2" s="1"/>
  <c r="C10" i="2" s="1"/>
  <c r="C11" i="2" s="1"/>
  <c r="C12" i="2" s="1"/>
  <c r="C13" i="2" s="1"/>
  <c r="C14" i="2" s="1"/>
  <c r="O5" i="3" l="1"/>
  <c r="O8" i="3"/>
</calcChain>
</file>

<file path=xl/sharedStrings.xml><?xml version="1.0" encoding="utf-8"?>
<sst xmlns="http://schemas.openxmlformats.org/spreadsheetml/2006/main" count="4249" uniqueCount="209">
  <si>
    <t>CHART</t>
  </si>
  <si>
    <t>Q 1. Create different types of Chart</t>
  </si>
  <si>
    <t>Column Chart</t>
  </si>
  <si>
    <t>Line Chart</t>
  </si>
  <si>
    <t>Pie Chart</t>
  </si>
  <si>
    <t>Bar Chart</t>
  </si>
  <si>
    <t>Area Chart</t>
  </si>
  <si>
    <t>Scatter Plot</t>
  </si>
  <si>
    <t>Stock Chart</t>
  </si>
  <si>
    <t>LOREM</t>
  </si>
  <si>
    <t>IPSUM</t>
  </si>
  <si>
    <t>A</t>
  </si>
  <si>
    <t>B</t>
  </si>
  <si>
    <t>C</t>
  </si>
  <si>
    <t>X</t>
  </si>
  <si>
    <t>Y</t>
  </si>
  <si>
    <t>DATE</t>
  </si>
  <si>
    <t>Opening</t>
  </si>
  <si>
    <t>High</t>
  </si>
  <si>
    <t>Low</t>
  </si>
  <si>
    <t>Close</t>
  </si>
  <si>
    <t>Chart Name</t>
  </si>
  <si>
    <t>Sr.No.</t>
  </si>
  <si>
    <t>Scatter Chart</t>
  </si>
  <si>
    <t>Docknut Chart</t>
  </si>
  <si>
    <t>Area chart</t>
  </si>
  <si>
    <t>Surface Chart</t>
  </si>
  <si>
    <t>Bubble Chart</t>
  </si>
  <si>
    <t>Radar Chart</t>
  </si>
  <si>
    <t>Legend</t>
  </si>
  <si>
    <t>X-Axis</t>
  </si>
  <si>
    <t>Y-Axis</t>
  </si>
  <si>
    <t>Chart Wall</t>
  </si>
  <si>
    <t>Surface Area</t>
  </si>
  <si>
    <t>Grid Lines</t>
  </si>
  <si>
    <t>Chart Area</t>
  </si>
  <si>
    <t>chart Title</t>
  </si>
  <si>
    <t>Primary Axis/Secondary Axis</t>
  </si>
  <si>
    <t>Trendline</t>
  </si>
  <si>
    <t>Data Label</t>
  </si>
  <si>
    <t>Players</t>
  </si>
  <si>
    <t>Score</t>
  </si>
  <si>
    <t>Sachin</t>
  </si>
  <si>
    <t>Dhoni</t>
  </si>
  <si>
    <t>Ponting</t>
  </si>
  <si>
    <t>Watson</t>
  </si>
  <si>
    <t>Bret Lee</t>
  </si>
  <si>
    <t>Clark</t>
  </si>
  <si>
    <t>Amla</t>
  </si>
  <si>
    <t>Gail stain</t>
  </si>
  <si>
    <t>Gibs</t>
  </si>
  <si>
    <t>Kallis</t>
  </si>
  <si>
    <t>Pollack</t>
  </si>
  <si>
    <t>Santosh</t>
  </si>
  <si>
    <t>Kumar</t>
  </si>
  <si>
    <t>Subudhi</t>
  </si>
  <si>
    <t>shanmukh</t>
  </si>
  <si>
    <t>rao</t>
  </si>
  <si>
    <t>Suman</t>
  </si>
  <si>
    <t>Lakshmi</t>
  </si>
  <si>
    <t>Bandana</t>
  </si>
  <si>
    <t>Unit1</t>
  </si>
  <si>
    <t>Rakesh</t>
  </si>
  <si>
    <t>Sudhir</t>
  </si>
  <si>
    <t>Deepak</t>
  </si>
  <si>
    <t>Mukesh</t>
  </si>
  <si>
    <t>Sumit</t>
  </si>
  <si>
    <t>Lokesh</t>
  </si>
  <si>
    <t>Vaibhav</t>
  </si>
  <si>
    <t>Yogender</t>
  </si>
  <si>
    <t>Unit2</t>
  </si>
  <si>
    <t>Unit</t>
  </si>
  <si>
    <t>Emp Name</t>
  </si>
  <si>
    <t>Year</t>
  </si>
  <si>
    <t>Rahul Dravid</t>
  </si>
  <si>
    <t>MS Dhoni</t>
  </si>
  <si>
    <t>1-Critical</t>
  </si>
  <si>
    <t>Week 1</t>
  </si>
  <si>
    <t>Week 2</t>
  </si>
  <si>
    <t>Week 3</t>
  </si>
  <si>
    <t>Week 4</t>
  </si>
  <si>
    <t>Week 5</t>
  </si>
  <si>
    <t>Week 6</t>
  </si>
  <si>
    <t>Week 7</t>
  </si>
  <si>
    <t>Week 8</t>
  </si>
  <si>
    <t>Week 9</t>
  </si>
  <si>
    <t>Week 10</t>
  </si>
  <si>
    <t>Week 11</t>
  </si>
  <si>
    <t>Week 12</t>
  </si>
  <si>
    <t>P50</t>
  </si>
  <si>
    <t>P95</t>
  </si>
  <si>
    <t>Count</t>
  </si>
  <si>
    <t>Achieved</t>
  </si>
  <si>
    <t>Adjusted</t>
  </si>
  <si>
    <t>GIS - Controlled</t>
  </si>
  <si>
    <t>OMC - Controlled</t>
  </si>
  <si>
    <t>% Compliance</t>
  </si>
  <si>
    <t>Unadjusted % Compliance</t>
  </si>
  <si>
    <t>Q1 2011</t>
  </si>
  <si>
    <t>Q2 2011</t>
  </si>
  <si>
    <t>Q3 2011</t>
  </si>
  <si>
    <t>Q4 2011</t>
  </si>
  <si>
    <t>Q1 2012</t>
  </si>
  <si>
    <t>Revenue</t>
  </si>
  <si>
    <t>Direct Expenses</t>
  </si>
  <si>
    <t>Salary</t>
  </si>
  <si>
    <t>Repairs</t>
  </si>
  <si>
    <t>Depreciation</t>
  </si>
  <si>
    <t>Bonus</t>
  </si>
  <si>
    <t>Total Direc Expenses</t>
  </si>
  <si>
    <t>Part</t>
  </si>
  <si>
    <t>0-3</t>
  </si>
  <si>
    <t>04-10</t>
  </si>
  <si>
    <t>11-30</t>
  </si>
  <si>
    <t>31-60</t>
  </si>
  <si>
    <t>&gt;60</t>
  </si>
  <si>
    <t>N</t>
  </si>
  <si>
    <t>G</t>
  </si>
  <si>
    <t>TT</t>
  </si>
  <si>
    <t>DF</t>
  </si>
  <si>
    <t>SR</t>
  </si>
  <si>
    <t>Name</t>
  </si>
  <si>
    <t>Hindi</t>
  </si>
  <si>
    <t>D</t>
  </si>
  <si>
    <t>E</t>
  </si>
  <si>
    <t>F</t>
  </si>
  <si>
    <t>English</t>
  </si>
  <si>
    <t>g</t>
  </si>
  <si>
    <r>
      <t xml:space="preserve">Create a </t>
    </r>
    <r>
      <rPr>
        <b/>
        <u/>
        <sz val="11"/>
        <color indexed="62"/>
        <rFont val="Calibri"/>
        <family val="2"/>
      </rPr>
      <t>3D Line chart</t>
    </r>
    <r>
      <rPr>
        <sz val="11"/>
        <color theme="1"/>
        <rFont val="Calibri"/>
        <family val="2"/>
        <scheme val="minor"/>
      </rPr>
      <t xml:space="preserve"> in 2010 Excel, with 2 vertical axis.
</t>
    </r>
    <r>
      <rPr>
        <i/>
        <sz val="11"/>
        <color indexed="8"/>
        <rFont val="Calibri"/>
        <family val="2"/>
      </rPr>
      <t>Age and Marks are required to be shown as Vertical Axis.</t>
    </r>
    <r>
      <rPr>
        <sz val="11"/>
        <color theme="1"/>
        <rFont val="Calibri"/>
        <family val="2"/>
        <scheme val="minor"/>
      </rPr>
      <t xml:space="preserve">
</t>
    </r>
    <r>
      <rPr>
        <b/>
        <i/>
        <sz val="11"/>
        <color indexed="60"/>
        <rFont val="Calibri"/>
        <family val="2"/>
      </rPr>
      <t>(Horizontal Axis – Name, Primary Vertical Axis – Age, Secondary Vertical Axis – Marks)</t>
    </r>
  </si>
  <si>
    <t>Age</t>
  </si>
  <si>
    <t>Marks</t>
  </si>
  <si>
    <t>Mehak</t>
  </si>
  <si>
    <t>Neeraj</t>
  </si>
  <si>
    <t>Neha</t>
  </si>
  <si>
    <t>Sudhanshu</t>
  </si>
  <si>
    <t>Kamika</t>
  </si>
  <si>
    <t>Agent</t>
  </si>
  <si>
    <t>AcctType</t>
  </si>
  <si>
    <t>OpenedBy</t>
  </si>
  <si>
    <t>Branch</t>
  </si>
  <si>
    <t>Customer</t>
  </si>
  <si>
    <t>Sales_Date</t>
  </si>
  <si>
    <t>Amount</t>
  </si>
  <si>
    <t>Praveen Kumar</t>
  </si>
  <si>
    <t>IRA</t>
  </si>
  <si>
    <t>New Accts</t>
  </si>
  <si>
    <t>Central</t>
  </si>
  <si>
    <t>Existing</t>
  </si>
  <si>
    <t>Abhishek Kumar</t>
  </si>
  <si>
    <t>CD</t>
  </si>
  <si>
    <t>Teller</t>
  </si>
  <si>
    <t>New</t>
  </si>
  <si>
    <t>Pramod Kumar</t>
  </si>
  <si>
    <t>Checking</t>
  </si>
  <si>
    <t>Ashok Kumar</t>
  </si>
  <si>
    <t>Savings</t>
  </si>
  <si>
    <t>North County</t>
  </si>
  <si>
    <t>Westside</t>
  </si>
  <si>
    <t>Rahul Kumar</t>
  </si>
  <si>
    <t>Varun Kumar</t>
  </si>
  <si>
    <t>Arun Kumar</t>
  </si>
  <si>
    <t xml:space="preserve">Sweta </t>
  </si>
  <si>
    <t>North Country</t>
  </si>
  <si>
    <t>Total</t>
  </si>
  <si>
    <t>Month</t>
  </si>
  <si>
    <t>January</t>
  </si>
  <si>
    <t>Febuary</t>
  </si>
  <si>
    <t>March</t>
  </si>
  <si>
    <t>April</t>
  </si>
  <si>
    <t>Balance Sheet</t>
  </si>
  <si>
    <t>Current Asstes</t>
  </si>
  <si>
    <t>Non Current Asstes</t>
  </si>
  <si>
    <t>Current Liabalites</t>
  </si>
  <si>
    <t>Non Current Liabalites</t>
  </si>
  <si>
    <t>Current  Liabalites</t>
  </si>
  <si>
    <t>Cash</t>
  </si>
  <si>
    <t>Type</t>
  </si>
  <si>
    <t>Account Receivble</t>
  </si>
  <si>
    <t>Short Term Investment</t>
  </si>
  <si>
    <t>Bills Receivble</t>
  </si>
  <si>
    <t>Plant &amp; Equipment</t>
  </si>
  <si>
    <t>Long Term Investment</t>
  </si>
  <si>
    <t>Other Asstes</t>
  </si>
  <si>
    <t>Property</t>
  </si>
  <si>
    <t>Account Payable</t>
  </si>
  <si>
    <t>Bills Payable</t>
  </si>
  <si>
    <t>Tax Payble</t>
  </si>
  <si>
    <t>Accrued Expenses</t>
  </si>
  <si>
    <t>Long term Loan</t>
  </si>
  <si>
    <t>Debt Security</t>
  </si>
  <si>
    <t>Inventory</t>
  </si>
  <si>
    <t>Long Term Leases</t>
  </si>
  <si>
    <t>Interest Payable</t>
  </si>
  <si>
    <t>Current Ratio</t>
  </si>
  <si>
    <t>Quick Ration</t>
  </si>
  <si>
    <t>Debt Equity Ratio</t>
  </si>
  <si>
    <t>Total Asstes</t>
  </si>
  <si>
    <t>Owners Equity</t>
  </si>
  <si>
    <t>Total Current Asstes</t>
  </si>
  <si>
    <t>Total Current Liabalites</t>
  </si>
  <si>
    <t>Total Non Current Asstes</t>
  </si>
  <si>
    <t>Total Non Current Liabalites</t>
  </si>
  <si>
    <t xml:space="preserve"> </t>
  </si>
  <si>
    <t>Total Liabalites</t>
  </si>
  <si>
    <t>Creditors</t>
  </si>
  <si>
    <t>Debtors</t>
  </si>
  <si>
    <t>Date</t>
  </si>
  <si>
    <t>Productivity</t>
  </si>
  <si>
    <t>How to remove unwanted dates in Axix. Plz take screen shot of the solution.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</si>
</sst>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164" formatCode="_(* #,##0_);_(* \(#,##0\);_(* &quot;-&quot;??_);_(@_)"/>
    <numFmt numFmtId="165" formatCode="[$$-409]#,##0.00"/>
    <numFmt numFmtId="166" formatCode="&quot;$&quot;#,##0"/>
    <numFmt numFmtId="167" formatCode="0.0"/>
  </numFmts>
  <fonts count="16" x14ac:knownFonts="1">
    <font>
      <sz val="11"/>
      <color theme="1"/>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u/>
      <sz val="11"/>
      <color theme="1"/>
      <name val="Calibri"/>
      <family val="2"/>
      <scheme val="minor"/>
    </font>
    <font>
      <b/>
      <sz val="10"/>
      <color rgb="FFFFFFFF"/>
      <name val="Arial"/>
      <family val="2"/>
    </font>
    <font>
      <sz val="10"/>
      <color theme="1"/>
      <name val="Arial"/>
      <family val="2"/>
    </font>
    <font>
      <b/>
      <u/>
      <sz val="11"/>
      <color indexed="62"/>
      <name val="Calibri"/>
      <family val="2"/>
    </font>
    <font>
      <i/>
      <sz val="11"/>
      <color indexed="8"/>
      <name val="Calibri"/>
      <family val="2"/>
    </font>
    <font>
      <b/>
      <i/>
      <sz val="11"/>
      <color indexed="60"/>
      <name val="Calibri"/>
      <family val="2"/>
    </font>
    <font>
      <b/>
      <i/>
      <sz val="11"/>
      <color theme="1"/>
      <name val="Calibri"/>
      <family val="2"/>
      <scheme val="minor"/>
    </font>
    <font>
      <sz val="8"/>
      <color rgb="FF000000"/>
      <name val="Tahoma"/>
      <family val="2"/>
    </font>
    <font>
      <sz val="11"/>
      <color indexed="8"/>
      <name val="Calibri"/>
      <family val="2"/>
    </font>
    <font>
      <b/>
      <sz val="11"/>
      <color indexed="9"/>
      <name val="Calibri"/>
      <family val="2"/>
    </font>
    <font>
      <sz val="10"/>
      <name val="Arial"/>
      <family val="2"/>
    </font>
    <font>
      <b/>
      <sz val="18"/>
      <color theme="1"/>
      <name val="Calibri"/>
      <family val="2"/>
      <scheme val="minor"/>
    </font>
  </fonts>
  <fills count="10">
    <fill>
      <patternFill patternType="none"/>
    </fill>
    <fill>
      <patternFill patternType="gray125"/>
    </fill>
    <fill>
      <patternFill patternType="solid">
        <fgColor theme="7"/>
      </patternFill>
    </fill>
    <fill>
      <patternFill patternType="solid">
        <fgColor theme="7" tint="0.39997558519241921"/>
        <bgColor indexed="64"/>
      </patternFill>
    </fill>
    <fill>
      <patternFill patternType="solid">
        <fgColor rgb="FFFFFF00"/>
        <bgColor indexed="64"/>
      </patternFill>
    </fill>
    <fill>
      <patternFill patternType="solid">
        <fgColor rgb="FF002060"/>
        <bgColor indexed="64"/>
      </patternFill>
    </fill>
    <fill>
      <patternFill patternType="solid">
        <fgColor theme="0" tint="-0.249977111117893"/>
        <bgColor indexed="64"/>
      </patternFill>
    </fill>
    <fill>
      <patternFill patternType="solid">
        <fgColor theme="0"/>
        <bgColor indexed="64"/>
      </patternFill>
    </fill>
    <fill>
      <patternFill patternType="solid">
        <fgColor indexed="8"/>
        <bgColor indexed="64"/>
      </patternFill>
    </fill>
    <fill>
      <patternFill patternType="solid">
        <fgColor theme="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indexed="64"/>
      </left>
      <right style="thin">
        <color theme="7" tint="0.59996337778862885"/>
      </right>
      <top style="medium">
        <color indexed="64"/>
      </top>
      <bottom style="thin">
        <color theme="7" tint="0.59996337778862885"/>
      </bottom>
      <diagonal/>
    </border>
    <border>
      <left style="thin">
        <color theme="7" tint="0.59996337778862885"/>
      </left>
      <right style="thin">
        <color theme="7" tint="0.59996337778862885"/>
      </right>
      <top style="medium">
        <color indexed="64"/>
      </top>
      <bottom style="thin">
        <color theme="7" tint="0.59996337778862885"/>
      </bottom>
      <diagonal/>
    </border>
    <border>
      <left style="thin">
        <color theme="7" tint="0.59996337778862885"/>
      </left>
      <right style="medium">
        <color indexed="64"/>
      </right>
      <top style="medium">
        <color indexed="64"/>
      </top>
      <bottom style="thin">
        <color theme="7" tint="0.59996337778862885"/>
      </bottom>
      <diagonal/>
    </border>
    <border>
      <left style="medium">
        <color indexed="64"/>
      </left>
      <right style="thin">
        <color theme="7" tint="0.59996337778862885"/>
      </right>
      <top style="thin">
        <color theme="7" tint="0.59996337778862885"/>
      </top>
      <bottom style="thin">
        <color theme="7" tint="0.59996337778862885"/>
      </bottom>
      <diagonal/>
    </border>
    <border>
      <left style="thin">
        <color theme="7" tint="0.59996337778862885"/>
      </left>
      <right style="thin">
        <color theme="7" tint="0.59996337778862885"/>
      </right>
      <top style="thin">
        <color theme="7" tint="0.59996337778862885"/>
      </top>
      <bottom style="thin">
        <color theme="7" tint="0.59996337778862885"/>
      </bottom>
      <diagonal/>
    </border>
    <border>
      <left style="thin">
        <color theme="7" tint="0.59996337778862885"/>
      </left>
      <right style="medium">
        <color indexed="64"/>
      </right>
      <top style="thin">
        <color theme="7" tint="0.59996337778862885"/>
      </top>
      <bottom style="thin">
        <color theme="7" tint="0.59996337778862885"/>
      </bottom>
      <diagonal/>
    </border>
    <border>
      <left style="medium">
        <color indexed="64"/>
      </left>
      <right style="thin">
        <color theme="7" tint="0.59996337778862885"/>
      </right>
      <top style="thin">
        <color theme="7" tint="0.59996337778862885"/>
      </top>
      <bottom style="medium">
        <color indexed="64"/>
      </bottom>
      <diagonal/>
    </border>
    <border>
      <left style="thin">
        <color theme="7" tint="0.59996337778862885"/>
      </left>
      <right style="thin">
        <color theme="7" tint="0.59996337778862885"/>
      </right>
      <top style="thin">
        <color theme="7" tint="0.59996337778862885"/>
      </top>
      <bottom style="medium">
        <color indexed="64"/>
      </bottom>
      <diagonal/>
    </border>
    <border>
      <left style="thin">
        <color theme="7" tint="0.59996337778862885"/>
      </left>
      <right style="medium">
        <color indexed="64"/>
      </right>
      <top style="thin">
        <color theme="7" tint="0.59996337778862885"/>
      </top>
      <bottom style="medium">
        <color indexed="64"/>
      </bottom>
      <diagonal/>
    </border>
  </borders>
  <cellStyleXfs count="5">
    <xf numFmtId="0" fontId="0" fillId="0" borderId="0"/>
    <xf numFmtId="0" fontId="2" fillId="2" borderId="0" applyNumberFormat="0" applyBorder="0" applyAlignment="0" applyProtection="0"/>
    <xf numFmtId="0" fontId="12" fillId="0" borderId="0"/>
    <xf numFmtId="164" fontId="14" fillId="0" borderId="0" applyFont="0" applyFill="0" applyBorder="0" applyAlignment="0" applyProtection="0"/>
    <xf numFmtId="0" fontId="2" fillId="9" borderId="0" applyNumberFormat="0" applyBorder="0" applyAlignment="0" applyProtection="0"/>
  </cellStyleXfs>
  <cellXfs count="71">
    <xf numFmtId="0" fontId="0" fillId="0" borderId="0" xfId="0"/>
    <xf numFmtId="0" fontId="1" fillId="0" borderId="0" xfId="0" applyFont="1"/>
    <xf numFmtId="0" fontId="0" fillId="0" borderId="0" xfId="0" applyAlignment="1">
      <alignment horizontal="center"/>
    </xf>
    <xf numFmtId="14" fontId="0" fillId="0" borderId="0" xfId="0" applyNumberFormat="1"/>
    <xf numFmtId="0" fontId="2" fillId="2" borderId="0" xfId="1"/>
    <xf numFmtId="0" fontId="0" fillId="0" borderId="1" xfId="0" applyBorder="1"/>
    <xf numFmtId="0" fontId="0" fillId="3" borderId="1" xfId="0" applyFill="1" applyBorder="1"/>
    <xf numFmtId="0" fontId="3" fillId="0" borderId="0" xfId="0" applyFont="1"/>
    <xf numFmtId="0" fontId="4" fillId="0" borderId="0" xfId="0" applyFont="1"/>
    <xf numFmtId="0" fontId="0" fillId="4"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applyNumberFormat="1"/>
    <xf numFmtId="0" fontId="1" fillId="0" borderId="1" xfId="0" applyFont="1" applyBorder="1"/>
    <xf numFmtId="2" fontId="0" fillId="0" borderId="1" xfId="0" applyNumberFormat="1" applyBorder="1"/>
    <xf numFmtId="9" fontId="0" fillId="0" borderId="1" xfId="0" applyNumberFormat="1" applyBorder="1"/>
    <xf numFmtId="0" fontId="5" fillId="5" borderId="10" xfId="0" applyFont="1" applyFill="1" applyBorder="1" applyAlignment="1">
      <alignment vertical="center"/>
    </xf>
    <xf numFmtId="0" fontId="5" fillId="5" borderId="11" xfId="0" applyFont="1" applyFill="1" applyBorder="1" applyAlignment="1">
      <alignment horizontal="center" vertical="center"/>
    </xf>
    <xf numFmtId="16" fontId="5" fillId="5" borderId="11" xfId="0" quotePrefix="1" applyNumberFormat="1" applyFont="1" applyFill="1" applyBorder="1" applyAlignment="1">
      <alignment horizontal="center" vertical="center"/>
    </xf>
    <xf numFmtId="17" fontId="5" fillId="5" borderId="11" xfId="0" quotePrefix="1" applyNumberFormat="1" applyFont="1" applyFill="1" applyBorder="1" applyAlignment="1">
      <alignment horizontal="center" vertical="center"/>
    </xf>
    <xf numFmtId="0" fontId="6" fillId="0" borderId="12" xfId="0" applyFont="1" applyBorder="1" applyAlignment="1">
      <alignment vertical="center"/>
    </xf>
    <xf numFmtId="0" fontId="6" fillId="0" borderId="13" xfId="0" applyFont="1" applyBorder="1" applyAlignment="1">
      <alignment horizontal="center" vertical="center"/>
    </xf>
    <xf numFmtId="0" fontId="1" fillId="6" borderId="10" xfId="0" applyFont="1" applyFill="1" applyBorder="1" applyAlignment="1">
      <alignment horizontal="center" vertical="center"/>
    </xf>
    <xf numFmtId="0" fontId="10" fillId="7" borderId="14" xfId="0" applyFont="1" applyFill="1" applyBorder="1" applyAlignment="1">
      <alignment horizontal="center"/>
    </xf>
    <xf numFmtId="0" fontId="10" fillId="7" borderId="15" xfId="0" applyFont="1" applyFill="1" applyBorder="1" applyAlignment="1">
      <alignment horizontal="center"/>
    </xf>
    <xf numFmtId="0" fontId="10" fillId="7" borderId="16" xfId="0" applyFont="1" applyFill="1" applyBorder="1" applyAlignment="1" applyProtection="1">
      <alignment horizontal="center"/>
      <protection hidden="1"/>
    </xf>
    <xf numFmtId="0" fontId="10" fillId="7" borderId="17" xfId="0" applyFont="1" applyFill="1" applyBorder="1" applyAlignment="1">
      <alignment horizontal="center"/>
    </xf>
    <xf numFmtId="0" fontId="10" fillId="7" borderId="18" xfId="0" applyFont="1" applyFill="1" applyBorder="1" applyAlignment="1">
      <alignment horizontal="center"/>
    </xf>
    <xf numFmtId="0" fontId="10" fillId="7" borderId="19" xfId="0" applyFont="1" applyFill="1" applyBorder="1" applyAlignment="1" applyProtection="1">
      <alignment horizontal="center"/>
      <protection hidden="1"/>
    </xf>
    <xf numFmtId="0" fontId="10" fillId="7" borderId="20" xfId="0" applyFont="1" applyFill="1" applyBorder="1" applyAlignment="1">
      <alignment horizontal="center"/>
    </xf>
    <xf numFmtId="0" fontId="10" fillId="7" borderId="21" xfId="0" applyFont="1" applyFill="1" applyBorder="1" applyAlignment="1">
      <alignment horizontal="center"/>
    </xf>
    <xf numFmtId="0" fontId="10" fillId="7" borderId="22" xfId="0" applyFont="1" applyFill="1" applyBorder="1" applyAlignment="1" applyProtection="1">
      <alignment horizontal="center"/>
      <protection hidden="1"/>
    </xf>
    <xf numFmtId="0" fontId="13" fillId="8" borderId="1" xfId="2" applyFont="1" applyFill="1" applyBorder="1" applyAlignment="1">
      <alignment horizontal="left"/>
    </xf>
    <xf numFmtId="164" fontId="13" fillId="8" borderId="1" xfId="3" applyNumberFormat="1" applyFont="1" applyFill="1" applyBorder="1" applyAlignment="1">
      <alignment horizontal="left"/>
    </xf>
    <xf numFmtId="0" fontId="12" fillId="0" borderId="1" xfId="2" applyBorder="1"/>
    <xf numFmtId="0" fontId="12" fillId="0" borderId="1" xfId="2" applyBorder="1" applyAlignment="1">
      <alignment horizontal="left"/>
    </xf>
    <xf numFmtId="15" fontId="12" fillId="0" borderId="1" xfId="2" applyNumberFormat="1" applyBorder="1" applyAlignment="1">
      <alignment horizontal="left"/>
    </xf>
    <xf numFmtId="165" fontId="12" fillId="0" borderId="1" xfId="3" applyNumberFormat="1" applyFont="1" applyBorder="1"/>
    <xf numFmtId="0" fontId="0" fillId="0" borderId="0" xfId="0" applyAlignment="1">
      <alignment wrapText="1"/>
    </xf>
    <xf numFmtId="0" fontId="2" fillId="0" borderId="0" xfId="0" applyNumberFormat="1" applyFont="1"/>
    <xf numFmtId="0" fontId="0" fillId="0" borderId="0" xfId="0" applyAlignment="1">
      <alignment horizontal="left"/>
    </xf>
    <xf numFmtId="0" fontId="0" fillId="0" borderId="0" xfId="0" applyAlignment="1">
      <alignment horizontal="left" indent="1"/>
    </xf>
    <xf numFmtId="166" fontId="0" fillId="0" borderId="0" xfId="0" applyNumberFormat="1"/>
    <xf numFmtId="167" fontId="0" fillId="0" borderId="0" xfId="0" applyNumberFormat="1"/>
    <xf numFmtId="1" fontId="0" fillId="0" borderId="0" xfId="0" applyNumberFormat="1"/>
    <xf numFmtId="2" fontId="0" fillId="0" borderId="0" xfId="0" applyNumberFormat="1"/>
    <xf numFmtId="0" fontId="15" fillId="0" borderId="0" xfId="0" applyFont="1" applyAlignment="1">
      <alignment horizontal="center"/>
    </xf>
    <xf numFmtId="6" fontId="0" fillId="0" borderId="0" xfId="0" applyNumberFormat="1"/>
    <xf numFmtId="0" fontId="2" fillId="0" borderId="0" xfId="0" applyFont="1" applyAlignment="1">
      <alignment horizontal="left"/>
    </xf>
    <xf numFmtId="6" fontId="2" fillId="0" borderId="0" xfId="0" applyNumberFormat="1" applyFont="1"/>
    <xf numFmtId="0" fontId="2" fillId="0" borderId="0" xfId="0" applyFont="1"/>
    <xf numFmtId="0" fontId="0" fillId="0" borderId="0" xfId="0" applyAlignment="1">
      <alignment horizontal="center"/>
    </xf>
    <xf numFmtId="0" fontId="0" fillId="0" borderId="2" xfId="0" applyBorder="1" applyAlignment="1" applyProtection="1">
      <alignment horizontal="left" vertical="top" wrapText="1"/>
    </xf>
    <xf numFmtId="0" fontId="0" fillId="0" borderId="3" xfId="0" applyBorder="1" applyAlignment="1" applyProtection="1">
      <alignment horizontal="left" vertical="top" wrapText="1"/>
    </xf>
    <xf numFmtId="0" fontId="0" fillId="0" borderId="4" xfId="0" applyBorder="1" applyAlignment="1" applyProtection="1">
      <alignment horizontal="left" vertical="top" wrapText="1"/>
    </xf>
    <xf numFmtId="0" fontId="0" fillId="0" borderId="5" xfId="0" applyBorder="1" applyAlignment="1" applyProtection="1">
      <alignment horizontal="left" vertical="top" wrapText="1"/>
    </xf>
    <xf numFmtId="0" fontId="0" fillId="0" borderId="0" xfId="0" applyBorder="1" applyAlignment="1" applyProtection="1">
      <alignment horizontal="left" vertical="top" wrapText="1"/>
    </xf>
    <xf numFmtId="0" fontId="0" fillId="0" borderId="6" xfId="0" applyBorder="1" applyAlignment="1" applyProtection="1">
      <alignment horizontal="left" vertical="top" wrapText="1"/>
    </xf>
    <xf numFmtId="0" fontId="0" fillId="0" borderId="7" xfId="0" applyBorder="1" applyAlignment="1" applyProtection="1">
      <alignment horizontal="left" vertical="top" wrapText="1"/>
    </xf>
    <xf numFmtId="0" fontId="0" fillId="0" borderId="8" xfId="0" applyBorder="1" applyAlignment="1" applyProtection="1">
      <alignment horizontal="left" vertical="top" wrapText="1"/>
    </xf>
    <xf numFmtId="0" fontId="0" fillId="0" borderId="9" xfId="0" applyBorder="1" applyAlignment="1" applyProtection="1">
      <alignment horizontal="left" vertical="top" wrapText="1"/>
    </xf>
    <xf numFmtId="0" fontId="15" fillId="0" borderId="0" xfId="0" applyFont="1" applyAlignment="1">
      <alignment horizontal="center"/>
    </xf>
    <xf numFmtId="0" fontId="2" fillId="9" borderId="0" xfId="4"/>
    <xf numFmtId="14" fontId="0" fillId="0" borderId="1" xfId="0" applyNumberFormat="1" applyBorder="1"/>
  </cellXfs>
  <cellStyles count="5">
    <cellStyle name="Accent1" xfId="4" builtinId="29"/>
    <cellStyle name="Accent4" xfId="1" builtinId="41"/>
    <cellStyle name="Comma_Pivot Tables-Bank Data" xfId="3"/>
    <cellStyle name="Normal" xfId="0" builtinId="0"/>
    <cellStyle name="Normal_Pivot Tables-Bank Data" xfId="2"/>
  </cellStyles>
  <dxfs count="49">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charts/_rels/chart1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plotArea>
      <c:layout/>
      <c:barChart>
        <c:barDir val="col"/>
        <c:grouping val="stacked"/>
        <c:varyColors val="0"/>
        <c:ser>
          <c:idx val="0"/>
          <c:order val="0"/>
          <c:invertIfNegative val="0"/>
          <c:cat>
            <c:strRef>
              <c:f>Sheet1!$A$4:$B$4</c:f>
              <c:strCache>
                <c:ptCount val="2"/>
                <c:pt idx="0">
                  <c:v>LOREM</c:v>
                </c:pt>
                <c:pt idx="1">
                  <c:v>IPSUM</c:v>
                </c:pt>
              </c:strCache>
            </c:strRef>
          </c:cat>
          <c:val>
            <c:numRef>
              <c:f>Sheet1!$A$5:$B$5</c:f>
              <c:numCache>
                <c:formatCode>General</c:formatCode>
                <c:ptCount val="2"/>
                <c:pt idx="0">
                  <c:v>1</c:v>
                </c:pt>
                <c:pt idx="1">
                  <c:v>2</c:v>
                </c:pt>
              </c:numCache>
            </c:numRef>
          </c:val>
        </c:ser>
        <c:ser>
          <c:idx val="1"/>
          <c:order val="1"/>
          <c:invertIfNegative val="0"/>
          <c:cat>
            <c:strRef>
              <c:f>Sheet1!$A$4:$B$4</c:f>
              <c:strCache>
                <c:ptCount val="2"/>
                <c:pt idx="0">
                  <c:v>LOREM</c:v>
                </c:pt>
                <c:pt idx="1">
                  <c:v>IPSUM</c:v>
                </c:pt>
              </c:strCache>
            </c:strRef>
          </c:cat>
          <c:val>
            <c:numRef>
              <c:f>Sheet1!$A$6:$B$6</c:f>
              <c:numCache>
                <c:formatCode>General</c:formatCode>
                <c:ptCount val="2"/>
                <c:pt idx="0">
                  <c:v>3</c:v>
                </c:pt>
                <c:pt idx="1">
                  <c:v>4</c:v>
                </c:pt>
              </c:numCache>
            </c:numRef>
          </c:val>
        </c:ser>
        <c:dLbls>
          <c:showLegendKey val="0"/>
          <c:showVal val="0"/>
          <c:showCatName val="0"/>
          <c:showSerName val="0"/>
          <c:showPercent val="0"/>
          <c:showBubbleSize val="0"/>
        </c:dLbls>
        <c:gapWidth val="95"/>
        <c:overlap val="100"/>
        <c:axId val="107723008"/>
        <c:axId val="107872256"/>
      </c:barChart>
      <c:catAx>
        <c:axId val="107723008"/>
        <c:scaling>
          <c:orientation val="minMax"/>
        </c:scaling>
        <c:delete val="0"/>
        <c:axPos val="b"/>
        <c:majorTickMark val="none"/>
        <c:minorTickMark val="none"/>
        <c:tickLblPos val="nextTo"/>
        <c:crossAx val="107872256"/>
        <c:crosses val="autoZero"/>
        <c:auto val="1"/>
        <c:lblAlgn val="ctr"/>
        <c:lblOffset val="100"/>
        <c:noMultiLvlLbl val="0"/>
      </c:catAx>
      <c:valAx>
        <c:axId val="107872256"/>
        <c:scaling>
          <c:orientation val="minMax"/>
        </c:scaling>
        <c:delete val="0"/>
        <c:axPos val="l"/>
        <c:majorGridlines/>
        <c:title>
          <c:layout/>
          <c:overlay val="0"/>
        </c:title>
        <c:numFmt formatCode="General" sourceLinked="1"/>
        <c:majorTickMark val="none"/>
        <c:minorTickMark val="none"/>
        <c:tickLblPos val="nextTo"/>
        <c:crossAx val="1077230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marker>
            <c:symbol val="none"/>
          </c:marker>
          <c:cat>
            <c:strRef>
              <c:f>Sheet1!$G$4:$H$4</c:f>
              <c:strCache>
                <c:ptCount val="2"/>
                <c:pt idx="0">
                  <c:v>LOREM</c:v>
                </c:pt>
                <c:pt idx="1">
                  <c:v>IPSUM</c:v>
                </c:pt>
              </c:strCache>
            </c:strRef>
          </c:cat>
          <c:val>
            <c:numRef>
              <c:f>Sheet1!$G$5:$H$5</c:f>
              <c:numCache>
                <c:formatCode>General</c:formatCode>
                <c:ptCount val="2"/>
                <c:pt idx="0">
                  <c:v>1</c:v>
                </c:pt>
                <c:pt idx="1">
                  <c:v>2</c:v>
                </c:pt>
              </c:numCache>
            </c:numRef>
          </c:val>
          <c:smooth val="0"/>
        </c:ser>
        <c:ser>
          <c:idx val="1"/>
          <c:order val="1"/>
          <c:marker>
            <c:symbol val="none"/>
          </c:marker>
          <c:cat>
            <c:strRef>
              <c:f>Sheet1!$G$4:$H$4</c:f>
              <c:strCache>
                <c:ptCount val="2"/>
                <c:pt idx="0">
                  <c:v>LOREM</c:v>
                </c:pt>
                <c:pt idx="1">
                  <c:v>IPSUM</c:v>
                </c:pt>
              </c:strCache>
            </c:strRef>
          </c:cat>
          <c:val>
            <c:numRef>
              <c:f>Sheet1!$G$6:$H$6</c:f>
              <c:numCache>
                <c:formatCode>General</c:formatCode>
                <c:ptCount val="2"/>
                <c:pt idx="0">
                  <c:v>3</c:v>
                </c:pt>
                <c:pt idx="1">
                  <c:v>4</c:v>
                </c:pt>
              </c:numCache>
            </c:numRef>
          </c:val>
          <c:smooth val="0"/>
        </c:ser>
        <c:dLbls>
          <c:showLegendKey val="0"/>
          <c:showVal val="0"/>
          <c:showCatName val="0"/>
          <c:showSerName val="0"/>
          <c:showPercent val="0"/>
          <c:showBubbleSize val="0"/>
        </c:dLbls>
        <c:marker val="1"/>
        <c:smooth val="0"/>
        <c:axId val="107890560"/>
        <c:axId val="107892096"/>
      </c:lineChart>
      <c:catAx>
        <c:axId val="107890560"/>
        <c:scaling>
          <c:orientation val="minMax"/>
        </c:scaling>
        <c:delete val="0"/>
        <c:axPos val="b"/>
        <c:majorTickMark val="out"/>
        <c:minorTickMark val="none"/>
        <c:tickLblPos val="nextTo"/>
        <c:crossAx val="107892096"/>
        <c:crosses val="autoZero"/>
        <c:auto val="1"/>
        <c:lblAlgn val="ctr"/>
        <c:lblOffset val="100"/>
        <c:noMultiLvlLbl val="0"/>
      </c:catAx>
      <c:valAx>
        <c:axId val="107892096"/>
        <c:scaling>
          <c:orientation val="minMax"/>
        </c:scaling>
        <c:delete val="0"/>
        <c:axPos val="l"/>
        <c:majorGridlines>
          <c:spPr>
            <a:ln cmpd="sng">
              <a:prstDash val="solid"/>
            </a:ln>
            <a:effectLst>
              <a:outerShdw blurRad="508000" dist="50800" dir="5400000" sx="117000" sy="117000" algn="ctr" rotWithShape="0">
                <a:srgbClr val="000000">
                  <a:alpha val="64000"/>
                </a:srgbClr>
              </a:outerShdw>
            </a:effectLst>
          </c:spPr>
        </c:majorGridlines>
        <c:numFmt formatCode="General" sourceLinked="1"/>
        <c:majorTickMark val="out"/>
        <c:minorTickMark val="none"/>
        <c:tickLblPos val="nextTo"/>
        <c:crossAx val="107890560"/>
        <c:crosses val="autoZero"/>
        <c:crossBetween val="between"/>
      </c:valAx>
      <c:spPr>
        <a:ln>
          <a:noFill/>
        </a:ln>
      </c:spPr>
    </c:plotArea>
    <c:legend>
      <c:legendPos val="r"/>
      <c:layout/>
      <c:overlay val="0"/>
    </c:legend>
    <c:plotVisOnly val="1"/>
    <c:dispBlanksAs val="zero"/>
    <c:showDLblsOverMax val="0"/>
  </c:chart>
  <c:printSettings>
    <c:headerFooter/>
    <c:pageMargins b="0.75000000000000111" l="0.70000000000000062" r="0.70000000000000062" t="0.750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20"/>
      <c:rotY val="0"/>
      <c:rAngAx val="1"/>
    </c:view3D>
    <c:floor>
      <c:thickness val="0"/>
    </c:floor>
    <c:sideWall>
      <c:thickness val="0"/>
    </c:sideWall>
    <c:backWall>
      <c:thickness val="0"/>
    </c:backWall>
    <c:plotArea>
      <c:layout/>
      <c:pie3DChart>
        <c:varyColors val="1"/>
        <c:ser>
          <c:idx val="0"/>
          <c:order val="0"/>
          <c:cat>
            <c:strRef>
              <c:f>Sheet1!$K$4:$M$4</c:f>
              <c:strCache>
                <c:ptCount val="3"/>
                <c:pt idx="0">
                  <c:v>A</c:v>
                </c:pt>
                <c:pt idx="1">
                  <c:v>B</c:v>
                </c:pt>
                <c:pt idx="2">
                  <c:v>C</c:v>
                </c:pt>
              </c:strCache>
            </c:strRef>
          </c:cat>
          <c:val>
            <c:numRef>
              <c:f>Sheet1!$K$5:$M$5</c:f>
              <c:numCache>
                <c:formatCode>General</c:formatCode>
                <c:ptCount val="3"/>
                <c:pt idx="0">
                  <c:v>1</c:v>
                </c:pt>
                <c:pt idx="1">
                  <c:v>2</c:v>
                </c:pt>
                <c:pt idx="2">
                  <c:v>3</c:v>
                </c:pt>
              </c:numCache>
            </c:numRef>
          </c:val>
        </c:ser>
        <c:dLbls>
          <c:showLegendKey val="0"/>
          <c:showVal val="0"/>
          <c:showCatName val="0"/>
          <c:showSerName val="0"/>
          <c:showPercent val="0"/>
          <c:showBubbleSize val="0"/>
          <c:showLeaderLines val="1"/>
        </c:dLbls>
      </c:pie3DChart>
    </c:plotArea>
    <c:legend>
      <c:legendPos val="b"/>
      <c:layout/>
      <c:overlay val="0"/>
    </c:legend>
    <c:plotVisOnly val="1"/>
    <c:dispBlanksAs val="gap"/>
    <c:showDLblsOverMax val="0"/>
  </c:chart>
  <c:spPr>
    <a:noFill/>
    <a:effectLst>
      <a:outerShdw blurRad="50800" dist="50800" dir="5400000" sx="1000" sy="1000" algn="ctr" rotWithShape="0">
        <a:srgbClr val="000000">
          <a:alpha val="43137"/>
        </a:srgbClr>
      </a:outerShdw>
    </a:effectLst>
    <a:scene3d>
      <a:camera prst="orthographicFront"/>
      <a:lightRig rig="threePt" dir="t"/>
    </a:scene3d>
    <a:sp3d>
      <a:bevelT w="6350"/>
    </a:sp3d>
  </c:spPr>
  <c:printSettings>
    <c:headerFooter/>
    <c:pageMargins b="0.75000000000000111" l="0.70000000000000062" r="0.70000000000000062" t="0.750000000000001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Sheet1!$P$4</c:f>
              <c:strCache>
                <c:ptCount val="1"/>
                <c:pt idx="0">
                  <c:v>LOREM</c:v>
                </c:pt>
              </c:strCache>
            </c:strRef>
          </c:tx>
          <c:invertIfNegative val="0"/>
          <c:cat>
            <c:strRef>
              <c:f>Sheet1!$P$4:$Q$4</c:f>
              <c:strCache>
                <c:ptCount val="2"/>
                <c:pt idx="0">
                  <c:v>LOREM</c:v>
                </c:pt>
                <c:pt idx="1">
                  <c:v>IPSUM</c:v>
                </c:pt>
              </c:strCache>
            </c:strRef>
          </c:cat>
          <c:val>
            <c:numRef>
              <c:f>Sheet1!$P$5:$P$6</c:f>
              <c:numCache>
                <c:formatCode>General</c:formatCode>
                <c:ptCount val="2"/>
                <c:pt idx="0">
                  <c:v>1</c:v>
                </c:pt>
                <c:pt idx="1">
                  <c:v>3</c:v>
                </c:pt>
              </c:numCache>
            </c:numRef>
          </c:val>
        </c:ser>
        <c:ser>
          <c:idx val="1"/>
          <c:order val="1"/>
          <c:tx>
            <c:strRef>
              <c:f>Sheet1!$Q$4</c:f>
              <c:strCache>
                <c:ptCount val="1"/>
                <c:pt idx="0">
                  <c:v>IPSUM</c:v>
                </c:pt>
              </c:strCache>
            </c:strRef>
          </c:tx>
          <c:invertIfNegative val="0"/>
          <c:cat>
            <c:strRef>
              <c:f>Sheet1!$P$4:$Q$4</c:f>
              <c:strCache>
                <c:ptCount val="2"/>
                <c:pt idx="0">
                  <c:v>LOREM</c:v>
                </c:pt>
                <c:pt idx="1">
                  <c:v>IPSUM</c:v>
                </c:pt>
              </c:strCache>
            </c:strRef>
          </c:cat>
          <c:val>
            <c:numRef>
              <c:f>Sheet1!$Q$5:$Q$6</c:f>
              <c:numCache>
                <c:formatCode>General</c:formatCode>
                <c:ptCount val="2"/>
                <c:pt idx="0">
                  <c:v>2</c:v>
                </c:pt>
                <c:pt idx="1">
                  <c:v>4</c:v>
                </c:pt>
              </c:numCache>
            </c:numRef>
          </c:val>
        </c:ser>
        <c:dLbls>
          <c:showLegendKey val="0"/>
          <c:showVal val="0"/>
          <c:showCatName val="0"/>
          <c:showSerName val="0"/>
          <c:showPercent val="0"/>
          <c:showBubbleSize val="0"/>
        </c:dLbls>
        <c:gapWidth val="150"/>
        <c:axId val="107936000"/>
        <c:axId val="109510656"/>
      </c:barChart>
      <c:catAx>
        <c:axId val="107936000"/>
        <c:scaling>
          <c:orientation val="minMax"/>
        </c:scaling>
        <c:delete val="0"/>
        <c:axPos val="l"/>
        <c:majorTickMark val="out"/>
        <c:minorTickMark val="none"/>
        <c:tickLblPos val="nextTo"/>
        <c:crossAx val="109510656"/>
        <c:crosses val="autoZero"/>
        <c:auto val="1"/>
        <c:lblAlgn val="ctr"/>
        <c:lblOffset val="100"/>
        <c:noMultiLvlLbl val="0"/>
      </c:catAx>
      <c:valAx>
        <c:axId val="109510656"/>
        <c:scaling>
          <c:orientation val="minMax"/>
        </c:scaling>
        <c:delete val="0"/>
        <c:axPos val="b"/>
        <c:majorGridlines/>
        <c:numFmt formatCode="General" sourceLinked="1"/>
        <c:majorTickMark val="out"/>
        <c:minorTickMark val="none"/>
        <c:tickLblPos val="nextTo"/>
        <c:crossAx val="107936000"/>
        <c:crosses val="autoZero"/>
        <c:crossBetween val="between"/>
      </c:valAx>
    </c:plotArea>
    <c:legend>
      <c:legendPos val="r"/>
      <c:layout/>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0"/>
          <c:tx>
            <c:strRef>
              <c:f>Sheet1!$U$4</c:f>
              <c:strCache>
                <c:ptCount val="1"/>
                <c:pt idx="0">
                  <c:v>LOREM</c:v>
                </c:pt>
              </c:strCache>
            </c:strRef>
          </c:tx>
          <c:cat>
            <c:strRef>
              <c:f>Sheet1!$U$4:$V$4</c:f>
              <c:strCache>
                <c:ptCount val="2"/>
                <c:pt idx="0">
                  <c:v>LOREM</c:v>
                </c:pt>
                <c:pt idx="1">
                  <c:v>IPSUM</c:v>
                </c:pt>
              </c:strCache>
            </c:strRef>
          </c:cat>
          <c:val>
            <c:numRef>
              <c:f>Sheet1!$U$5:$U$6</c:f>
              <c:numCache>
                <c:formatCode>General</c:formatCode>
                <c:ptCount val="2"/>
                <c:pt idx="0">
                  <c:v>1</c:v>
                </c:pt>
                <c:pt idx="1">
                  <c:v>3</c:v>
                </c:pt>
              </c:numCache>
            </c:numRef>
          </c:val>
        </c:ser>
        <c:ser>
          <c:idx val="1"/>
          <c:order val="1"/>
          <c:tx>
            <c:strRef>
              <c:f>Sheet1!$V$4</c:f>
              <c:strCache>
                <c:ptCount val="1"/>
                <c:pt idx="0">
                  <c:v>IPSUM</c:v>
                </c:pt>
              </c:strCache>
            </c:strRef>
          </c:tx>
          <c:cat>
            <c:strRef>
              <c:f>Sheet1!$U$4:$V$4</c:f>
              <c:strCache>
                <c:ptCount val="2"/>
                <c:pt idx="0">
                  <c:v>LOREM</c:v>
                </c:pt>
                <c:pt idx="1">
                  <c:v>IPSUM</c:v>
                </c:pt>
              </c:strCache>
            </c:strRef>
          </c:cat>
          <c:val>
            <c:numRef>
              <c:f>Sheet1!$V$5:$V$6</c:f>
              <c:numCache>
                <c:formatCode>General</c:formatCode>
                <c:ptCount val="2"/>
                <c:pt idx="0">
                  <c:v>2</c:v>
                </c:pt>
                <c:pt idx="1">
                  <c:v>4</c:v>
                </c:pt>
              </c:numCache>
            </c:numRef>
          </c:val>
        </c:ser>
        <c:dLbls>
          <c:showLegendKey val="0"/>
          <c:showVal val="0"/>
          <c:showCatName val="0"/>
          <c:showSerName val="0"/>
          <c:showPercent val="0"/>
          <c:showBubbleSize val="0"/>
        </c:dLbls>
        <c:axId val="109527424"/>
        <c:axId val="109528960"/>
      </c:areaChart>
      <c:catAx>
        <c:axId val="109527424"/>
        <c:scaling>
          <c:orientation val="minMax"/>
        </c:scaling>
        <c:delete val="0"/>
        <c:axPos val="b"/>
        <c:majorTickMark val="out"/>
        <c:minorTickMark val="none"/>
        <c:tickLblPos val="nextTo"/>
        <c:crossAx val="109528960"/>
        <c:crosses val="autoZero"/>
        <c:auto val="1"/>
        <c:lblAlgn val="ctr"/>
        <c:lblOffset val="100"/>
        <c:noMultiLvlLbl val="0"/>
      </c:catAx>
      <c:valAx>
        <c:axId val="109528960"/>
        <c:scaling>
          <c:orientation val="minMax"/>
        </c:scaling>
        <c:delete val="0"/>
        <c:axPos val="l"/>
        <c:majorGridlines/>
        <c:numFmt formatCode="General" sourceLinked="1"/>
        <c:majorTickMark val="out"/>
        <c:minorTickMark val="none"/>
        <c:tickLblPos val="nextTo"/>
        <c:crossAx val="109527424"/>
        <c:crosses val="autoZero"/>
        <c:crossBetween val="midCat"/>
      </c:valAx>
    </c:plotArea>
    <c:legend>
      <c:legendPos val="r"/>
      <c:layout/>
      <c:overlay val="0"/>
    </c:legend>
    <c:plotVisOnly val="1"/>
    <c:dispBlanksAs val="zero"/>
    <c:showDLblsOverMax val="0"/>
  </c:chart>
  <c:printSettings>
    <c:headerFooter/>
    <c:pageMargins b="0.75000000000000111" l="0.70000000000000062" r="0.70000000000000062" t="0.7500000000000011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Sheet1!$AA$4</c:f>
              <c:strCache>
                <c:ptCount val="1"/>
                <c:pt idx="0">
                  <c:v>Y</c:v>
                </c:pt>
              </c:strCache>
            </c:strRef>
          </c:tx>
          <c:spPr>
            <a:ln w="28575">
              <a:noFill/>
            </a:ln>
          </c:spPr>
          <c:yVal>
            <c:numRef>
              <c:f>Sheet1!$AA$5:$AA$7</c:f>
              <c:numCache>
                <c:formatCode>General</c:formatCode>
                <c:ptCount val="3"/>
                <c:pt idx="1">
                  <c:v>2</c:v>
                </c:pt>
                <c:pt idx="2">
                  <c:v>5</c:v>
                </c:pt>
              </c:numCache>
            </c:numRef>
          </c:yVal>
          <c:smooth val="0"/>
        </c:ser>
        <c:ser>
          <c:idx val="1"/>
          <c:order val="1"/>
          <c:tx>
            <c:strRef>
              <c:f>Sheet1!$Z$4</c:f>
              <c:strCache>
                <c:ptCount val="1"/>
                <c:pt idx="0">
                  <c:v>X</c:v>
                </c:pt>
              </c:strCache>
            </c:strRef>
          </c:tx>
          <c:spPr>
            <a:ln w="28575">
              <a:noFill/>
            </a:ln>
          </c:spPr>
          <c:xVal>
            <c:numRef>
              <c:f>Sheet1!$Z$6:$Z$7</c:f>
              <c:numCache>
                <c:formatCode>General</c:formatCode>
                <c:ptCount val="2"/>
                <c:pt idx="0">
                  <c:v>1</c:v>
                </c:pt>
                <c:pt idx="1">
                  <c:v>4</c:v>
                </c:pt>
              </c:numCache>
            </c:numRef>
          </c:xVal>
          <c:yVal>
            <c:numRef>
              <c:f>Sheet1!$Z$6:$Z$7</c:f>
              <c:numCache>
                <c:formatCode>General</c:formatCode>
                <c:ptCount val="2"/>
                <c:pt idx="0">
                  <c:v>1</c:v>
                </c:pt>
                <c:pt idx="1">
                  <c:v>4</c:v>
                </c:pt>
              </c:numCache>
            </c:numRef>
          </c:yVal>
          <c:smooth val="0"/>
        </c:ser>
        <c:dLbls>
          <c:showLegendKey val="0"/>
          <c:showVal val="0"/>
          <c:showCatName val="0"/>
          <c:showSerName val="0"/>
          <c:showPercent val="0"/>
          <c:showBubbleSize val="0"/>
        </c:dLbls>
        <c:axId val="109562112"/>
        <c:axId val="109563904"/>
      </c:scatterChart>
      <c:valAx>
        <c:axId val="109562112"/>
        <c:scaling>
          <c:orientation val="minMax"/>
        </c:scaling>
        <c:delete val="0"/>
        <c:axPos val="b"/>
        <c:numFmt formatCode="General" sourceLinked="1"/>
        <c:majorTickMark val="out"/>
        <c:minorTickMark val="none"/>
        <c:tickLblPos val="nextTo"/>
        <c:crossAx val="109563904"/>
        <c:crosses val="autoZero"/>
        <c:crossBetween val="midCat"/>
      </c:valAx>
      <c:valAx>
        <c:axId val="109563904"/>
        <c:scaling>
          <c:orientation val="minMax"/>
        </c:scaling>
        <c:delete val="0"/>
        <c:axPos val="l"/>
        <c:majorGridlines/>
        <c:numFmt formatCode="General" sourceLinked="1"/>
        <c:majorTickMark val="out"/>
        <c:minorTickMark val="none"/>
        <c:tickLblPos val="nextTo"/>
        <c:crossAx val="109562112"/>
        <c:crosses val="autoZero"/>
        <c:crossBetween val="midCat"/>
      </c:valAx>
    </c:plotArea>
    <c:legend>
      <c:legendPos val="r"/>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Sheet2!$C$3</c:f>
              <c:strCache>
                <c:ptCount val="1"/>
                <c:pt idx="0">
                  <c:v>Sr.No.</c:v>
                </c:pt>
              </c:strCache>
            </c:strRef>
          </c:tx>
          <c:invertIfNegative val="0"/>
          <c:dLbls>
            <c:showLegendKey val="0"/>
            <c:showVal val="1"/>
            <c:showCatName val="0"/>
            <c:showSerName val="0"/>
            <c:showPercent val="0"/>
            <c:showBubbleSize val="0"/>
            <c:showLeaderLines val="0"/>
          </c:dLbls>
          <c:cat>
            <c:strRef>
              <c:f>Sheet2!$B$4:$B$14</c:f>
              <c:strCache>
                <c:ptCount val="11"/>
                <c:pt idx="0">
                  <c:v>Column Chart</c:v>
                </c:pt>
                <c:pt idx="1">
                  <c:v>Line Chart</c:v>
                </c:pt>
                <c:pt idx="2">
                  <c:v>Pie Chart</c:v>
                </c:pt>
                <c:pt idx="3">
                  <c:v>Bar Chart</c:v>
                </c:pt>
                <c:pt idx="4">
                  <c:v>Scatter Chart</c:v>
                </c:pt>
                <c:pt idx="5">
                  <c:v>Docknut Chart</c:v>
                </c:pt>
                <c:pt idx="6">
                  <c:v>Stock Chart</c:v>
                </c:pt>
                <c:pt idx="7">
                  <c:v>Area chart</c:v>
                </c:pt>
                <c:pt idx="8">
                  <c:v>Surface Chart</c:v>
                </c:pt>
                <c:pt idx="9">
                  <c:v>Bubble Chart</c:v>
                </c:pt>
                <c:pt idx="10">
                  <c:v>Radar Chart</c:v>
                </c:pt>
              </c:strCache>
            </c:strRef>
          </c:cat>
          <c:val>
            <c:numRef>
              <c:f>Sheet2!$C$4:$C$14</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val>
        </c:ser>
        <c:dLbls>
          <c:showLegendKey val="0"/>
          <c:showVal val="0"/>
          <c:showCatName val="0"/>
          <c:showSerName val="0"/>
          <c:showPercent val="0"/>
          <c:showBubbleSize val="0"/>
        </c:dLbls>
        <c:gapWidth val="150"/>
        <c:axId val="111162112"/>
        <c:axId val="111163648"/>
      </c:barChart>
      <c:catAx>
        <c:axId val="111162112"/>
        <c:scaling>
          <c:orientation val="minMax"/>
        </c:scaling>
        <c:delete val="0"/>
        <c:axPos val="b"/>
        <c:majorTickMark val="none"/>
        <c:minorTickMark val="none"/>
        <c:tickLblPos val="nextTo"/>
        <c:spPr>
          <a:ln>
            <a:solidFill>
              <a:sysClr val="windowText" lastClr="000000">
                <a:tint val="75000"/>
                <a:shade val="95000"/>
                <a:satMod val="105000"/>
                <a:alpha val="67000"/>
              </a:sysClr>
            </a:solidFill>
          </a:ln>
        </c:spPr>
        <c:crossAx val="111163648"/>
        <c:crosses val="autoZero"/>
        <c:auto val="1"/>
        <c:lblAlgn val="ctr"/>
        <c:lblOffset val="100"/>
        <c:noMultiLvlLbl val="0"/>
      </c:catAx>
      <c:valAx>
        <c:axId val="111163648"/>
        <c:scaling>
          <c:orientation val="minMax"/>
        </c:scaling>
        <c:delete val="0"/>
        <c:axPos val="l"/>
        <c:majorGridlines/>
        <c:numFmt formatCode="General" sourceLinked="1"/>
        <c:majorTickMark val="out"/>
        <c:minorTickMark val="none"/>
        <c:tickLblPos val="nextTo"/>
        <c:crossAx val="111162112"/>
        <c:crossesAt val="1"/>
        <c:crossBetween val="between"/>
      </c:valAx>
    </c:plotArea>
    <c:legend>
      <c:legendPos val="r"/>
      <c:layout/>
      <c:overlay val="0"/>
    </c:legend>
    <c:plotVisOnly val="1"/>
    <c:dispBlanksAs val="gap"/>
    <c:showDLblsOverMax val="0"/>
  </c:chart>
  <c:printSettings>
    <c:headerFooter/>
    <c:pageMargins b="0.75000000000000111" l="0.70000000000000062" r="0.70000000000000062" t="0.7500000000000011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Sheet3!$L$4</c:f>
              <c:strCache>
                <c:ptCount val="1"/>
                <c:pt idx="0">
                  <c:v>Players</c:v>
                </c:pt>
              </c:strCache>
            </c:strRef>
          </c:tx>
          <c:invertIfNegative val="0"/>
          <c:cat>
            <c:strRef>
              <c:f>[0]!Players</c:f>
              <c:strCache>
                <c:ptCount val="5"/>
                <c:pt idx="0">
                  <c:v>Amla</c:v>
                </c:pt>
                <c:pt idx="1">
                  <c:v>Gail stain</c:v>
                </c:pt>
                <c:pt idx="2">
                  <c:v>Gibs</c:v>
                </c:pt>
                <c:pt idx="3">
                  <c:v>Kallis</c:v>
                </c:pt>
                <c:pt idx="4">
                  <c:v>Pollack</c:v>
                </c:pt>
              </c:strCache>
            </c:strRef>
          </c:cat>
          <c:val>
            <c:numRef>
              <c:f>[0]!Players</c:f>
              <c:numCache>
                <c:formatCode>General</c:formatCode>
                <c:ptCount val="5"/>
                <c:pt idx="0">
                  <c:v>0</c:v>
                </c:pt>
                <c:pt idx="1">
                  <c:v>0</c:v>
                </c:pt>
                <c:pt idx="2">
                  <c:v>0</c:v>
                </c:pt>
                <c:pt idx="3">
                  <c:v>0</c:v>
                </c:pt>
                <c:pt idx="4">
                  <c:v>0</c:v>
                </c:pt>
              </c:numCache>
            </c:numRef>
          </c:val>
        </c:ser>
        <c:ser>
          <c:idx val="1"/>
          <c:order val="1"/>
          <c:tx>
            <c:strRef>
              <c:f>Sheet3!$M$4</c:f>
              <c:strCache>
                <c:ptCount val="1"/>
                <c:pt idx="0">
                  <c:v>Score</c:v>
                </c:pt>
              </c:strCache>
            </c:strRef>
          </c:tx>
          <c:invertIfNegative val="0"/>
          <c:cat>
            <c:strRef>
              <c:f>[0]!Players</c:f>
              <c:strCache>
                <c:ptCount val="5"/>
                <c:pt idx="0">
                  <c:v>Amla</c:v>
                </c:pt>
                <c:pt idx="1">
                  <c:v>Gail stain</c:v>
                </c:pt>
                <c:pt idx="2">
                  <c:v>Gibs</c:v>
                </c:pt>
                <c:pt idx="3">
                  <c:v>Kallis</c:v>
                </c:pt>
                <c:pt idx="4">
                  <c:v>Pollack</c:v>
                </c:pt>
              </c:strCache>
            </c:strRef>
          </c:cat>
          <c:val>
            <c:numRef>
              <c:f>[0]!Score</c:f>
              <c:numCache>
                <c:formatCode>General</c:formatCode>
                <c:ptCount val="5"/>
                <c:pt idx="0">
                  <c:v>53</c:v>
                </c:pt>
                <c:pt idx="1">
                  <c:v>42</c:v>
                </c:pt>
                <c:pt idx="2">
                  <c:v>63</c:v>
                </c:pt>
                <c:pt idx="3">
                  <c:v>13</c:v>
                </c:pt>
                <c:pt idx="4">
                  <c:v>72</c:v>
                </c:pt>
              </c:numCache>
            </c:numRef>
          </c:val>
        </c:ser>
        <c:dLbls>
          <c:showLegendKey val="0"/>
          <c:showVal val="0"/>
          <c:showCatName val="0"/>
          <c:showSerName val="0"/>
          <c:showPercent val="0"/>
          <c:showBubbleSize val="0"/>
        </c:dLbls>
        <c:gapWidth val="150"/>
        <c:axId val="30255360"/>
        <c:axId val="110821376"/>
      </c:barChart>
      <c:catAx>
        <c:axId val="30255360"/>
        <c:scaling>
          <c:orientation val="minMax"/>
        </c:scaling>
        <c:delete val="0"/>
        <c:axPos val="b"/>
        <c:majorTickMark val="out"/>
        <c:minorTickMark val="none"/>
        <c:tickLblPos val="nextTo"/>
        <c:crossAx val="110821376"/>
        <c:crosses val="autoZero"/>
        <c:auto val="1"/>
        <c:lblAlgn val="ctr"/>
        <c:lblOffset val="100"/>
        <c:noMultiLvlLbl val="0"/>
      </c:catAx>
      <c:valAx>
        <c:axId val="110821376"/>
        <c:scaling>
          <c:orientation val="minMax"/>
        </c:scaling>
        <c:delete val="0"/>
        <c:axPos val="l"/>
        <c:majorGridlines/>
        <c:numFmt formatCode="General" sourceLinked="1"/>
        <c:majorTickMark val="out"/>
        <c:minorTickMark val="none"/>
        <c:tickLblPos val="nextTo"/>
        <c:crossAx val="30255360"/>
        <c:crosses val="autoZero"/>
        <c:crossBetween val="between"/>
      </c:valAx>
    </c:plotArea>
    <c:legend>
      <c:legendPos val="r"/>
      <c:layout/>
      <c:overlay val="0"/>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Sheet5!$A$18</c:f>
              <c:strCache>
                <c:ptCount val="1"/>
                <c:pt idx="0">
                  <c:v>Deepak</c:v>
                </c:pt>
              </c:strCache>
            </c:strRef>
          </c:tx>
          <c:marker>
            <c:symbol val="none"/>
          </c:marker>
          <c:cat>
            <c:numRef>
              <c:f>Sheet5!$B$17:$I$17</c:f>
              <c:numCache>
                <c:formatCode>General</c:formatCode>
                <c:ptCount val="8"/>
                <c:pt idx="0">
                  <c:v>1991</c:v>
                </c:pt>
                <c:pt idx="1">
                  <c:v>1992</c:v>
                </c:pt>
                <c:pt idx="2">
                  <c:v>1993</c:v>
                </c:pt>
                <c:pt idx="3">
                  <c:v>1994</c:v>
                </c:pt>
                <c:pt idx="4">
                  <c:v>1995</c:v>
                </c:pt>
                <c:pt idx="5">
                  <c:v>1996</c:v>
                </c:pt>
                <c:pt idx="6">
                  <c:v>1997</c:v>
                </c:pt>
                <c:pt idx="7">
                  <c:v>1998</c:v>
                </c:pt>
              </c:numCache>
            </c:numRef>
          </c:cat>
          <c:val>
            <c:numRef>
              <c:f>Sheet5!$B$18:$I$18</c:f>
              <c:numCache>
                <c:formatCode>General</c:formatCode>
                <c:ptCount val="8"/>
                <c:pt idx="0">
                  <c:v>53</c:v>
                </c:pt>
                <c:pt idx="1">
                  <c:v>65</c:v>
                </c:pt>
                <c:pt idx="2">
                  <c:v>89</c:v>
                </c:pt>
                <c:pt idx="3">
                  <c:v>54</c:v>
                </c:pt>
                <c:pt idx="4">
                  <c:v>66</c:v>
                </c:pt>
                <c:pt idx="5">
                  <c:v>48</c:v>
                </c:pt>
                <c:pt idx="6">
                  <c:v>89</c:v>
                </c:pt>
                <c:pt idx="7">
                  <c:v>54</c:v>
                </c:pt>
              </c:numCache>
            </c:numRef>
          </c:val>
          <c:smooth val="0"/>
        </c:ser>
        <c:dLbls>
          <c:showLegendKey val="0"/>
          <c:showVal val="0"/>
          <c:showCatName val="0"/>
          <c:showSerName val="0"/>
          <c:showPercent val="0"/>
          <c:showBubbleSize val="0"/>
        </c:dLbls>
        <c:marker val="1"/>
        <c:smooth val="0"/>
        <c:axId val="111215360"/>
        <c:axId val="111216896"/>
      </c:lineChart>
      <c:catAx>
        <c:axId val="111215360"/>
        <c:scaling>
          <c:orientation val="minMax"/>
        </c:scaling>
        <c:delete val="0"/>
        <c:axPos val="b"/>
        <c:numFmt formatCode="General" sourceLinked="1"/>
        <c:majorTickMark val="out"/>
        <c:minorTickMark val="none"/>
        <c:tickLblPos val="nextTo"/>
        <c:crossAx val="111216896"/>
        <c:crosses val="autoZero"/>
        <c:auto val="1"/>
        <c:lblAlgn val="ctr"/>
        <c:lblOffset val="100"/>
        <c:noMultiLvlLbl val="0"/>
      </c:catAx>
      <c:valAx>
        <c:axId val="111216896"/>
        <c:scaling>
          <c:orientation val="minMax"/>
        </c:scaling>
        <c:delete val="0"/>
        <c:axPos val="l"/>
        <c:majorGridlines/>
        <c:numFmt formatCode="General" sourceLinked="1"/>
        <c:majorTickMark val="out"/>
        <c:minorTickMark val="none"/>
        <c:tickLblPos val="nextTo"/>
        <c:crossAx val="111215360"/>
        <c:crosses val="autoZero"/>
        <c:crossBetween val="between"/>
      </c:valAx>
    </c:plotArea>
    <c:legend>
      <c:legendPos val="r"/>
      <c:layout/>
      <c:overlay val="0"/>
    </c:legend>
    <c:plotVisOnly val="1"/>
    <c:dispBlanksAs val="zero"/>
    <c:showDLblsOverMax val="0"/>
  </c:chart>
  <c:printSettings>
    <c:headerFooter/>
    <c:pageMargins b="0.750000000000001" l="0.70000000000000062" r="0.70000000000000062" t="0.75000000000000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Sheet6!$B$5</c:f>
              <c:strCache>
                <c:ptCount val="1"/>
                <c:pt idx="0">
                  <c:v>Sachin</c:v>
                </c:pt>
              </c:strCache>
            </c:strRef>
          </c:tx>
          <c:invertIfNegative val="0"/>
          <c:cat>
            <c:numRef>
              <c:f>Sheet6!$A$6:$A$17</c:f>
              <c:numCache>
                <c:formatCode>General</c:formatCode>
                <c:ptCount val="12"/>
                <c:pt idx="0">
                  <c:v>2002</c:v>
                </c:pt>
                <c:pt idx="1">
                  <c:v>2003</c:v>
                </c:pt>
                <c:pt idx="2">
                  <c:v>2004</c:v>
                </c:pt>
                <c:pt idx="3">
                  <c:v>2005</c:v>
                </c:pt>
                <c:pt idx="4">
                  <c:v>2006</c:v>
                </c:pt>
                <c:pt idx="5">
                  <c:v>2007</c:v>
                </c:pt>
                <c:pt idx="6">
                  <c:v>2008</c:v>
                </c:pt>
                <c:pt idx="7">
                  <c:v>2009</c:v>
                </c:pt>
                <c:pt idx="8">
                  <c:v>2010</c:v>
                </c:pt>
                <c:pt idx="9">
                  <c:v>2011</c:v>
                </c:pt>
                <c:pt idx="10">
                  <c:v>2012</c:v>
                </c:pt>
                <c:pt idx="11">
                  <c:v>2013</c:v>
                </c:pt>
              </c:numCache>
            </c:numRef>
          </c:cat>
          <c:val>
            <c:numRef>
              <c:f>Sheet6!$H$5:$H$16</c:f>
              <c:numCache>
                <c:formatCode>General</c:formatCode>
                <c:ptCount val="12"/>
                <c:pt idx="0">
                  <c:v>275</c:v>
                </c:pt>
                <c:pt idx="1">
                  <c:v>1246</c:v>
                </c:pt>
                <c:pt idx="2">
                  <c:v>1986</c:v>
                </c:pt>
                <c:pt idx="3">
                  <c:v>388</c:v>
                </c:pt>
                <c:pt idx="4">
                  <c:v>957</c:v>
                </c:pt>
                <c:pt idx="5">
                  <c:v>501</c:v>
                </c:pt>
                <c:pt idx="6">
                  <c:v>390</c:v>
                </c:pt>
                <c:pt idx="7">
                  <c:v>703</c:v>
                </c:pt>
                <c:pt idx="8">
                  <c:v>575</c:v>
                </c:pt>
                <c:pt idx="9">
                  <c:v>1661</c:v>
                </c:pt>
                <c:pt idx="10">
                  <c:v>769</c:v>
                </c:pt>
                <c:pt idx="11">
                  <c:v>291</c:v>
                </c:pt>
              </c:numCache>
            </c:numRef>
          </c:val>
        </c:ser>
        <c:ser>
          <c:idx val="1"/>
          <c:order val="1"/>
          <c:tx>
            <c:strRef>
              <c:f>Sheet6!$C$5</c:f>
              <c:strCache>
                <c:ptCount val="1"/>
                <c:pt idx="0">
                  <c:v>Rahul Dravid</c:v>
                </c:pt>
              </c:strCache>
            </c:strRef>
          </c:tx>
          <c:invertIfNegative val="0"/>
          <c:cat>
            <c:numRef>
              <c:f>Sheet6!$A$6:$A$17</c:f>
              <c:numCache>
                <c:formatCode>General</c:formatCode>
                <c:ptCount val="12"/>
                <c:pt idx="0">
                  <c:v>2002</c:v>
                </c:pt>
                <c:pt idx="1">
                  <c:v>2003</c:v>
                </c:pt>
                <c:pt idx="2">
                  <c:v>2004</c:v>
                </c:pt>
                <c:pt idx="3">
                  <c:v>2005</c:v>
                </c:pt>
                <c:pt idx="4">
                  <c:v>2006</c:v>
                </c:pt>
                <c:pt idx="5">
                  <c:v>2007</c:v>
                </c:pt>
                <c:pt idx="6">
                  <c:v>2008</c:v>
                </c:pt>
                <c:pt idx="7">
                  <c:v>2009</c:v>
                </c:pt>
                <c:pt idx="8">
                  <c:v>2010</c:v>
                </c:pt>
                <c:pt idx="9">
                  <c:v>2011</c:v>
                </c:pt>
                <c:pt idx="10">
                  <c:v>2012</c:v>
                </c:pt>
                <c:pt idx="11">
                  <c:v>2013</c:v>
                </c:pt>
              </c:numCache>
            </c:numRef>
          </c:cat>
          <c:val>
            <c:numRef>
              <c:f>Sheet6!$I$5:$I$16</c:f>
              <c:numCache>
                <c:formatCode>General</c:formatCode>
                <c:ptCount val="12"/>
                <c:pt idx="0">
                  <c:v>778</c:v>
                </c:pt>
                <c:pt idx="1">
                  <c:v>1158</c:v>
                </c:pt>
                <c:pt idx="2">
                  <c:v>414</c:v>
                </c:pt>
                <c:pt idx="3">
                  <c:v>1351</c:v>
                </c:pt>
                <c:pt idx="4">
                  <c:v>1199</c:v>
                </c:pt>
                <c:pt idx="5">
                  <c:v>1143</c:v>
                </c:pt>
                <c:pt idx="6">
                  <c:v>1807</c:v>
                </c:pt>
                <c:pt idx="7">
                  <c:v>1863</c:v>
                </c:pt>
                <c:pt idx="8">
                  <c:v>1242</c:v>
                </c:pt>
                <c:pt idx="9">
                  <c:v>562</c:v>
                </c:pt>
                <c:pt idx="10">
                  <c:v>276</c:v>
                </c:pt>
                <c:pt idx="11">
                  <c:v>230</c:v>
                </c:pt>
              </c:numCache>
            </c:numRef>
          </c:val>
        </c:ser>
        <c:ser>
          <c:idx val="2"/>
          <c:order val="2"/>
          <c:tx>
            <c:strRef>
              <c:f>Sheet6!$D$5</c:f>
              <c:strCache>
                <c:ptCount val="1"/>
                <c:pt idx="0">
                  <c:v>MS Dhoni</c:v>
                </c:pt>
              </c:strCache>
            </c:strRef>
          </c:tx>
          <c:invertIfNegative val="0"/>
          <c:cat>
            <c:numRef>
              <c:f>Sheet6!$A$6:$A$17</c:f>
              <c:numCache>
                <c:formatCode>General</c:formatCode>
                <c:ptCount val="12"/>
                <c:pt idx="0">
                  <c:v>2002</c:v>
                </c:pt>
                <c:pt idx="1">
                  <c:v>2003</c:v>
                </c:pt>
                <c:pt idx="2">
                  <c:v>2004</c:v>
                </c:pt>
                <c:pt idx="3">
                  <c:v>2005</c:v>
                </c:pt>
                <c:pt idx="4">
                  <c:v>2006</c:v>
                </c:pt>
                <c:pt idx="5">
                  <c:v>2007</c:v>
                </c:pt>
                <c:pt idx="6">
                  <c:v>2008</c:v>
                </c:pt>
                <c:pt idx="7">
                  <c:v>2009</c:v>
                </c:pt>
                <c:pt idx="8">
                  <c:v>2010</c:v>
                </c:pt>
                <c:pt idx="9">
                  <c:v>2011</c:v>
                </c:pt>
                <c:pt idx="10">
                  <c:v>2012</c:v>
                </c:pt>
                <c:pt idx="11">
                  <c:v>2013</c:v>
                </c:pt>
              </c:numCache>
            </c:numRef>
          </c:cat>
          <c:val>
            <c:numRef>
              <c:f>Sheet6!$J$5:$J$16</c:f>
              <c:numCache>
                <c:formatCode>General</c:formatCode>
                <c:ptCount val="12"/>
                <c:pt idx="0">
                  <c:v>1861</c:v>
                </c:pt>
                <c:pt idx="1">
                  <c:v>1124</c:v>
                </c:pt>
                <c:pt idx="2">
                  <c:v>1882</c:v>
                </c:pt>
                <c:pt idx="3">
                  <c:v>255</c:v>
                </c:pt>
                <c:pt idx="4">
                  <c:v>471</c:v>
                </c:pt>
                <c:pt idx="5">
                  <c:v>1860</c:v>
                </c:pt>
                <c:pt idx="6">
                  <c:v>1299</c:v>
                </c:pt>
                <c:pt idx="7">
                  <c:v>399</c:v>
                </c:pt>
                <c:pt idx="8">
                  <c:v>1786</c:v>
                </c:pt>
                <c:pt idx="9">
                  <c:v>1033</c:v>
                </c:pt>
                <c:pt idx="10">
                  <c:v>1004</c:v>
                </c:pt>
                <c:pt idx="11">
                  <c:v>527</c:v>
                </c:pt>
              </c:numCache>
            </c:numRef>
          </c:val>
        </c:ser>
        <c:dLbls>
          <c:showLegendKey val="0"/>
          <c:showVal val="0"/>
          <c:showCatName val="0"/>
          <c:showSerName val="0"/>
          <c:showPercent val="0"/>
          <c:showBubbleSize val="0"/>
        </c:dLbls>
        <c:gapWidth val="0"/>
        <c:gapDepth val="280"/>
        <c:shape val="cone"/>
        <c:axId val="111260800"/>
        <c:axId val="111262336"/>
        <c:axId val="0"/>
      </c:bar3DChart>
      <c:catAx>
        <c:axId val="111260800"/>
        <c:scaling>
          <c:orientation val="minMax"/>
        </c:scaling>
        <c:delete val="0"/>
        <c:axPos val="b"/>
        <c:numFmt formatCode="General" sourceLinked="1"/>
        <c:majorTickMark val="out"/>
        <c:minorTickMark val="none"/>
        <c:tickLblPos val="nextTo"/>
        <c:crossAx val="111262336"/>
        <c:crosses val="autoZero"/>
        <c:auto val="1"/>
        <c:lblAlgn val="ctr"/>
        <c:lblOffset val="100"/>
        <c:noMultiLvlLbl val="0"/>
      </c:catAx>
      <c:valAx>
        <c:axId val="111262336"/>
        <c:scaling>
          <c:orientation val="minMax"/>
        </c:scaling>
        <c:delete val="0"/>
        <c:axPos val="l"/>
        <c:majorGridlines/>
        <c:numFmt formatCode="General" sourceLinked="1"/>
        <c:majorTickMark val="out"/>
        <c:minorTickMark val="none"/>
        <c:tickLblPos val="nextTo"/>
        <c:crossAx val="111260800"/>
        <c:crosses val="autoZero"/>
        <c:crossBetween val="between"/>
      </c:valAx>
    </c:plotArea>
    <c:legend>
      <c:legendPos val="r"/>
      <c:layout/>
      <c:overlay val="0"/>
    </c:legend>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2"/>
          <c:order val="2"/>
          <c:tx>
            <c:strRef>
              <c:f>Sheet7!$A$5</c:f>
              <c:strCache>
                <c:ptCount val="1"/>
                <c:pt idx="0">
                  <c:v>Count</c:v>
                </c:pt>
              </c:strCache>
            </c:strRef>
          </c:tx>
          <c:spPr>
            <a:solidFill>
              <a:schemeClr val="accent1"/>
            </a:solidFill>
          </c:spPr>
          <c:invertIfNegative val="0"/>
          <c:dLbls>
            <c:spPr>
              <a:solidFill>
                <a:srgbClr val="1F497D">
                  <a:lumMod val="20000"/>
                  <a:lumOff val="80000"/>
                  <a:alpha val="82000"/>
                </a:srgbClr>
              </a:solidFill>
            </c:spPr>
            <c:dLblPos val="ctr"/>
            <c:showLegendKey val="0"/>
            <c:showVal val="1"/>
            <c:showCatName val="0"/>
            <c:showSerName val="0"/>
            <c:showPercent val="0"/>
            <c:showBubbleSize val="0"/>
            <c:showLeaderLines val="0"/>
          </c:dLbls>
          <c:cat>
            <c:strRef>
              <c:f>Sheet7!$B$2:$M$2</c:f>
              <c:strCache>
                <c:ptCount val="12"/>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strCache>
            </c:strRef>
          </c:cat>
          <c:val>
            <c:numRef>
              <c:f>Sheet7!$B$5:$M$5</c:f>
              <c:numCache>
                <c:formatCode>General</c:formatCode>
                <c:ptCount val="12"/>
                <c:pt idx="0">
                  <c:v>5</c:v>
                </c:pt>
                <c:pt idx="1">
                  <c:v>5</c:v>
                </c:pt>
                <c:pt idx="2">
                  <c:v>9</c:v>
                </c:pt>
                <c:pt idx="3">
                  <c:v>7</c:v>
                </c:pt>
                <c:pt idx="4">
                  <c:v>10</c:v>
                </c:pt>
                <c:pt idx="5">
                  <c:v>9</c:v>
                </c:pt>
                <c:pt idx="6">
                  <c:v>7</c:v>
                </c:pt>
                <c:pt idx="7">
                  <c:v>9</c:v>
                </c:pt>
                <c:pt idx="8">
                  <c:v>6</c:v>
                </c:pt>
                <c:pt idx="9">
                  <c:v>9</c:v>
                </c:pt>
                <c:pt idx="10">
                  <c:v>8</c:v>
                </c:pt>
                <c:pt idx="11">
                  <c:v>10</c:v>
                </c:pt>
              </c:numCache>
            </c:numRef>
          </c:val>
        </c:ser>
        <c:dLbls>
          <c:showLegendKey val="0"/>
          <c:showVal val="0"/>
          <c:showCatName val="0"/>
          <c:showSerName val="0"/>
          <c:showPercent val="0"/>
          <c:showBubbleSize val="0"/>
        </c:dLbls>
        <c:gapWidth val="150"/>
        <c:axId val="143380480"/>
        <c:axId val="143354112"/>
      </c:barChart>
      <c:lineChart>
        <c:grouping val="standard"/>
        <c:varyColors val="0"/>
        <c:ser>
          <c:idx val="0"/>
          <c:order val="0"/>
          <c:tx>
            <c:strRef>
              <c:f>Sheet7!$A$3</c:f>
              <c:strCache>
                <c:ptCount val="1"/>
                <c:pt idx="0">
                  <c:v>P50</c:v>
                </c:pt>
              </c:strCache>
            </c:strRef>
          </c:tx>
          <c:spPr>
            <a:ln>
              <a:solidFill>
                <a:srgbClr val="92D050">
                  <a:alpha val="73000"/>
                </a:srgbClr>
              </a:solidFill>
            </a:ln>
          </c:spPr>
          <c:marker>
            <c:symbol val="circle"/>
            <c:size val="7"/>
            <c:spPr>
              <a:solidFill>
                <a:srgbClr val="92D050"/>
              </a:solidFill>
            </c:spPr>
          </c:marker>
          <c:cat>
            <c:strRef>
              <c:f>Sheet7!$B$2:$M$2</c:f>
              <c:strCache>
                <c:ptCount val="12"/>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strCache>
            </c:strRef>
          </c:cat>
          <c:val>
            <c:numRef>
              <c:f>Sheet7!$B$3:$M$3</c:f>
              <c:numCache>
                <c:formatCode>0.00</c:formatCode>
                <c:ptCount val="12"/>
                <c:pt idx="0">
                  <c:v>7</c:v>
                </c:pt>
                <c:pt idx="1">
                  <c:v>9</c:v>
                </c:pt>
                <c:pt idx="2">
                  <c:v>7</c:v>
                </c:pt>
                <c:pt idx="3">
                  <c:v>4</c:v>
                </c:pt>
                <c:pt idx="4">
                  <c:v>3</c:v>
                </c:pt>
                <c:pt idx="5">
                  <c:v>7</c:v>
                </c:pt>
                <c:pt idx="6">
                  <c:v>4</c:v>
                </c:pt>
                <c:pt idx="7">
                  <c:v>5</c:v>
                </c:pt>
                <c:pt idx="8">
                  <c:v>7</c:v>
                </c:pt>
                <c:pt idx="9">
                  <c:v>5</c:v>
                </c:pt>
                <c:pt idx="10">
                  <c:v>6</c:v>
                </c:pt>
                <c:pt idx="11">
                  <c:v>9</c:v>
                </c:pt>
              </c:numCache>
            </c:numRef>
          </c:val>
          <c:smooth val="0"/>
        </c:ser>
        <c:ser>
          <c:idx val="1"/>
          <c:order val="1"/>
          <c:tx>
            <c:strRef>
              <c:f>Sheet7!$A$4</c:f>
              <c:strCache>
                <c:ptCount val="1"/>
                <c:pt idx="0">
                  <c:v>P95</c:v>
                </c:pt>
              </c:strCache>
            </c:strRef>
          </c:tx>
          <c:marker>
            <c:symbol val="circle"/>
            <c:size val="6"/>
          </c:marker>
          <c:dLbls>
            <c:spPr>
              <a:noFill/>
              <a:ln>
                <a:noFill/>
              </a:ln>
            </c:spPr>
            <c:dLblPos val="r"/>
            <c:showLegendKey val="0"/>
            <c:showVal val="1"/>
            <c:showCatName val="0"/>
            <c:showSerName val="0"/>
            <c:showPercent val="0"/>
            <c:showBubbleSize val="0"/>
            <c:showLeaderLines val="0"/>
          </c:dLbls>
          <c:cat>
            <c:strRef>
              <c:f>Sheet7!$B$2:$M$2</c:f>
              <c:strCache>
                <c:ptCount val="12"/>
                <c:pt idx="0">
                  <c:v>Week 1</c:v>
                </c:pt>
                <c:pt idx="1">
                  <c:v>Week 2</c:v>
                </c:pt>
                <c:pt idx="2">
                  <c:v>Week 3</c:v>
                </c:pt>
                <c:pt idx="3">
                  <c:v>Week 4</c:v>
                </c:pt>
                <c:pt idx="4">
                  <c:v>Week 5</c:v>
                </c:pt>
                <c:pt idx="5">
                  <c:v>Week 6</c:v>
                </c:pt>
                <c:pt idx="6">
                  <c:v>Week 7</c:v>
                </c:pt>
                <c:pt idx="7">
                  <c:v>Week 8</c:v>
                </c:pt>
                <c:pt idx="8">
                  <c:v>Week 9</c:v>
                </c:pt>
                <c:pt idx="9">
                  <c:v>Week 10</c:v>
                </c:pt>
                <c:pt idx="10">
                  <c:v>Week 11</c:v>
                </c:pt>
                <c:pt idx="11">
                  <c:v>Week 12</c:v>
                </c:pt>
              </c:strCache>
            </c:strRef>
          </c:cat>
          <c:val>
            <c:numRef>
              <c:f>Sheet7!$B$4:$M$4</c:f>
              <c:numCache>
                <c:formatCode>0.00</c:formatCode>
                <c:ptCount val="12"/>
                <c:pt idx="0">
                  <c:v>49</c:v>
                </c:pt>
                <c:pt idx="1">
                  <c:v>19</c:v>
                </c:pt>
                <c:pt idx="2">
                  <c:v>37</c:v>
                </c:pt>
                <c:pt idx="3">
                  <c:v>57</c:v>
                </c:pt>
                <c:pt idx="4">
                  <c:v>14</c:v>
                </c:pt>
                <c:pt idx="5">
                  <c:v>48</c:v>
                </c:pt>
                <c:pt idx="6">
                  <c:v>28</c:v>
                </c:pt>
                <c:pt idx="7">
                  <c:v>52</c:v>
                </c:pt>
                <c:pt idx="8">
                  <c:v>65</c:v>
                </c:pt>
                <c:pt idx="9">
                  <c:v>68</c:v>
                </c:pt>
                <c:pt idx="10">
                  <c:v>36</c:v>
                </c:pt>
                <c:pt idx="11">
                  <c:v>22</c:v>
                </c:pt>
              </c:numCache>
            </c:numRef>
          </c:val>
          <c:smooth val="0"/>
        </c:ser>
        <c:dLbls>
          <c:showLegendKey val="0"/>
          <c:showVal val="0"/>
          <c:showCatName val="0"/>
          <c:showSerName val="0"/>
          <c:showPercent val="0"/>
          <c:showBubbleSize val="0"/>
        </c:dLbls>
        <c:marker val="1"/>
        <c:smooth val="0"/>
        <c:axId val="143346304"/>
        <c:axId val="143352192"/>
      </c:lineChart>
      <c:catAx>
        <c:axId val="143346304"/>
        <c:scaling>
          <c:orientation val="minMax"/>
        </c:scaling>
        <c:delete val="0"/>
        <c:axPos val="b"/>
        <c:majorTickMark val="none"/>
        <c:minorTickMark val="none"/>
        <c:tickLblPos val="nextTo"/>
        <c:crossAx val="143352192"/>
        <c:crosses val="autoZero"/>
        <c:auto val="1"/>
        <c:lblAlgn val="ctr"/>
        <c:lblOffset val="100"/>
        <c:noMultiLvlLbl val="0"/>
      </c:catAx>
      <c:valAx>
        <c:axId val="143352192"/>
        <c:scaling>
          <c:orientation val="minMax"/>
        </c:scaling>
        <c:delete val="0"/>
        <c:axPos val="l"/>
        <c:majorGridlines/>
        <c:title>
          <c:layout/>
          <c:overlay val="0"/>
        </c:title>
        <c:numFmt formatCode="0.00" sourceLinked="1"/>
        <c:majorTickMark val="none"/>
        <c:minorTickMark val="none"/>
        <c:tickLblPos val="none"/>
        <c:crossAx val="143346304"/>
        <c:crosses val="autoZero"/>
        <c:crossBetween val="between"/>
      </c:valAx>
      <c:valAx>
        <c:axId val="143354112"/>
        <c:scaling>
          <c:orientation val="minMax"/>
        </c:scaling>
        <c:delete val="0"/>
        <c:axPos val="r"/>
        <c:numFmt formatCode="General" sourceLinked="1"/>
        <c:majorTickMark val="out"/>
        <c:minorTickMark val="none"/>
        <c:tickLblPos val="none"/>
        <c:crossAx val="143380480"/>
        <c:crosses val="max"/>
        <c:crossBetween val="between"/>
      </c:valAx>
      <c:catAx>
        <c:axId val="143380480"/>
        <c:scaling>
          <c:orientation val="minMax"/>
        </c:scaling>
        <c:delete val="1"/>
        <c:axPos val="b"/>
        <c:majorTickMark val="out"/>
        <c:minorTickMark val="none"/>
        <c:tickLblPos val="nextTo"/>
        <c:crossAx val="143354112"/>
        <c:crosses val="autoZero"/>
        <c:auto val="1"/>
        <c:lblAlgn val="ctr"/>
        <c:lblOffset val="100"/>
        <c:noMultiLvlLbl val="0"/>
      </c:catAx>
      <c:dTable>
        <c:showHorzBorder val="1"/>
        <c:showVertBorder val="1"/>
        <c:showOutline val="1"/>
        <c:showKeys val="1"/>
      </c:dTable>
      <c:spPr>
        <a:noFill/>
        <a:ln>
          <a:noFill/>
        </a:ln>
      </c:spPr>
    </c:plotArea>
    <c:plotVisOnly val="1"/>
    <c:dispBlanksAs val="gap"/>
    <c:showDLblsOverMax val="0"/>
  </c:chart>
  <c:printSettings>
    <c:headerFooter/>
    <c:pageMargins b="0.75000000000000089" l="0.70000000000000062" r="0.70000000000000062" t="0.750000000000000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Sheet9!$L$3</c:f>
              <c:strCache>
                <c:ptCount val="1"/>
                <c:pt idx="0">
                  <c:v>0-3</c:v>
                </c:pt>
              </c:strCache>
            </c:strRef>
          </c:tx>
          <c:cat>
            <c:strRef>
              <c:f>Sheet9!$K$4:$K$12</c:f>
              <c:strCache>
                <c:ptCount val="9"/>
                <c:pt idx="0">
                  <c:v>A</c:v>
                </c:pt>
                <c:pt idx="1">
                  <c:v>B</c:v>
                </c:pt>
                <c:pt idx="2">
                  <c:v>Y</c:v>
                </c:pt>
                <c:pt idx="3">
                  <c:v>X</c:v>
                </c:pt>
                <c:pt idx="4">
                  <c:v>N</c:v>
                </c:pt>
                <c:pt idx="5">
                  <c:v>G</c:v>
                </c:pt>
                <c:pt idx="6">
                  <c:v>TT</c:v>
                </c:pt>
                <c:pt idx="7">
                  <c:v>DF</c:v>
                </c:pt>
                <c:pt idx="8">
                  <c:v>SR</c:v>
                </c:pt>
              </c:strCache>
            </c:strRef>
          </c:cat>
          <c:val>
            <c:numRef>
              <c:f>Sheet9!$L$4:$L$12</c:f>
              <c:numCache>
                <c:formatCode>General</c:formatCode>
                <c:ptCount val="9"/>
                <c:pt idx="0">
                  <c:v>101</c:v>
                </c:pt>
                <c:pt idx="1">
                  <c:v>59</c:v>
                </c:pt>
                <c:pt idx="2">
                  <c:v>70</c:v>
                </c:pt>
                <c:pt idx="3">
                  <c:v>51</c:v>
                </c:pt>
                <c:pt idx="4">
                  <c:v>10</c:v>
                </c:pt>
                <c:pt idx="5">
                  <c:v>#N/A</c:v>
                </c:pt>
                <c:pt idx="6">
                  <c:v>3</c:v>
                </c:pt>
                <c:pt idx="7">
                  <c:v>48</c:v>
                </c:pt>
                <c:pt idx="8">
                  <c:v>32</c:v>
                </c:pt>
              </c:numCache>
            </c:numRef>
          </c:val>
          <c:smooth val="0"/>
        </c:ser>
        <c:ser>
          <c:idx val="1"/>
          <c:order val="1"/>
          <c:tx>
            <c:strRef>
              <c:f>Sheet9!$M$3</c:f>
              <c:strCache>
                <c:ptCount val="1"/>
                <c:pt idx="0">
                  <c:v>04-10</c:v>
                </c:pt>
              </c:strCache>
            </c:strRef>
          </c:tx>
          <c:cat>
            <c:strRef>
              <c:f>Sheet9!$K$4:$K$12</c:f>
              <c:strCache>
                <c:ptCount val="9"/>
                <c:pt idx="0">
                  <c:v>A</c:v>
                </c:pt>
                <c:pt idx="1">
                  <c:v>B</c:v>
                </c:pt>
                <c:pt idx="2">
                  <c:v>Y</c:v>
                </c:pt>
                <c:pt idx="3">
                  <c:v>X</c:v>
                </c:pt>
                <c:pt idx="4">
                  <c:v>N</c:v>
                </c:pt>
                <c:pt idx="5">
                  <c:v>G</c:v>
                </c:pt>
                <c:pt idx="6">
                  <c:v>TT</c:v>
                </c:pt>
                <c:pt idx="7">
                  <c:v>DF</c:v>
                </c:pt>
                <c:pt idx="8">
                  <c:v>SR</c:v>
                </c:pt>
              </c:strCache>
            </c:strRef>
          </c:cat>
          <c:val>
            <c:numRef>
              <c:f>Sheet9!$M$4:$M$12</c:f>
              <c:numCache>
                <c:formatCode>General</c:formatCode>
                <c:ptCount val="9"/>
                <c:pt idx="0">
                  <c:v>#N/A</c:v>
                </c:pt>
                <c:pt idx="1">
                  <c:v>#N/A</c:v>
                </c:pt>
                <c:pt idx="2">
                  <c:v>#N/A</c:v>
                </c:pt>
                <c:pt idx="3">
                  <c:v>#N/A</c:v>
                </c:pt>
                <c:pt idx="4">
                  <c:v>50</c:v>
                </c:pt>
                <c:pt idx="5">
                  <c:v>#N/A</c:v>
                </c:pt>
                <c:pt idx="6">
                  <c:v>10</c:v>
                </c:pt>
                <c:pt idx="7">
                  <c:v>#N/A</c:v>
                </c:pt>
                <c:pt idx="8">
                  <c:v>#N/A</c:v>
                </c:pt>
              </c:numCache>
            </c:numRef>
          </c:val>
          <c:smooth val="0"/>
        </c:ser>
        <c:ser>
          <c:idx val="2"/>
          <c:order val="2"/>
          <c:tx>
            <c:strRef>
              <c:f>Sheet9!$N$3</c:f>
              <c:strCache>
                <c:ptCount val="1"/>
                <c:pt idx="0">
                  <c:v>11-30</c:v>
                </c:pt>
              </c:strCache>
            </c:strRef>
          </c:tx>
          <c:cat>
            <c:strRef>
              <c:f>Sheet9!$K$4:$K$12</c:f>
              <c:strCache>
                <c:ptCount val="9"/>
                <c:pt idx="0">
                  <c:v>A</c:v>
                </c:pt>
                <c:pt idx="1">
                  <c:v>B</c:v>
                </c:pt>
                <c:pt idx="2">
                  <c:v>Y</c:v>
                </c:pt>
                <c:pt idx="3">
                  <c:v>X</c:v>
                </c:pt>
                <c:pt idx="4">
                  <c:v>N</c:v>
                </c:pt>
                <c:pt idx="5">
                  <c:v>G</c:v>
                </c:pt>
                <c:pt idx="6">
                  <c:v>TT</c:v>
                </c:pt>
                <c:pt idx="7">
                  <c:v>DF</c:v>
                </c:pt>
                <c:pt idx="8">
                  <c:v>SR</c:v>
                </c:pt>
              </c:strCache>
            </c:strRef>
          </c:cat>
          <c:val>
            <c:numRef>
              <c:f>Sheet9!$N$4:$N$12</c:f>
              <c:numCache>
                <c:formatCode>General</c:formatCode>
                <c:ptCount val="9"/>
                <c:pt idx="0">
                  <c:v>#N/A</c:v>
                </c:pt>
                <c:pt idx="1">
                  <c:v>7</c:v>
                </c:pt>
                <c:pt idx="2">
                  <c:v>9</c:v>
                </c:pt>
                <c:pt idx="3">
                  <c:v>#N/A</c:v>
                </c:pt>
                <c:pt idx="4">
                  <c:v>#N/A</c:v>
                </c:pt>
                <c:pt idx="5">
                  <c:v>5</c:v>
                </c:pt>
                <c:pt idx="6">
                  <c:v>#N/A</c:v>
                </c:pt>
                <c:pt idx="7">
                  <c:v>#N/A</c:v>
                </c:pt>
                <c:pt idx="8">
                  <c:v>#N/A</c:v>
                </c:pt>
              </c:numCache>
            </c:numRef>
          </c:val>
          <c:smooth val="0"/>
        </c:ser>
        <c:ser>
          <c:idx val="3"/>
          <c:order val="3"/>
          <c:tx>
            <c:strRef>
              <c:f>Sheet9!$O$3</c:f>
              <c:strCache>
                <c:ptCount val="1"/>
                <c:pt idx="0">
                  <c:v>31-60</c:v>
                </c:pt>
              </c:strCache>
            </c:strRef>
          </c:tx>
          <c:cat>
            <c:strRef>
              <c:f>Sheet9!$K$4:$K$12</c:f>
              <c:strCache>
                <c:ptCount val="9"/>
                <c:pt idx="0">
                  <c:v>A</c:v>
                </c:pt>
                <c:pt idx="1">
                  <c:v>B</c:v>
                </c:pt>
                <c:pt idx="2">
                  <c:v>Y</c:v>
                </c:pt>
                <c:pt idx="3">
                  <c:v>X</c:v>
                </c:pt>
                <c:pt idx="4">
                  <c:v>N</c:v>
                </c:pt>
                <c:pt idx="5">
                  <c:v>G</c:v>
                </c:pt>
                <c:pt idx="6">
                  <c:v>TT</c:v>
                </c:pt>
                <c:pt idx="7">
                  <c:v>DF</c:v>
                </c:pt>
                <c:pt idx="8">
                  <c:v>SR</c:v>
                </c:pt>
              </c:strCache>
            </c:strRef>
          </c:cat>
          <c:val>
            <c:numRef>
              <c:f>Sheet9!$O$4:$O$12</c:f>
              <c:numCache>
                <c:formatCode>General</c:formatCode>
                <c:ptCount val="9"/>
                <c:pt idx="0">
                  <c:v>#N/A</c:v>
                </c:pt>
                <c:pt idx="1">
                  <c:v>1</c:v>
                </c:pt>
                <c:pt idx="2">
                  <c:v>#N/A</c:v>
                </c:pt>
                <c:pt idx="3">
                  <c:v>#N/A</c:v>
                </c:pt>
                <c:pt idx="4">
                  <c:v>#N/A</c:v>
                </c:pt>
                <c:pt idx="5">
                  <c:v>55</c:v>
                </c:pt>
                <c:pt idx="6">
                  <c:v>#N/A</c:v>
                </c:pt>
                <c:pt idx="7">
                  <c:v>#N/A</c:v>
                </c:pt>
                <c:pt idx="8">
                  <c:v>8</c:v>
                </c:pt>
              </c:numCache>
            </c:numRef>
          </c:val>
          <c:smooth val="0"/>
        </c:ser>
        <c:ser>
          <c:idx val="4"/>
          <c:order val="4"/>
          <c:tx>
            <c:strRef>
              <c:f>Sheet9!$P$3</c:f>
              <c:strCache>
                <c:ptCount val="1"/>
                <c:pt idx="0">
                  <c:v>&gt;60</c:v>
                </c:pt>
              </c:strCache>
            </c:strRef>
          </c:tx>
          <c:cat>
            <c:strRef>
              <c:f>Sheet9!$K$4:$K$12</c:f>
              <c:strCache>
                <c:ptCount val="9"/>
                <c:pt idx="0">
                  <c:v>A</c:v>
                </c:pt>
                <c:pt idx="1">
                  <c:v>B</c:v>
                </c:pt>
                <c:pt idx="2">
                  <c:v>Y</c:v>
                </c:pt>
                <c:pt idx="3">
                  <c:v>X</c:v>
                </c:pt>
                <c:pt idx="4">
                  <c:v>N</c:v>
                </c:pt>
                <c:pt idx="5">
                  <c:v>G</c:v>
                </c:pt>
                <c:pt idx="6">
                  <c:v>TT</c:v>
                </c:pt>
                <c:pt idx="7">
                  <c:v>DF</c:v>
                </c:pt>
                <c:pt idx="8">
                  <c:v>SR</c:v>
                </c:pt>
              </c:strCache>
            </c:strRef>
          </c:cat>
          <c:val>
            <c:numRef>
              <c:f>Sheet9!$P$4:$P$12</c:f>
              <c:numCache>
                <c:formatCode>General</c:formatCode>
                <c:ptCount val="9"/>
                <c:pt idx="0">
                  <c:v>#N/A</c:v>
                </c:pt>
                <c:pt idx="1">
                  <c:v>58</c:v>
                </c:pt>
                <c:pt idx="2">
                  <c:v>2</c:v>
                </c:pt>
                <c:pt idx="3">
                  <c:v>7</c:v>
                </c:pt>
                <c:pt idx="4">
                  <c:v>#N/A</c:v>
                </c:pt>
                <c:pt idx="5">
                  <c:v>#N/A</c:v>
                </c:pt>
                <c:pt idx="6">
                  <c:v>45</c:v>
                </c:pt>
                <c:pt idx="7">
                  <c:v>#N/A</c:v>
                </c:pt>
                <c:pt idx="8">
                  <c:v>#N/A</c:v>
                </c:pt>
              </c:numCache>
            </c:numRef>
          </c:val>
          <c:smooth val="0"/>
        </c:ser>
        <c:dLbls>
          <c:showLegendKey val="0"/>
          <c:showVal val="0"/>
          <c:showCatName val="0"/>
          <c:showSerName val="0"/>
          <c:showPercent val="0"/>
          <c:showBubbleSize val="0"/>
        </c:dLbls>
        <c:marker val="1"/>
        <c:smooth val="0"/>
        <c:axId val="143459840"/>
        <c:axId val="143461376"/>
      </c:lineChart>
      <c:catAx>
        <c:axId val="143459840"/>
        <c:scaling>
          <c:orientation val="minMax"/>
        </c:scaling>
        <c:delete val="0"/>
        <c:axPos val="b"/>
        <c:majorTickMark val="none"/>
        <c:minorTickMark val="none"/>
        <c:tickLblPos val="nextTo"/>
        <c:crossAx val="143461376"/>
        <c:crosses val="autoZero"/>
        <c:auto val="1"/>
        <c:lblAlgn val="ctr"/>
        <c:lblOffset val="100"/>
        <c:noMultiLvlLbl val="0"/>
      </c:catAx>
      <c:valAx>
        <c:axId val="143461376"/>
        <c:scaling>
          <c:orientation val="minMax"/>
        </c:scaling>
        <c:delete val="0"/>
        <c:axPos val="l"/>
        <c:majorGridlines/>
        <c:numFmt formatCode="General" sourceLinked="1"/>
        <c:majorTickMark val="none"/>
        <c:minorTickMark val="none"/>
        <c:tickLblPos val="nextTo"/>
        <c:spPr>
          <a:ln w="9525">
            <a:noFill/>
          </a:ln>
        </c:spPr>
        <c:crossAx val="143459840"/>
        <c:crosses val="autoZero"/>
        <c:crossBetween val="between"/>
      </c:valAx>
    </c:plotArea>
    <c:legend>
      <c:legendPos val="b"/>
      <c:layout/>
      <c:overlay val="0"/>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Sheet10!$A$14</c:f>
              <c:strCache>
                <c:ptCount val="1"/>
                <c:pt idx="0">
                  <c:v>Revenue</c:v>
                </c:pt>
              </c:strCache>
            </c:strRef>
          </c:tx>
          <c:val>
            <c:numRef>
              <c:f>Sheet10!$B$14:$F$14</c:f>
              <c:numCache>
                <c:formatCode>General</c:formatCode>
                <c:ptCount val="5"/>
                <c:pt idx="0">
                  <c:v>1000</c:v>
                </c:pt>
                <c:pt idx="1">
                  <c:v>1100</c:v>
                </c:pt>
                <c:pt idx="2">
                  <c:v>1210</c:v>
                </c:pt>
                <c:pt idx="3">
                  <c:v>1331</c:v>
                </c:pt>
                <c:pt idx="4">
                  <c:v>1464.1000000000001</c:v>
                </c:pt>
              </c:numCache>
            </c:numRef>
          </c:val>
          <c:smooth val="0"/>
        </c:ser>
        <c:ser>
          <c:idx val="1"/>
          <c:order val="1"/>
          <c:tx>
            <c:strRef>
              <c:f>Sheet10!$A$15</c:f>
              <c:strCache>
                <c:ptCount val="1"/>
                <c:pt idx="0">
                  <c:v>Bonus</c:v>
                </c:pt>
              </c:strCache>
            </c:strRef>
          </c:tx>
          <c:val>
            <c:numRef>
              <c:f>Sheet10!$B$15:$F$15</c:f>
              <c:numCache>
                <c:formatCode>General</c:formatCode>
                <c:ptCount val="5"/>
                <c:pt idx="0">
                  <c:v>123</c:v>
                </c:pt>
                <c:pt idx="1">
                  <c:v>300</c:v>
                </c:pt>
                <c:pt idx="2">
                  <c:v>340</c:v>
                </c:pt>
                <c:pt idx="3">
                  <c:v>330</c:v>
                </c:pt>
                <c:pt idx="4">
                  <c:v>550</c:v>
                </c:pt>
              </c:numCache>
            </c:numRef>
          </c:val>
          <c:smooth val="0"/>
        </c:ser>
        <c:dLbls>
          <c:showLegendKey val="0"/>
          <c:showVal val="0"/>
          <c:showCatName val="0"/>
          <c:showSerName val="0"/>
          <c:showPercent val="0"/>
          <c:showBubbleSize val="0"/>
        </c:dLbls>
        <c:marker val="1"/>
        <c:smooth val="0"/>
        <c:axId val="143590144"/>
        <c:axId val="143591680"/>
      </c:lineChart>
      <c:catAx>
        <c:axId val="143590144"/>
        <c:scaling>
          <c:orientation val="minMax"/>
        </c:scaling>
        <c:delete val="0"/>
        <c:axPos val="b"/>
        <c:majorTickMark val="out"/>
        <c:minorTickMark val="none"/>
        <c:tickLblPos val="nextTo"/>
        <c:crossAx val="143591680"/>
        <c:crosses val="autoZero"/>
        <c:auto val="1"/>
        <c:lblAlgn val="ctr"/>
        <c:lblOffset val="100"/>
        <c:noMultiLvlLbl val="0"/>
      </c:catAx>
      <c:valAx>
        <c:axId val="143591680"/>
        <c:scaling>
          <c:orientation val="minMax"/>
        </c:scaling>
        <c:delete val="0"/>
        <c:axPos val="l"/>
        <c:majorGridlines/>
        <c:numFmt formatCode="General" sourceLinked="1"/>
        <c:majorTickMark val="out"/>
        <c:minorTickMark val="none"/>
        <c:tickLblPos val="nextTo"/>
        <c:crossAx val="143590144"/>
        <c:crosses val="autoZero"/>
        <c:crossBetween val="between"/>
      </c:valAx>
    </c:plotArea>
    <c:legend>
      <c:legendPos val="r"/>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Sheet11!$B$1</c:f>
              <c:strCache>
                <c:ptCount val="1"/>
                <c:pt idx="0">
                  <c:v>Hindi</c:v>
                </c:pt>
              </c:strCache>
            </c:strRef>
          </c:tx>
          <c:invertIfNegative val="0"/>
          <c:cat>
            <c:strRef>
              <c:f>[0]!Name1</c:f>
              <c:strCache>
                <c:ptCount val="8"/>
                <c:pt idx="0">
                  <c:v>Name</c:v>
                </c:pt>
                <c:pt idx="1">
                  <c:v>A</c:v>
                </c:pt>
                <c:pt idx="2">
                  <c:v>B</c:v>
                </c:pt>
                <c:pt idx="3">
                  <c:v>C</c:v>
                </c:pt>
                <c:pt idx="4">
                  <c:v>D</c:v>
                </c:pt>
                <c:pt idx="5">
                  <c:v>E</c:v>
                </c:pt>
                <c:pt idx="6">
                  <c:v>F</c:v>
                </c:pt>
                <c:pt idx="7">
                  <c:v>g</c:v>
                </c:pt>
              </c:strCache>
            </c:strRef>
          </c:cat>
          <c:val>
            <c:numRef>
              <c:f>[0]!Hindi2</c:f>
              <c:numCache>
                <c:formatCode>General</c:formatCode>
                <c:ptCount val="8"/>
                <c:pt idx="0">
                  <c:v>0</c:v>
                </c:pt>
                <c:pt idx="1">
                  <c:v>36</c:v>
                </c:pt>
                <c:pt idx="2">
                  <c:v>32</c:v>
                </c:pt>
                <c:pt idx="3">
                  <c:v>41</c:v>
                </c:pt>
                <c:pt idx="4">
                  <c:v>22</c:v>
                </c:pt>
                <c:pt idx="5">
                  <c:v>43</c:v>
                </c:pt>
                <c:pt idx="6">
                  <c:v>70</c:v>
                </c:pt>
                <c:pt idx="7">
                  <c:v>85</c:v>
                </c:pt>
              </c:numCache>
            </c:numRef>
          </c:val>
        </c:ser>
        <c:ser>
          <c:idx val="1"/>
          <c:order val="1"/>
          <c:tx>
            <c:strRef>
              <c:f>Sheet11!$C$1</c:f>
              <c:strCache>
                <c:ptCount val="1"/>
                <c:pt idx="0">
                  <c:v>English</c:v>
                </c:pt>
              </c:strCache>
            </c:strRef>
          </c:tx>
          <c:invertIfNegative val="0"/>
          <c:cat>
            <c:strRef>
              <c:f>[0]!Name1</c:f>
              <c:strCache>
                <c:ptCount val="8"/>
                <c:pt idx="0">
                  <c:v>Name</c:v>
                </c:pt>
                <c:pt idx="1">
                  <c:v>A</c:v>
                </c:pt>
                <c:pt idx="2">
                  <c:v>B</c:v>
                </c:pt>
                <c:pt idx="3">
                  <c:v>C</c:v>
                </c:pt>
                <c:pt idx="4">
                  <c:v>D</c:v>
                </c:pt>
                <c:pt idx="5">
                  <c:v>E</c:v>
                </c:pt>
                <c:pt idx="6">
                  <c:v>F</c:v>
                </c:pt>
                <c:pt idx="7">
                  <c:v>g</c:v>
                </c:pt>
              </c:strCache>
            </c:strRef>
          </c:cat>
          <c:val>
            <c:numRef>
              <c:f>[0]!Eng</c:f>
              <c:numCache>
                <c:formatCode>General</c:formatCode>
                <c:ptCount val="8"/>
                <c:pt idx="0">
                  <c:v>0</c:v>
                </c:pt>
                <c:pt idx="1">
                  <c:v>75</c:v>
                </c:pt>
                <c:pt idx="2">
                  <c:v>42</c:v>
                </c:pt>
                <c:pt idx="3">
                  <c:v>63</c:v>
                </c:pt>
                <c:pt idx="4">
                  <c:v>64</c:v>
                </c:pt>
                <c:pt idx="5">
                  <c:v>31</c:v>
                </c:pt>
                <c:pt idx="6">
                  <c:v>25</c:v>
                </c:pt>
                <c:pt idx="7">
                  <c:v>15</c:v>
                </c:pt>
              </c:numCache>
            </c:numRef>
          </c:val>
        </c:ser>
        <c:dLbls>
          <c:showLegendKey val="0"/>
          <c:showVal val="0"/>
          <c:showCatName val="0"/>
          <c:showSerName val="0"/>
          <c:showPercent val="0"/>
          <c:showBubbleSize val="0"/>
        </c:dLbls>
        <c:gapWidth val="150"/>
        <c:axId val="143621504"/>
        <c:axId val="143684736"/>
      </c:barChart>
      <c:catAx>
        <c:axId val="143621504"/>
        <c:scaling>
          <c:orientation val="minMax"/>
        </c:scaling>
        <c:delete val="0"/>
        <c:axPos val="b"/>
        <c:majorTickMark val="out"/>
        <c:minorTickMark val="none"/>
        <c:tickLblPos val="nextTo"/>
        <c:crossAx val="143684736"/>
        <c:crosses val="autoZero"/>
        <c:auto val="1"/>
        <c:lblAlgn val="ctr"/>
        <c:lblOffset val="100"/>
        <c:noMultiLvlLbl val="0"/>
      </c:catAx>
      <c:valAx>
        <c:axId val="143684736"/>
        <c:scaling>
          <c:orientation val="minMax"/>
        </c:scaling>
        <c:delete val="0"/>
        <c:axPos val="l"/>
        <c:majorGridlines/>
        <c:numFmt formatCode="General" sourceLinked="1"/>
        <c:majorTickMark val="out"/>
        <c:minorTickMark val="none"/>
        <c:tickLblPos val="nextTo"/>
        <c:crossAx val="143621504"/>
        <c:crosses val="autoZero"/>
        <c:crossBetween val="between"/>
      </c:valAx>
    </c:plotArea>
    <c:legend>
      <c:legendPos val="r"/>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Sheet12!$C$6</c:f>
              <c:strCache>
                <c:ptCount val="1"/>
                <c:pt idx="0">
                  <c:v>Age</c:v>
                </c:pt>
              </c:strCache>
            </c:strRef>
          </c:tx>
          <c:marker>
            <c:symbol val="none"/>
          </c:marker>
          <c:cat>
            <c:strRef>
              <c:f>Sheet12!$B$7:$B$11</c:f>
              <c:strCache>
                <c:ptCount val="5"/>
                <c:pt idx="0">
                  <c:v>Mehak</c:v>
                </c:pt>
                <c:pt idx="1">
                  <c:v>Neeraj</c:v>
                </c:pt>
                <c:pt idx="2">
                  <c:v>Neha</c:v>
                </c:pt>
                <c:pt idx="3">
                  <c:v>Sudhanshu</c:v>
                </c:pt>
                <c:pt idx="4">
                  <c:v>Kamika</c:v>
                </c:pt>
              </c:strCache>
            </c:strRef>
          </c:cat>
          <c:val>
            <c:numRef>
              <c:f>Sheet12!$C$7:$C$11</c:f>
              <c:numCache>
                <c:formatCode>General</c:formatCode>
                <c:ptCount val="5"/>
                <c:pt idx="0">
                  <c:v>21</c:v>
                </c:pt>
                <c:pt idx="1">
                  <c:v>28</c:v>
                </c:pt>
                <c:pt idx="2">
                  <c:v>24</c:v>
                </c:pt>
                <c:pt idx="3">
                  <c:v>27</c:v>
                </c:pt>
                <c:pt idx="4">
                  <c:v>25</c:v>
                </c:pt>
              </c:numCache>
            </c:numRef>
          </c:val>
          <c:smooth val="0"/>
        </c:ser>
        <c:dLbls>
          <c:showLegendKey val="0"/>
          <c:showVal val="1"/>
          <c:showCatName val="0"/>
          <c:showSerName val="0"/>
          <c:showPercent val="0"/>
          <c:showBubbleSize val="0"/>
        </c:dLbls>
        <c:marker val="1"/>
        <c:smooth val="0"/>
        <c:axId val="145953536"/>
        <c:axId val="145955072"/>
      </c:lineChart>
      <c:lineChart>
        <c:grouping val="stacked"/>
        <c:varyColors val="0"/>
        <c:ser>
          <c:idx val="1"/>
          <c:order val="1"/>
          <c:tx>
            <c:strRef>
              <c:f>Sheet12!$D$6</c:f>
              <c:strCache>
                <c:ptCount val="1"/>
                <c:pt idx="0">
                  <c:v>Marks</c:v>
                </c:pt>
              </c:strCache>
            </c:strRef>
          </c:tx>
          <c:marker>
            <c:symbol val="none"/>
          </c:marker>
          <c:dLbls>
            <c:showLegendKey val="0"/>
            <c:showVal val="1"/>
            <c:showCatName val="0"/>
            <c:showSerName val="0"/>
            <c:showPercent val="0"/>
            <c:showBubbleSize val="0"/>
            <c:showLeaderLines val="0"/>
          </c:dLbls>
          <c:cat>
            <c:strRef>
              <c:f>Sheet12!$B$7:$B$11</c:f>
              <c:strCache>
                <c:ptCount val="5"/>
                <c:pt idx="0">
                  <c:v>Mehak</c:v>
                </c:pt>
                <c:pt idx="1">
                  <c:v>Neeraj</c:v>
                </c:pt>
                <c:pt idx="2">
                  <c:v>Neha</c:v>
                </c:pt>
                <c:pt idx="3">
                  <c:v>Sudhanshu</c:v>
                </c:pt>
                <c:pt idx="4">
                  <c:v>Kamika</c:v>
                </c:pt>
              </c:strCache>
            </c:strRef>
          </c:cat>
          <c:val>
            <c:numRef>
              <c:f>Sheet12!$D$7:$D$11</c:f>
              <c:numCache>
                <c:formatCode>General</c:formatCode>
                <c:ptCount val="5"/>
                <c:pt idx="0">
                  <c:v>72</c:v>
                </c:pt>
                <c:pt idx="1">
                  <c:v>34</c:v>
                </c:pt>
                <c:pt idx="2">
                  <c:v>53</c:v>
                </c:pt>
                <c:pt idx="3">
                  <c:v>45</c:v>
                </c:pt>
                <c:pt idx="4">
                  <c:v>71</c:v>
                </c:pt>
              </c:numCache>
            </c:numRef>
          </c:val>
          <c:smooth val="0"/>
        </c:ser>
        <c:dLbls>
          <c:showLegendKey val="0"/>
          <c:showVal val="0"/>
          <c:showCatName val="0"/>
          <c:showSerName val="0"/>
          <c:showPercent val="0"/>
          <c:showBubbleSize val="0"/>
        </c:dLbls>
        <c:marker val="1"/>
        <c:smooth val="0"/>
        <c:axId val="145962496"/>
        <c:axId val="145960960"/>
      </c:lineChart>
      <c:catAx>
        <c:axId val="145953536"/>
        <c:scaling>
          <c:orientation val="minMax"/>
        </c:scaling>
        <c:delete val="0"/>
        <c:axPos val="b"/>
        <c:majorTickMark val="none"/>
        <c:minorTickMark val="none"/>
        <c:tickLblPos val="nextTo"/>
        <c:crossAx val="145955072"/>
        <c:crosses val="autoZero"/>
        <c:auto val="1"/>
        <c:lblAlgn val="ctr"/>
        <c:lblOffset val="100"/>
        <c:noMultiLvlLbl val="0"/>
      </c:catAx>
      <c:valAx>
        <c:axId val="145955072"/>
        <c:scaling>
          <c:orientation val="minMax"/>
        </c:scaling>
        <c:delete val="0"/>
        <c:axPos val="l"/>
        <c:majorGridlines/>
        <c:numFmt formatCode="General" sourceLinked="1"/>
        <c:majorTickMark val="none"/>
        <c:minorTickMark val="none"/>
        <c:tickLblPos val="nextTo"/>
        <c:crossAx val="145953536"/>
        <c:crosses val="autoZero"/>
        <c:crossBetween val="between"/>
      </c:valAx>
      <c:valAx>
        <c:axId val="145960960"/>
        <c:scaling>
          <c:orientation val="minMax"/>
        </c:scaling>
        <c:delete val="0"/>
        <c:axPos val="r"/>
        <c:numFmt formatCode="General" sourceLinked="1"/>
        <c:majorTickMark val="out"/>
        <c:minorTickMark val="none"/>
        <c:tickLblPos val="nextTo"/>
        <c:crossAx val="145962496"/>
        <c:crosses val="max"/>
        <c:crossBetween val="between"/>
      </c:valAx>
      <c:catAx>
        <c:axId val="145962496"/>
        <c:scaling>
          <c:orientation val="minMax"/>
        </c:scaling>
        <c:delete val="1"/>
        <c:axPos val="b"/>
        <c:majorTickMark val="out"/>
        <c:minorTickMark val="none"/>
        <c:tickLblPos val="nextTo"/>
        <c:crossAx val="145960960"/>
        <c:crosses val="autoZero"/>
        <c:auto val="1"/>
        <c:lblAlgn val="ctr"/>
        <c:lblOffset val="100"/>
        <c:noMultiLvlLbl val="0"/>
      </c:catAx>
    </c:plotArea>
    <c:legend>
      <c:legendPos val="b"/>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Agent Data Graf</a:t>
            </a:r>
          </a:p>
        </c:rich>
      </c:tx>
      <c:layout/>
      <c:overlay val="0"/>
    </c:title>
    <c:autoTitleDeleted val="0"/>
    <c:view3D>
      <c:rotX val="15"/>
      <c:rotY val="20"/>
      <c:rAngAx val="0"/>
      <c:perspective val="30"/>
    </c:view3D>
    <c:floor>
      <c:thickness val="0"/>
    </c:floor>
    <c:sideWall>
      <c:thickness val="0"/>
      <c:spPr>
        <a:noFill/>
        <a:ln w="25400">
          <a:noFill/>
        </a:ln>
      </c:spPr>
    </c:sideWall>
    <c:backWall>
      <c:thickness val="0"/>
      <c:spPr>
        <a:noFill/>
        <a:ln w="25400">
          <a:noFill/>
        </a:ln>
      </c:spPr>
    </c:backWall>
    <c:plotArea>
      <c:layout/>
      <c:bar3DChart>
        <c:barDir val="col"/>
        <c:grouping val="clustered"/>
        <c:varyColors val="0"/>
        <c:ser>
          <c:idx val="0"/>
          <c:order val="0"/>
          <c:tx>
            <c:strRef>
              <c:f>Sheet13!$O$1</c:f>
              <c:strCache>
                <c:ptCount val="1"/>
                <c:pt idx="0">
                  <c:v>Total</c:v>
                </c:pt>
              </c:strCache>
            </c:strRef>
          </c:tx>
          <c:invertIfNegative val="0"/>
          <c:cat>
            <c:strRef>
              <c:f>Sheet13!$N$2:$N$5</c:f>
              <c:strCache>
                <c:ptCount val="4"/>
                <c:pt idx="0">
                  <c:v>IRA</c:v>
                </c:pt>
                <c:pt idx="1">
                  <c:v>CD</c:v>
                </c:pt>
                <c:pt idx="2">
                  <c:v>Savings</c:v>
                </c:pt>
                <c:pt idx="3">
                  <c:v>Checking</c:v>
                </c:pt>
              </c:strCache>
            </c:strRef>
          </c:cat>
          <c:val>
            <c:numRef>
              <c:f>Sheet13!$O$2:$O$5</c:f>
              <c:numCache>
                <c:formatCode>General</c:formatCode>
                <c:ptCount val="4"/>
                <c:pt idx="0">
                  <c:v>0</c:v>
                </c:pt>
                <c:pt idx="1">
                  <c:v>20</c:v>
                </c:pt>
                <c:pt idx="2">
                  <c:v>18</c:v>
                </c:pt>
                <c:pt idx="3">
                  <c:v>24</c:v>
                </c:pt>
              </c:numCache>
            </c:numRef>
          </c:val>
        </c:ser>
        <c:dLbls>
          <c:showLegendKey val="0"/>
          <c:showVal val="0"/>
          <c:showCatName val="0"/>
          <c:showSerName val="0"/>
          <c:showPercent val="0"/>
          <c:showBubbleSize val="0"/>
        </c:dLbls>
        <c:gapWidth val="150"/>
        <c:shape val="box"/>
        <c:axId val="146086528"/>
        <c:axId val="146092416"/>
        <c:axId val="0"/>
      </c:bar3DChart>
      <c:catAx>
        <c:axId val="146086528"/>
        <c:scaling>
          <c:orientation val="minMax"/>
        </c:scaling>
        <c:delete val="0"/>
        <c:axPos val="b"/>
        <c:majorTickMark val="out"/>
        <c:minorTickMark val="none"/>
        <c:tickLblPos val="nextTo"/>
        <c:crossAx val="146092416"/>
        <c:crosses val="autoZero"/>
        <c:auto val="1"/>
        <c:lblAlgn val="ctr"/>
        <c:lblOffset val="100"/>
        <c:noMultiLvlLbl val="0"/>
      </c:catAx>
      <c:valAx>
        <c:axId val="146092416"/>
        <c:scaling>
          <c:orientation val="minMax"/>
        </c:scaling>
        <c:delete val="0"/>
        <c:axPos val="l"/>
        <c:majorGridlines>
          <c:spPr>
            <a:ln>
              <a:noFill/>
            </a:ln>
          </c:spPr>
        </c:majorGridlines>
        <c:numFmt formatCode="General" sourceLinked="1"/>
        <c:majorTickMark val="out"/>
        <c:minorTickMark val="none"/>
        <c:tickLblPos val="nextTo"/>
        <c:crossAx val="146086528"/>
        <c:crosses val="autoZero"/>
        <c:crossBetween val="between"/>
      </c:valAx>
      <c:spPr>
        <a:noFill/>
        <a:ln w="25400">
          <a:noFill/>
        </a:ln>
      </c:spPr>
    </c:plotArea>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no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Sheet15!$D$33</c:f>
              <c:strCache>
                <c:ptCount val="1"/>
                <c:pt idx="0">
                  <c:v>Total Liabalites</c:v>
                </c:pt>
              </c:strCache>
            </c:strRef>
          </c:tx>
          <c:spPr>
            <a:pattFill prst="dkVert">
              <a:fgClr>
                <a:schemeClr val="accent2">
                  <a:lumMod val="60000"/>
                  <a:lumOff val="40000"/>
                </a:schemeClr>
              </a:fgClr>
              <a:bgClr>
                <a:schemeClr val="bg1"/>
              </a:bgClr>
            </a:pattFill>
            <a:ln>
              <a:noFill/>
            </a:ln>
          </c:spPr>
          <c:invertIfNegative val="0"/>
          <c:val>
            <c:numRef>
              <c:f>Sheet15!$E$33</c:f>
              <c:numCache>
                <c:formatCode>"$"#,##0_);[Red]\("$"#,##0\)</c:formatCode>
                <c:ptCount val="1"/>
                <c:pt idx="0">
                  <c:v>74946</c:v>
                </c:pt>
              </c:numCache>
            </c:numRef>
          </c:val>
        </c:ser>
        <c:dLbls>
          <c:showLegendKey val="0"/>
          <c:showVal val="0"/>
          <c:showCatName val="0"/>
          <c:showSerName val="0"/>
          <c:showPercent val="0"/>
          <c:showBubbleSize val="0"/>
        </c:dLbls>
        <c:gapWidth val="150"/>
        <c:axId val="164918400"/>
        <c:axId val="164919936"/>
      </c:barChart>
      <c:catAx>
        <c:axId val="164918400"/>
        <c:scaling>
          <c:orientation val="minMax"/>
        </c:scaling>
        <c:delete val="1"/>
        <c:axPos val="l"/>
        <c:majorTickMark val="out"/>
        <c:minorTickMark val="none"/>
        <c:tickLblPos val="nextTo"/>
        <c:crossAx val="164919936"/>
        <c:crosses val="autoZero"/>
        <c:auto val="1"/>
        <c:lblAlgn val="ctr"/>
        <c:lblOffset val="100"/>
        <c:noMultiLvlLbl val="0"/>
      </c:catAx>
      <c:valAx>
        <c:axId val="164919936"/>
        <c:scaling>
          <c:orientation val="minMax"/>
        </c:scaling>
        <c:delete val="0"/>
        <c:axPos val="b"/>
        <c:numFmt formatCode="&quot;$&quot;#,##0_);[Red]\(&quot;$&quot;#,##0\)" sourceLinked="1"/>
        <c:majorTickMark val="out"/>
        <c:minorTickMark val="cross"/>
        <c:tickLblPos val="nextTo"/>
        <c:crossAx val="164918400"/>
        <c:crosses val="autoZero"/>
        <c:crossBetween val="between"/>
        <c:dispUnits>
          <c:builtInUnit val="hundreds"/>
        </c:dispUnits>
      </c:valAx>
    </c:plotArea>
    <c:plotVisOnly val="1"/>
    <c:dispBlanksAs val="gap"/>
    <c:showDLblsOverMax val="0"/>
  </c:chart>
  <c:spPr>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0"/>
          <c:order val="0"/>
          <c:tx>
            <c:strRef>
              <c:f>Sheet15!$A$33</c:f>
              <c:strCache>
                <c:ptCount val="1"/>
                <c:pt idx="0">
                  <c:v>Total Asstes</c:v>
                </c:pt>
              </c:strCache>
            </c:strRef>
          </c:tx>
          <c:spPr>
            <a:pattFill prst="dkVert">
              <a:fgClr>
                <a:srgbClr val="92D050"/>
              </a:fgClr>
              <a:bgClr>
                <a:sysClr val="window" lastClr="FFFFFF"/>
              </a:bgClr>
            </a:pattFill>
            <a:ln>
              <a:noFill/>
            </a:ln>
          </c:spPr>
          <c:invertIfNegative val="0"/>
          <c:val>
            <c:numRef>
              <c:f>Sheet15!$B$33</c:f>
              <c:numCache>
                <c:formatCode>"$"#,##0_);[Red]\("$"#,##0\)</c:formatCode>
                <c:ptCount val="1"/>
                <c:pt idx="0">
                  <c:v>69630</c:v>
                </c:pt>
              </c:numCache>
            </c:numRef>
          </c:val>
        </c:ser>
        <c:dLbls>
          <c:showLegendKey val="0"/>
          <c:showVal val="0"/>
          <c:showCatName val="0"/>
          <c:showSerName val="0"/>
          <c:showPercent val="0"/>
          <c:showBubbleSize val="0"/>
        </c:dLbls>
        <c:gapWidth val="150"/>
        <c:axId val="164927744"/>
        <c:axId val="179367936"/>
      </c:barChart>
      <c:catAx>
        <c:axId val="164927744"/>
        <c:scaling>
          <c:orientation val="minMax"/>
        </c:scaling>
        <c:delete val="1"/>
        <c:axPos val="r"/>
        <c:majorTickMark val="out"/>
        <c:minorTickMark val="none"/>
        <c:tickLblPos val="nextTo"/>
        <c:crossAx val="179367936"/>
        <c:crosses val="autoZero"/>
        <c:auto val="1"/>
        <c:lblAlgn val="ctr"/>
        <c:lblOffset val="100"/>
        <c:noMultiLvlLbl val="0"/>
      </c:catAx>
      <c:valAx>
        <c:axId val="179367936"/>
        <c:scaling>
          <c:orientation val="maxMin"/>
        </c:scaling>
        <c:delete val="0"/>
        <c:axPos val="b"/>
        <c:numFmt formatCode="&quot;$&quot;#,##0_);[Red]\(&quot;$&quot;#,##0\)" sourceLinked="1"/>
        <c:majorTickMark val="out"/>
        <c:minorTickMark val="cross"/>
        <c:tickLblPos val="nextTo"/>
        <c:crossAx val="164927744"/>
        <c:crosses val="autoZero"/>
        <c:crossBetween val="between"/>
        <c:dispUnits>
          <c:builtInUnit val="thousands"/>
          <c:dispUnitsLbl>
            <c:layout/>
          </c:dispUnitsLbl>
        </c:dispUnits>
      </c:valAx>
    </c:plotArea>
    <c:plotVisOnly val="1"/>
    <c:dispBlanksAs val="gap"/>
    <c:showDLblsOverMax val="0"/>
  </c:chart>
  <c:spPr>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Sheet14!$B$1</c:f>
              <c:strCache>
                <c:ptCount val="1"/>
                <c:pt idx="0">
                  <c:v>Productivity</c:v>
                </c:pt>
              </c:strCache>
            </c:strRef>
          </c:tx>
          <c:invertIfNegative val="0"/>
          <c:cat>
            <c:numRef>
              <c:f>Sheet14!$A$2:$A$7</c:f>
              <c:numCache>
                <c:formatCode>m/d/yyyy</c:formatCode>
                <c:ptCount val="6"/>
                <c:pt idx="0">
                  <c:v>42560</c:v>
                </c:pt>
                <c:pt idx="1">
                  <c:v>42563</c:v>
                </c:pt>
                <c:pt idx="2">
                  <c:v>42564</c:v>
                </c:pt>
                <c:pt idx="3">
                  <c:v>42566</c:v>
                </c:pt>
                <c:pt idx="4">
                  <c:v>42568</c:v>
                </c:pt>
                <c:pt idx="5">
                  <c:v>42570</c:v>
                </c:pt>
              </c:numCache>
            </c:numRef>
          </c:cat>
          <c:val>
            <c:numRef>
              <c:f>Sheet14!$B$2:$B$7</c:f>
              <c:numCache>
                <c:formatCode>General</c:formatCode>
                <c:ptCount val="6"/>
                <c:pt idx="0">
                  <c:v>35</c:v>
                </c:pt>
                <c:pt idx="1">
                  <c:v>3</c:v>
                </c:pt>
                <c:pt idx="2">
                  <c:v>46</c:v>
                </c:pt>
                <c:pt idx="3">
                  <c:v>7</c:v>
                </c:pt>
                <c:pt idx="4">
                  <c:v>70</c:v>
                </c:pt>
                <c:pt idx="5">
                  <c:v>31</c:v>
                </c:pt>
              </c:numCache>
            </c:numRef>
          </c:val>
        </c:ser>
        <c:dLbls>
          <c:showLegendKey val="0"/>
          <c:showVal val="0"/>
          <c:showCatName val="0"/>
          <c:showSerName val="0"/>
          <c:showPercent val="0"/>
          <c:showBubbleSize val="0"/>
        </c:dLbls>
        <c:gapWidth val="150"/>
        <c:axId val="110314624"/>
        <c:axId val="110316160"/>
      </c:barChart>
      <c:dateAx>
        <c:axId val="110314624"/>
        <c:scaling>
          <c:orientation val="minMax"/>
        </c:scaling>
        <c:delete val="0"/>
        <c:axPos val="b"/>
        <c:numFmt formatCode="m/d/yyyy" sourceLinked="1"/>
        <c:majorTickMark val="out"/>
        <c:minorTickMark val="none"/>
        <c:tickLblPos val="nextTo"/>
        <c:crossAx val="110316160"/>
        <c:crosses val="autoZero"/>
        <c:auto val="1"/>
        <c:lblOffset val="100"/>
        <c:baseTimeUnit val="days"/>
      </c:dateAx>
      <c:valAx>
        <c:axId val="110316160"/>
        <c:scaling>
          <c:orientation val="minMax"/>
        </c:scaling>
        <c:delete val="0"/>
        <c:axPos val="l"/>
        <c:majorGridlines/>
        <c:numFmt formatCode="General" sourceLinked="1"/>
        <c:majorTickMark val="out"/>
        <c:minorTickMark val="none"/>
        <c:tickLblPos val="nextTo"/>
        <c:crossAx val="11031462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Sheet14!$B$26</c:f>
              <c:strCache>
                <c:ptCount val="1"/>
                <c:pt idx="0">
                  <c:v>Productivity</c:v>
                </c:pt>
              </c:strCache>
            </c:strRef>
          </c:tx>
          <c:invertIfNegative val="0"/>
          <c:cat>
            <c:numRef>
              <c:f>Sheet14!$A$27:$A$32</c:f>
              <c:numCache>
                <c:formatCode>m/d/yyyy</c:formatCode>
                <c:ptCount val="6"/>
                <c:pt idx="0">
                  <c:v>42560</c:v>
                </c:pt>
                <c:pt idx="1">
                  <c:v>42563</c:v>
                </c:pt>
                <c:pt idx="2">
                  <c:v>42564</c:v>
                </c:pt>
                <c:pt idx="3">
                  <c:v>42566</c:v>
                </c:pt>
                <c:pt idx="4">
                  <c:v>42568</c:v>
                </c:pt>
                <c:pt idx="5">
                  <c:v>42570</c:v>
                </c:pt>
              </c:numCache>
            </c:numRef>
          </c:cat>
          <c:val>
            <c:numRef>
              <c:f>Sheet14!$B$27:$B$32</c:f>
              <c:numCache>
                <c:formatCode>General</c:formatCode>
                <c:ptCount val="6"/>
                <c:pt idx="0">
                  <c:v>35</c:v>
                </c:pt>
                <c:pt idx="1">
                  <c:v>3</c:v>
                </c:pt>
                <c:pt idx="2">
                  <c:v>46</c:v>
                </c:pt>
                <c:pt idx="3">
                  <c:v>7</c:v>
                </c:pt>
                <c:pt idx="4">
                  <c:v>70</c:v>
                </c:pt>
                <c:pt idx="5">
                  <c:v>31</c:v>
                </c:pt>
              </c:numCache>
            </c:numRef>
          </c:val>
        </c:ser>
        <c:dLbls>
          <c:showLegendKey val="0"/>
          <c:showVal val="0"/>
          <c:showCatName val="0"/>
          <c:showSerName val="0"/>
          <c:showPercent val="0"/>
          <c:showBubbleSize val="0"/>
        </c:dLbls>
        <c:gapWidth val="150"/>
        <c:axId val="184226176"/>
        <c:axId val="184227712"/>
      </c:barChart>
      <c:catAx>
        <c:axId val="184226176"/>
        <c:scaling>
          <c:orientation val="minMax"/>
        </c:scaling>
        <c:delete val="0"/>
        <c:axPos val="b"/>
        <c:numFmt formatCode="m/d/yyyy" sourceLinked="1"/>
        <c:majorTickMark val="out"/>
        <c:minorTickMark val="none"/>
        <c:tickLblPos val="nextTo"/>
        <c:crossAx val="184227712"/>
        <c:crosses val="autoZero"/>
        <c:auto val="0"/>
        <c:lblAlgn val="ctr"/>
        <c:lblOffset val="100"/>
        <c:noMultiLvlLbl val="0"/>
      </c:catAx>
      <c:valAx>
        <c:axId val="184227712"/>
        <c:scaling>
          <c:orientation val="minMax"/>
        </c:scaling>
        <c:delete val="0"/>
        <c:axPos val="l"/>
        <c:majorGridlines/>
        <c:numFmt formatCode="General" sourceLinked="1"/>
        <c:majorTickMark val="out"/>
        <c:minorTickMark val="none"/>
        <c:tickLblPos val="nextTo"/>
        <c:crossAx val="1842261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Radio" firstButton="1" fmlaLink="$L$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P$3"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Drop" dropStyle="combo" dx="16" fmlaLink="$Q$3" fmlaRange="range5" sel="3" val="0"/>
</file>

<file path=xl/ctrlProps/ctrlProp8.xml><?xml version="1.0" encoding="utf-8"?>
<formControlPr xmlns="http://schemas.microsoft.com/office/spreadsheetml/2009/9/main" objectType="Scroll" dx="16" fmlaLink="$R$3" horiz="1" max="33" min="1" page="10"/>
</file>

<file path=xl/ctrlProps/ctrlProp9.xml><?xml version="1.0" encoding="utf-8"?>
<formControlPr xmlns="http://schemas.microsoft.com/office/spreadsheetml/2009/9/main" objectType="CheckBox" checked="Checked" fmlaLink="$H$4" lockText="1" noThreeD="1"/>
</file>

<file path=xl/ctrlProps/ctrlProp10.xml><?xml version="1.0" encoding="utf-8"?>
<formControlPr xmlns="http://schemas.microsoft.com/office/spreadsheetml/2009/9/main" objectType="CheckBox" checked="Checked" fmlaLink="$I$4" lockText="1" noThreeD="1"/>
</file>

<file path=xl/ctrlProps/ctrlProp11.xml><?xml version="1.0" encoding="utf-8"?>
<formControlPr xmlns="http://schemas.microsoft.com/office/spreadsheetml/2009/9/main" objectType="CheckBox" checked="Checked" fmlaLink="$J$4" lockText="1" noThreeD="1"/>
</file>

<file path=xl/ctrlProps/ctrlProp12.xml><?xml version="1.0" encoding="utf-8"?>
<formControlPr xmlns="http://schemas.microsoft.com/office/spreadsheetml/2009/9/main" objectType="Drop" dropStyle="combo" dx="16" fmlaLink="$K$10" fmlaRange="$K$2:$K$9" noThreeD="1" sel="5" val="0"/>
</file>

<file path=xl/ctrlProps/ctrlProp13.xml><?xml version="1.0" encoding="utf-8"?>
<formControlPr xmlns="http://schemas.microsoft.com/office/spreadsheetml/2009/9/main" objectType="Drop" dropStyle="combo" dx="16" fmlaLink="$M$5" fmlaRange="$M$2:$M$4" noThreeD="1"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chart" Target="../charts/chart20.xml"/><Relationship Id="rId1" Type="http://schemas.openxmlformats.org/officeDocument/2006/relationships/chart" Target="../charts/chart19.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95250</xdr:colOff>
      <xdr:row>7</xdr:row>
      <xdr:rowOff>85725</xdr:rowOff>
    </xdr:from>
    <xdr:to>
      <xdr:col>4</xdr:col>
      <xdr:colOff>409575</xdr:colOff>
      <xdr:row>18</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114300</xdr:colOff>
      <xdr:row>7</xdr:row>
      <xdr:rowOff>142875</xdr:rowOff>
    </xdr:from>
    <xdr:to>
      <xdr:col>10</xdr:col>
      <xdr:colOff>0</xdr:colOff>
      <xdr:row>17</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257176</xdr:colOff>
      <xdr:row>7</xdr:row>
      <xdr:rowOff>180975</xdr:rowOff>
    </xdr:from>
    <xdr:to>
      <xdr:col>13</xdr:col>
      <xdr:colOff>542926</xdr:colOff>
      <xdr:row>16</xdr:row>
      <xdr:rowOff>104774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152399</xdr:colOff>
      <xdr:row>7</xdr:row>
      <xdr:rowOff>180976</xdr:rowOff>
    </xdr:from>
    <xdr:to>
      <xdr:col>18</xdr:col>
      <xdr:colOff>571500</xdr:colOff>
      <xdr:row>16</xdr:row>
      <xdr:rowOff>142876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228600</xdr:colOff>
      <xdr:row>7</xdr:row>
      <xdr:rowOff>114300</xdr:rowOff>
    </xdr:from>
    <xdr:to>
      <xdr:col>23</xdr:col>
      <xdr:colOff>600076</xdr:colOff>
      <xdr:row>17</xdr:row>
      <xdr:rowOff>57150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266700</xdr:colOff>
      <xdr:row>8</xdr:row>
      <xdr:rowOff>47625</xdr:rowOff>
    </xdr:from>
    <xdr:to>
      <xdr:col>28</xdr:col>
      <xdr:colOff>342900</xdr:colOff>
      <xdr:row>17</xdr:row>
      <xdr:rowOff>66675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5</xdr:row>
      <xdr:rowOff>47625</xdr:rowOff>
    </xdr:from>
    <xdr:to>
      <xdr:col>13</xdr:col>
      <xdr:colOff>495300</xdr:colOff>
      <xdr:row>19</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200026</xdr:colOff>
      <xdr:row>6</xdr:row>
      <xdr:rowOff>114299</xdr:rowOff>
    </xdr:from>
    <xdr:to>
      <xdr:col>15</xdr:col>
      <xdr:colOff>590551</xdr:colOff>
      <xdr:row>13</xdr:row>
      <xdr:rowOff>66674</xdr:rowOff>
    </xdr:to>
    <xdr:cxnSp macro="">
      <xdr:nvCxnSpPr>
        <xdr:cNvPr id="4" name="Straight Arrow Connector 3"/>
        <xdr:cNvCxnSpPr/>
      </xdr:nvCxnSpPr>
      <xdr:spPr>
        <a:xfrm rot="10800000" flipV="1">
          <a:off x="8420101" y="1257299"/>
          <a:ext cx="1609725" cy="1285875"/>
        </a:xfrm>
        <a:prstGeom prst="straightConnector1">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twoCellAnchor>
    <xdr:from>
      <xdr:col>10</xdr:col>
      <xdr:colOff>361950</xdr:colOff>
      <xdr:row>7</xdr:row>
      <xdr:rowOff>104774</xdr:rowOff>
    </xdr:from>
    <xdr:to>
      <xdr:col>16</xdr:col>
      <xdr:colOff>19052</xdr:colOff>
      <xdr:row>15</xdr:row>
      <xdr:rowOff>190499</xdr:rowOff>
    </xdr:to>
    <xdr:cxnSp macro="">
      <xdr:nvCxnSpPr>
        <xdr:cNvPr id="7" name="Straight Arrow Connector 6"/>
        <xdr:cNvCxnSpPr/>
      </xdr:nvCxnSpPr>
      <xdr:spPr>
        <a:xfrm rot="10800000" flipV="1">
          <a:off x="6753225" y="1438274"/>
          <a:ext cx="3314702" cy="1609725"/>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6</xdr:col>
      <xdr:colOff>342902</xdr:colOff>
      <xdr:row>8</xdr:row>
      <xdr:rowOff>66674</xdr:rowOff>
    </xdr:from>
    <xdr:to>
      <xdr:col>16</xdr:col>
      <xdr:colOff>0</xdr:colOff>
      <xdr:row>9</xdr:row>
      <xdr:rowOff>152399</xdr:rowOff>
    </xdr:to>
    <xdr:cxnSp macro="">
      <xdr:nvCxnSpPr>
        <xdr:cNvPr id="10" name="Straight Arrow Connector 9"/>
        <xdr:cNvCxnSpPr/>
      </xdr:nvCxnSpPr>
      <xdr:spPr>
        <a:xfrm rot="10800000" flipV="1">
          <a:off x="4295777" y="1590674"/>
          <a:ext cx="5753098" cy="276225"/>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10</xdr:col>
      <xdr:colOff>161925</xdr:colOff>
      <xdr:row>9</xdr:row>
      <xdr:rowOff>76200</xdr:rowOff>
    </xdr:from>
    <xdr:to>
      <xdr:col>16</xdr:col>
      <xdr:colOff>19051</xdr:colOff>
      <xdr:row>10</xdr:row>
      <xdr:rowOff>114300</xdr:rowOff>
    </xdr:to>
    <xdr:cxnSp macro="">
      <xdr:nvCxnSpPr>
        <xdr:cNvPr id="13" name="Straight Arrow Connector 12"/>
        <xdr:cNvCxnSpPr/>
      </xdr:nvCxnSpPr>
      <xdr:spPr>
        <a:xfrm rot="10800000" flipV="1">
          <a:off x="6553200" y="1790700"/>
          <a:ext cx="3514726" cy="228600"/>
        </a:xfrm>
        <a:prstGeom prst="straightConnector1">
          <a:avLst/>
        </a:prstGeom>
        <a:ln>
          <a:tailEnd type="arrow"/>
        </a:ln>
      </xdr:spPr>
      <xdr:style>
        <a:lnRef idx="3">
          <a:schemeClr val="accent3"/>
        </a:lnRef>
        <a:fillRef idx="0">
          <a:schemeClr val="accent3"/>
        </a:fillRef>
        <a:effectRef idx="2">
          <a:schemeClr val="accent3"/>
        </a:effectRef>
        <a:fontRef idx="minor">
          <a:schemeClr val="tx1"/>
        </a:fontRef>
      </xdr:style>
    </xdr:cxnSp>
    <xdr:clientData/>
  </xdr:twoCellAnchor>
  <xdr:twoCellAnchor>
    <xdr:from>
      <xdr:col>8</xdr:col>
      <xdr:colOff>495301</xdr:colOff>
      <xdr:row>10</xdr:row>
      <xdr:rowOff>76200</xdr:rowOff>
    </xdr:from>
    <xdr:to>
      <xdr:col>16</xdr:col>
      <xdr:colOff>95252</xdr:colOff>
      <xdr:row>15</xdr:row>
      <xdr:rowOff>57150</xdr:rowOff>
    </xdr:to>
    <xdr:cxnSp macro="">
      <xdr:nvCxnSpPr>
        <xdr:cNvPr id="15" name="Straight Arrow Connector 14"/>
        <xdr:cNvCxnSpPr/>
      </xdr:nvCxnSpPr>
      <xdr:spPr>
        <a:xfrm rot="10800000" flipV="1">
          <a:off x="5667376" y="1981200"/>
          <a:ext cx="4476751" cy="933450"/>
        </a:xfrm>
        <a:prstGeom prst="straightConnector1">
          <a:avLst/>
        </a:prstGeom>
        <a:ln>
          <a:tailEnd type="arrow"/>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9</xdr:col>
      <xdr:colOff>28576</xdr:colOff>
      <xdr:row>10</xdr:row>
      <xdr:rowOff>95250</xdr:rowOff>
    </xdr:from>
    <xdr:to>
      <xdr:col>16</xdr:col>
      <xdr:colOff>104777</xdr:colOff>
      <xdr:row>11</xdr:row>
      <xdr:rowOff>57150</xdr:rowOff>
    </xdr:to>
    <xdr:cxnSp macro="">
      <xdr:nvCxnSpPr>
        <xdr:cNvPr id="17" name="Straight Arrow Connector 16"/>
        <xdr:cNvCxnSpPr/>
      </xdr:nvCxnSpPr>
      <xdr:spPr>
        <a:xfrm rot="10800000">
          <a:off x="5810251" y="2000250"/>
          <a:ext cx="4343401" cy="152400"/>
        </a:xfrm>
        <a:prstGeom prst="straightConnector1">
          <a:avLst/>
        </a:prstGeom>
        <a:ln>
          <a:tailEnd type="arrow"/>
        </a:ln>
      </xdr:spPr>
      <xdr:style>
        <a:lnRef idx="3">
          <a:schemeClr val="accent5"/>
        </a:lnRef>
        <a:fillRef idx="0">
          <a:schemeClr val="accent5"/>
        </a:fillRef>
        <a:effectRef idx="2">
          <a:schemeClr val="accent5"/>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14</xdr:row>
      <xdr:rowOff>57150</xdr:rowOff>
    </xdr:from>
    <xdr:to>
      <xdr:col>9</xdr:col>
      <xdr:colOff>314325</xdr:colOff>
      <xdr:row>25</xdr:row>
      <xdr:rowOff>66675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76200</xdr:rowOff>
        </xdr:from>
        <xdr:to>
          <xdr:col>1</xdr:col>
          <xdr:colOff>447675</xdr:colOff>
          <xdr:row>1</xdr:row>
          <xdr:rowOff>95250</xdr:rowOff>
        </xdr:to>
        <xdr:sp macro="" textlink="">
          <xdr:nvSpPr>
            <xdr:cNvPr id="2049" name="Option 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India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0</xdr:row>
          <xdr:rowOff>76200</xdr:rowOff>
        </xdr:from>
        <xdr:to>
          <xdr:col>4</xdr:col>
          <xdr:colOff>447675</xdr:colOff>
          <xdr:row>1</xdr:row>
          <xdr:rowOff>95250</xdr:rowOff>
        </xdr:to>
        <xdr:sp macro="" textlink="">
          <xdr:nvSpPr>
            <xdr:cNvPr id="2050" name="Option 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Australia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76200</xdr:rowOff>
        </xdr:from>
        <xdr:to>
          <xdr:col>7</xdr:col>
          <xdr:colOff>447675</xdr:colOff>
          <xdr:row>1</xdr:row>
          <xdr:rowOff>95250</xdr:rowOff>
        </xdr:to>
        <xdr:sp macro="" textlink="">
          <xdr:nvSpPr>
            <xdr:cNvPr id="2052" name="Option 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South Africa</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514350</xdr:colOff>
      <xdr:row>0</xdr:row>
      <xdr:rowOff>95250</xdr:rowOff>
    </xdr:from>
    <xdr:to>
      <xdr:col>8</xdr:col>
      <xdr:colOff>209550</xdr:colOff>
      <xdr:row>12</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561975</xdr:colOff>
          <xdr:row>4</xdr:row>
          <xdr:rowOff>95250</xdr:rowOff>
        </xdr:from>
        <xdr:to>
          <xdr:col>12</xdr:col>
          <xdr:colOff>228600</xdr:colOff>
          <xdr:row>9</xdr:row>
          <xdr:rowOff>85725</xdr:rowOff>
        </xdr:to>
        <xdr:sp macro="" textlink="">
          <xdr:nvSpPr>
            <xdr:cNvPr id="3073" name="Group Box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5</xdr:row>
          <xdr:rowOff>76200</xdr:rowOff>
        </xdr:from>
        <xdr:to>
          <xdr:col>11</xdr:col>
          <xdr:colOff>542925</xdr:colOff>
          <xdr:row>6</xdr:row>
          <xdr:rowOff>95250</xdr:rowOff>
        </xdr:to>
        <xdr:sp macro="" textlink="">
          <xdr:nvSpPr>
            <xdr:cNvPr id="3074" name="Option 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Unit-1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7</xdr:row>
          <xdr:rowOff>104775</xdr:rowOff>
        </xdr:from>
        <xdr:to>
          <xdr:col>11</xdr:col>
          <xdr:colOff>514350</xdr:colOff>
          <xdr:row>8</xdr:row>
          <xdr:rowOff>123825</xdr:rowOff>
        </xdr:to>
        <xdr:sp macro="" textlink="">
          <xdr:nvSpPr>
            <xdr:cNvPr id="3075" name="Option 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Unit-2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11</xdr:row>
          <xdr:rowOff>0</xdr:rowOff>
        </xdr:from>
        <xdr:to>
          <xdr:col>12</xdr:col>
          <xdr:colOff>457200</xdr:colOff>
          <xdr:row>12</xdr:row>
          <xdr:rowOff>47625</xdr:rowOff>
        </xdr:to>
        <xdr:sp macro="" textlink="">
          <xdr:nvSpPr>
            <xdr:cNvPr id="3076" name="Drop Down 4" hidden="1">
              <a:extLst>
                <a:ext uri="{63B3BB69-23CF-44E3-9099-C40C66FF867C}">
                  <a14:compatExt spid="_x0000_s3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13</xdr:row>
          <xdr:rowOff>152400</xdr:rowOff>
        </xdr:from>
        <xdr:to>
          <xdr:col>8</xdr:col>
          <xdr:colOff>561975</xdr:colOff>
          <xdr:row>15</xdr:row>
          <xdr:rowOff>66675</xdr:rowOff>
        </xdr:to>
        <xdr:sp macro="" textlink="">
          <xdr:nvSpPr>
            <xdr:cNvPr id="3077" name="Scroll Bar 5" hidden="1">
              <a:extLst>
                <a:ext uri="{63B3BB69-23CF-44E3-9099-C40C66FF867C}">
                  <a14:compatExt spid="_x0000_s307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438150</xdr:colOff>
      <xdr:row>2</xdr:row>
      <xdr:rowOff>0</xdr:rowOff>
    </xdr:from>
    <xdr:to>
      <xdr:col>15</xdr:col>
      <xdr:colOff>142875</xdr:colOff>
      <xdr:row>15</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152400</xdr:colOff>
          <xdr:row>18</xdr:row>
          <xdr:rowOff>0</xdr:rowOff>
        </xdr:from>
        <xdr:to>
          <xdr:col>7</xdr:col>
          <xdr:colOff>323850</xdr:colOff>
          <xdr:row>19</xdr:row>
          <xdr:rowOff>19050</xdr:rowOff>
        </xdr:to>
        <xdr:sp macro="" textlink="">
          <xdr:nvSpPr>
            <xdr:cNvPr id="4097" name="Check Box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Sachin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18</xdr:row>
          <xdr:rowOff>28575</xdr:rowOff>
        </xdr:from>
        <xdr:to>
          <xdr:col>9</xdr:col>
          <xdr:colOff>85725</xdr:colOff>
          <xdr:row>19</xdr:row>
          <xdr:rowOff>47625</xdr:rowOff>
        </xdr:to>
        <xdr:sp macro="" textlink="">
          <xdr:nvSpPr>
            <xdr:cNvPr id="4098" name="Check Box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Rahul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18</xdr:row>
          <xdr:rowOff>0</xdr:rowOff>
        </xdr:from>
        <xdr:to>
          <xdr:col>10</xdr:col>
          <xdr:colOff>523875</xdr:colOff>
          <xdr:row>19</xdr:row>
          <xdr:rowOff>19050</xdr:rowOff>
        </xdr:to>
        <xdr:sp macro="" textlink="">
          <xdr:nvSpPr>
            <xdr:cNvPr id="4099" name="Check Box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Dhoni</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409575</xdr:colOff>
      <xdr:row>8</xdr:row>
      <xdr:rowOff>9525</xdr:rowOff>
    </xdr:from>
    <xdr:to>
      <xdr:col>15</xdr:col>
      <xdr:colOff>428624</xdr:colOff>
      <xdr:row>23</xdr:row>
      <xdr:rowOff>19050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514350</xdr:colOff>
      <xdr:row>13</xdr:row>
      <xdr:rowOff>66675</xdr:rowOff>
    </xdr:from>
    <xdr:to>
      <xdr:col>18</xdr:col>
      <xdr:colOff>209550</xdr:colOff>
      <xdr:row>27</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12</xdr:row>
      <xdr:rowOff>38100</xdr:rowOff>
    </xdr:from>
    <xdr:to>
      <xdr:col>6</xdr:col>
      <xdr:colOff>228600</xdr:colOff>
      <xdr:row>26</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485775</xdr:colOff>
      <xdr:row>5</xdr:row>
      <xdr:rowOff>47625</xdr:rowOff>
    </xdr:from>
    <xdr:to>
      <xdr:col>14</xdr:col>
      <xdr:colOff>180975</xdr:colOff>
      <xdr:row>19</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314325</xdr:colOff>
      <xdr:row>8</xdr:row>
      <xdr:rowOff>9525</xdr:rowOff>
    </xdr:from>
    <xdr:to>
      <xdr:col>14</xdr:col>
      <xdr:colOff>200025</xdr:colOff>
      <xdr:row>24</xdr:row>
      <xdr:rowOff>52387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9526</xdr:colOff>
      <xdr:row>10</xdr:row>
      <xdr:rowOff>180975</xdr:rowOff>
    </xdr:from>
    <xdr:to>
      <xdr:col>18</xdr:col>
      <xdr:colOff>171450</xdr:colOff>
      <xdr:row>33</xdr:row>
      <xdr:rowOff>104775</xdr:rowOff>
    </xdr:to>
    <xdr:sp macro="" textlink="">
      <xdr:nvSpPr>
        <xdr:cNvPr id="2" name="Rectangle 1"/>
        <xdr:cNvSpPr/>
      </xdr:nvSpPr>
      <xdr:spPr>
        <a:xfrm>
          <a:off x="5562601" y="2085975"/>
          <a:ext cx="6991349" cy="4305300"/>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rgbClr val="FFC000"/>
              </a:solidFill>
            </a:ln>
          </a:endParaRPr>
        </a:p>
      </xdr:txBody>
    </xdr:sp>
    <xdr:clientData/>
  </xdr:twoCellAnchor>
  <mc:AlternateContent xmlns:mc="http://schemas.openxmlformats.org/markup-compatibility/2006">
    <mc:Choice xmlns:a14="http://schemas.microsoft.com/office/drawing/2010/main" Requires="a14">
      <xdr:twoCellAnchor editAs="oneCell">
        <xdr:from>
          <xdr:col>10</xdr:col>
          <xdr:colOff>104775</xdr:colOff>
          <xdr:row>12</xdr:row>
          <xdr:rowOff>180975</xdr:rowOff>
        </xdr:from>
        <xdr:to>
          <xdr:col>11</xdr:col>
          <xdr:colOff>276225</xdr:colOff>
          <xdr:row>14</xdr:row>
          <xdr:rowOff>123825</xdr:rowOff>
        </xdr:to>
        <xdr:sp macro="" textlink="">
          <xdr:nvSpPr>
            <xdr:cNvPr id="13313" name="TextBox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15</xdr:row>
          <xdr:rowOff>142875</xdr:rowOff>
        </xdr:from>
        <xdr:to>
          <xdr:col>11</xdr:col>
          <xdr:colOff>304800</xdr:colOff>
          <xdr:row>17</xdr:row>
          <xdr:rowOff>85725</xdr:rowOff>
        </xdr:to>
        <xdr:sp macro="" textlink="">
          <xdr:nvSpPr>
            <xdr:cNvPr id="13314" name="TextBox2"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809625</xdr:colOff>
          <xdr:row>12</xdr:row>
          <xdr:rowOff>133350</xdr:rowOff>
        </xdr:from>
        <xdr:to>
          <xdr:col>15</xdr:col>
          <xdr:colOff>600075</xdr:colOff>
          <xdr:row>14</xdr:row>
          <xdr:rowOff>57150</xdr:rowOff>
        </xdr:to>
        <xdr:sp macro="" textlink="">
          <xdr:nvSpPr>
            <xdr:cNvPr id="13316" name="Drop Down 4" hidden="1">
              <a:extLst>
                <a:ext uri="{63B3BB69-23CF-44E3-9099-C40C66FF867C}">
                  <a14:compatExt spid="_x0000_s13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800100</xdr:colOff>
          <xdr:row>15</xdr:row>
          <xdr:rowOff>180975</xdr:rowOff>
        </xdr:from>
        <xdr:to>
          <xdr:col>15</xdr:col>
          <xdr:colOff>590550</xdr:colOff>
          <xdr:row>17</xdr:row>
          <xdr:rowOff>104775</xdr:rowOff>
        </xdr:to>
        <xdr:sp macro="" textlink="">
          <xdr:nvSpPr>
            <xdr:cNvPr id="13317" name="Drop Down 5" hidden="1">
              <a:extLst>
                <a:ext uri="{63B3BB69-23CF-44E3-9099-C40C66FF867C}">
                  <a14:compatExt spid="_x0000_s13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22</xdr:row>
          <xdr:rowOff>57150</xdr:rowOff>
        </xdr:from>
        <xdr:to>
          <xdr:col>10</xdr:col>
          <xdr:colOff>9525</xdr:colOff>
          <xdr:row>23</xdr:row>
          <xdr:rowOff>95250</xdr:rowOff>
        </xdr:to>
        <xdr:sp macro="" textlink="">
          <xdr:nvSpPr>
            <xdr:cNvPr id="13318" name="TextBox3"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26</xdr:row>
          <xdr:rowOff>152400</xdr:rowOff>
        </xdr:from>
        <xdr:to>
          <xdr:col>10</xdr:col>
          <xdr:colOff>19050</xdr:colOff>
          <xdr:row>28</xdr:row>
          <xdr:rowOff>0</xdr:rowOff>
        </xdr:to>
        <xdr:sp macro="" textlink="">
          <xdr:nvSpPr>
            <xdr:cNvPr id="13319" name="TextBox4" hidden="1">
              <a:extLst>
                <a:ext uri="{63B3BB69-23CF-44E3-9099-C40C66FF867C}">
                  <a14:compatExt spid="_x0000_s1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24</xdr:row>
          <xdr:rowOff>123825</xdr:rowOff>
        </xdr:from>
        <xdr:to>
          <xdr:col>10</xdr:col>
          <xdr:colOff>19050</xdr:colOff>
          <xdr:row>25</xdr:row>
          <xdr:rowOff>161925</xdr:rowOff>
        </xdr:to>
        <xdr:sp macro="" textlink="">
          <xdr:nvSpPr>
            <xdr:cNvPr id="13320" name="TextBox5"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28</xdr:row>
          <xdr:rowOff>180975</xdr:rowOff>
        </xdr:from>
        <xdr:to>
          <xdr:col>10</xdr:col>
          <xdr:colOff>9525</xdr:colOff>
          <xdr:row>30</xdr:row>
          <xdr:rowOff>28575</xdr:rowOff>
        </xdr:to>
        <xdr:sp macro="" textlink="">
          <xdr:nvSpPr>
            <xdr:cNvPr id="13321" name="TextBox6" hidden="1">
              <a:extLst>
                <a:ext uri="{63B3BB69-23CF-44E3-9099-C40C66FF867C}">
                  <a14:compatExt spid="_x0000_s13321"/>
                </a:ext>
              </a:extLst>
            </xdr:cNvPr>
            <xdr:cNvSpPr/>
          </xdr:nvSpPr>
          <xdr:spPr>
            <a:xfrm>
              <a:off x="0" y="0"/>
              <a:ext cx="0" cy="0"/>
            </a:xfrm>
            <a:prstGeom prst="rect">
              <a:avLst/>
            </a:prstGeom>
          </xdr:spPr>
        </xdr:sp>
        <xdr:clientData/>
      </xdr:twoCellAnchor>
    </mc:Choice>
    <mc:Fallback/>
  </mc:AlternateContent>
  <xdr:twoCellAnchor>
    <xdr:from>
      <xdr:col>10</xdr:col>
      <xdr:colOff>190499</xdr:colOff>
      <xdr:row>22</xdr:row>
      <xdr:rowOff>38100</xdr:rowOff>
    </xdr:from>
    <xdr:to>
      <xdr:col>11</xdr:col>
      <xdr:colOff>142875</xdr:colOff>
      <xdr:row>23</xdr:row>
      <xdr:rowOff>76200</xdr:rowOff>
    </xdr:to>
    <xdr:sp macro="" textlink="$O$2">
      <xdr:nvSpPr>
        <xdr:cNvPr id="5" name="Rectangle 4"/>
        <xdr:cNvSpPr/>
      </xdr:nvSpPr>
      <xdr:spPr>
        <a:xfrm>
          <a:off x="6962774" y="4229100"/>
          <a:ext cx="990601"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fld id="{90D03347-4ECD-4342-99AC-45F591F89B74}" type="TxLink">
            <a:rPr lang="en-US" sz="1100"/>
            <a:pPr algn="l"/>
            <a:t>0</a:t>
          </a:fld>
          <a:endParaRPr lang="en-US" sz="1100"/>
        </a:p>
      </xdr:txBody>
    </xdr:sp>
    <xdr:clientData/>
  </xdr:twoCellAnchor>
  <xdr:twoCellAnchor>
    <xdr:from>
      <xdr:col>10</xdr:col>
      <xdr:colOff>180976</xdr:colOff>
      <xdr:row>24</xdr:row>
      <xdr:rowOff>123825</xdr:rowOff>
    </xdr:from>
    <xdr:to>
      <xdr:col>11</xdr:col>
      <xdr:colOff>133352</xdr:colOff>
      <xdr:row>25</xdr:row>
      <xdr:rowOff>161925</xdr:rowOff>
    </xdr:to>
    <xdr:sp macro="" textlink="$O$3">
      <xdr:nvSpPr>
        <xdr:cNvPr id="19" name="Rectangle 18"/>
        <xdr:cNvSpPr/>
      </xdr:nvSpPr>
      <xdr:spPr>
        <a:xfrm>
          <a:off x="6953251" y="4695825"/>
          <a:ext cx="990601"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fld id="{8C83BF36-587B-463C-9EE0-5786B903F84D}" type="TxLink">
            <a:rPr lang="en-US" sz="1100"/>
            <a:pPr algn="l"/>
            <a:t>20</a:t>
          </a:fld>
          <a:endParaRPr lang="en-US" sz="1100"/>
        </a:p>
      </xdr:txBody>
    </xdr:sp>
    <xdr:clientData/>
  </xdr:twoCellAnchor>
  <xdr:twoCellAnchor>
    <xdr:from>
      <xdr:col>10</xdr:col>
      <xdr:colOff>190501</xdr:colOff>
      <xdr:row>26</xdr:row>
      <xdr:rowOff>133350</xdr:rowOff>
    </xdr:from>
    <xdr:to>
      <xdr:col>11</xdr:col>
      <xdr:colOff>142877</xdr:colOff>
      <xdr:row>27</xdr:row>
      <xdr:rowOff>171450</xdr:rowOff>
    </xdr:to>
    <xdr:sp macro="" textlink="$O$3">
      <xdr:nvSpPr>
        <xdr:cNvPr id="20" name="Rectangle 19"/>
        <xdr:cNvSpPr/>
      </xdr:nvSpPr>
      <xdr:spPr>
        <a:xfrm>
          <a:off x="6962776" y="5086350"/>
          <a:ext cx="990601"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fld id="{8C83BF36-587B-463C-9EE0-5786B903F84D}" type="TxLink">
            <a:rPr lang="en-US" sz="1100"/>
            <a:pPr algn="l"/>
            <a:t>20</a:t>
          </a:fld>
          <a:endParaRPr lang="en-US" sz="1100"/>
        </a:p>
      </xdr:txBody>
    </xdr:sp>
    <xdr:clientData/>
  </xdr:twoCellAnchor>
  <xdr:twoCellAnchor>
    <xdr:from>
      <xdr:col>10</xdr:col>
      <xdr:colOff>180976</xdr:colOff>
      <xdr:row>28</xdr:row>
      <xdr:rowOff>152400</xdr:rowOff>
    </xdr:from>
    <xdr:to>
      <xdr:col>11</xdr:col>
      <xdr:colOff>133352</xdr:colOff>
      <xdr:row>30</xdr:row>
      <xdr:rowOff>0</xdr:rowOff>
    </xdr:to>
    <xdr:sp macro="" textlink="$O$3">
      <xdr:nvSpPr>
        <xdr:cNvPr id="21" name="Rectangle 20"/>
        <xdr:cNvSpPr/>
      </xdr:nvSpPr>
      <xdr:spPr>
        <a:xfrm>
          <a:off x="6953251" y="5486400"/>
          <a:ext cx="990601"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fld id="{8C83BF36-587B-463C-9EE0-5786B903F84D}" type="TxLink">
            <a:rPr lang="en-US" sz="1100"/>
            <a:pPr algn="l"/>
            <a:t>20</a:t>
          </a:fld>
          <a:endParaRPr lang="en-US" sz="1100"/>
        </a:p>
      </xdr:txBody>
    </xdr:sp>
    <xdr:clientData/>
  </xdr:twoCellAnchor>
  <xdr:twoCellAnchor>
    <xdr:from>
      <xdr:col>12</xdr:col>
      <xdr:colOff>142875</xdr:colOff>
      <xdr:row>20</xdr:row>
      <xdr:rowOff>9525</xdr:rowOff>
    </xdr:from>
    <xdr:to>
      <xdr:col>17</xdr:col>
      <xdr:colOff>323850</xdr:colOff>
      <xdr:row>31</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104776</xdr:colOff>
      <xdr:row>6</xdr:row>
      <xdr:rowOff>133350</xdr:rowOff>
    </xdr:from>
    <xdr:to>
      <xdr:col>4</xdr:col>
      <xdr:colOff>962025</xdr:colOff>
      <xdr:row>12</xdr:row>
      <xdr:rowOff>114300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6</xdr:row>
      <xdr:rowOff>152400</xdr:rowOff>
    </xdr:from>
    <xdr:to>
      <xdr:col>2</xdr:col>
      <xdr:colOff>314325</xdr:colOff>
      <xdr:row>12</xdr:row>
      <xdr:rowOff>142875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38097</xdr:colOff>
      <xdr:row>1</xdr:row>
      <xdr:rowOff>66676</xdr:rowOff>
    </xdr:from>
    <xdr:to>
      <xdr:col>4</xdr:col>
      <xdr:colOff>962025</xdr:colOff>
      <xdr:row>3</xdr:row>
      <xdr:rowOff>123826</xdr:rowOff>
    </xdr:to>
    <mc:AlternateContent xmlns:mc="http://schemas.openxmlformats.org/markup-compatibility/2006" xmlns:a14="http://schemas.microsoft.com/office/drawing/2010/main">
      <mc:Choice Requires="a14">
        <xdr:graphicFrame macro="">
          <xdr:nvGraphicFramePr>
            <xdr:cNvPr id="9"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8097" y="361951"/>
              <a:ext cx="5305428" cy="6477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6</xdr:col>
      <xdr:colOff>428625</xdr:colOff>
      <xdr:row>5</xdr:row>
      <xdr:rowOff>185737</xdr:rowOff>
    </xdr:from>
    <xdr:to>
      <xdr:col>14</xdr:col>
      <xdr:colOff>123825</xdr:colOff>
      <xdr:row>20</xdr:row>
      <xdr:rowOff>71437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523875</xdr:colOff>
      <xdr:row>25</xdr:row>
      <xdr:rowOff>42862</xdr:rowOff>
    </xdr:from>
    <xdr:to>
      <xdr:col>14</xdr:col>
      <xdr:colOff>219075</xdr:colOff>
      <xdr:row>39</xdr:row>
      <xdr:rowOff>119062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485775</xdr:colOff>
      <xdr:row>24</xdr:row>
      <xdr:rowOff>19050</xdr:rowOff>
    </xdr:from>
    <xdr:to>
      <xdr:col>22</xdr:col>
      <xdr:colOff>428023</xdr:colOff>
      <xdr:row>51</xdr:row>
      <xdr:rowOff>113646</xdr:rowOff>
    </xdr:to>
    <xdr:pic>
      <xdr:nvPicPr>
        <xdr:cNvPr id="5" name="Picture 4"/>
        <xdr:cNvPicPr>
          <a:picLocks noChangeAspect="1"/>
        </xdr:cNvPicPr>
      </xdr:nvPicPr>
      <xdr:blipFill>
        <a:blip xmlns:r="http://schemas.openxmlformats.org/officeDocument/2006/relationships" r:embed="rId3"/>
        <a:stretch>
          <a:fillRect/>
        </a:stretch>
      </xdr:blipFill>
      <xdr:spPr>
        <a:xfrm>
          <a:off x="9058275" y="4591050"/>
          <a:ext cx="4819048" cy="523809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umit" refreshedDate="42535.710268287039" createdVersion="4" refreshedVersion="4" minRefreshableVersion="3" recordCount="119">
  <cacheSource type="worksheet">
    <worksheetSource name="Table1"/>
  </cacheSource>
  <cacheFields count="5">
    <cacheField name="Month" numFmtId="0">
      <sharedItems count="7">
        <s v="January"/>
        <s v="Febuary"/>
        <s v="March"/>
        <s v="April"/>
        <s v="June" u="1"/>
        <s v="May" u="1"/>
        <s v="July" u="1"/>
      </sharedItems>
    </cacheField>
    <cacheField name="Year" numFmtId="0">
      <sharedItems containsSemiMixedTypes="0" containsString="0" containsNumber="1" containsInteger="1" minValue="2014" maxValue="2014"/>
    </cacheField>
    <cacheField name="Balance Sheet" numFmtId="0">
      <sharedItems containsBlank="1" count="7">
        <s v="Current Asstes"/>
        <s v="Current Liabalites"/>
        <s v="Non Current Liabalites"/>
        <s v="Non Current Asstes"/>
        <s v="Current  Liabalites"/>
        <m u="1"/>
        <s v="Fixed Asstes" u="1"/>
      </sharedItems>
    </cacheField>
    <cacheField name="Type" numFmtId="0">
      <sharedItems containsBlank="1" count="32">
        <s v="Cash"/>
        <s v="Account Receivble"/>
        <s v="Short Term Investment"/>
        <s v="Account Payable"/>
        <s v="Debtors"/>
        <s v="Long Term Investment"/>
        <s v="Plant &amp; Equipment"/>
        <s v="Property"/>
        <s v="Creditors"/>
        <s v="Bills Payable"/>
        <s v="Accrued Expenses"/>
        <s v="Tax Payble"/>
        <s v="Interest Payable"/>
        <s v="Bills Receivble"/>
        <s v="Inventory"/>
        <s v="Long term Loan"/>
        <s v="Debt Security"/>
        <s v="Long Term Leases"/>
        <s v="Other Asstes"/>
        <m u="1"/>
        <s v="Plant &amp; Machinery" u="1"/>
        <s v="Fixture" u="1"/>
        <s v="Furniture" u="1"/>
        <s v="Bonds Payable" u="1"/>
        <s v="Office Equipment" u="1"/>
        <s v="Other Long Term Liabalites" u="1"/>
        <s v="Land &amp; Building" u="1"/>
        <s v="Expenses" u="1"/>
        <s v="Fixed Deposit" u="1"/>
        <s v="Debtor" u="1"/>
        <s v="Long Term Provision" u="1"/>
        <s v="Plant  &amp; Equipment" u="1"/>
      </sharedItems>
    </cacheField>
    <cacheField name="Amount" numFmtId="0">
      <sharedItems containsSemiMixedTypes="0" containsString="0" containsNumber="1" containsInteger="1" minValue="292" maxValue="9884"/>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19">
  <r>
    <x v="0"/>
    <n v="2014"/>
    <x v="0"/>
    <x v="0"/>
    <n v="7107"/>
  </r>
  <r>
    <x v="0"/>
    <n v="2014"/>
    <x v="0"/>
    <x v="1"/>
    <n v="3268"/>
  </r>
  <r>
    <x v="0"/>
    <n v="2014"/>
    <x v="0"/>
    <x v="2"/>
    <n v="9753"/>
  </r>
  <r>
    <x v="0"/>
    <n v="2014"/>
    <x v="1"/>
    <x v="3"/>
    <n v="5467"/>
  </r>
  <r>
    <x v="0"/>
    <n v="2014"/>
    <x v="0"/>
    <x v="4"/>
    <n v="5795"/>
  </r>
  <r>
    <x v="0"/>
    <n v="2014"/>
    <x v="0"/>
    <x v="1"/>
    <n v="4220"/>
  </r>
  <r>
    <x v="0"/>
    <n v="2014"/>
    <x v="2"/>
    <x v="5"/>
    <n v="6922"/>
  </r>
  <r>
    <x v="0"/>
    <n v="2014"/>
    <x v="3"/>
    <x v="6"/>
    <n v="7379"/>
  </r>
  <r>
    <x v="0"/>
    <n v="2014"/>
    <x v="3"/>
    <x v="7"/>
    <n v="2631"/>
  </r>
  <r>
    <x v="0"/>
    <n v="2014"/>
    <x v="2"/>
    <x v="5"/>
    <n v="1920"/>
  </r>
  <r>
    <x v="0"/>
    <n v="2014"/>
    <x v="1"/>
    <x v="8"/>
    <n v="7958"/>
  </r>
  <r>
    <x v="0"/>
    <n v="2014"/>
    <x v="1"/>
    <x v="9"/>
    <n v="2761"/>
  </r>
  <r>
    <x v="0"/>
    <n v="2014"/>
    <x v="1"/>
    <x v="10"/>
    <n v="3957"/>
  </r>
  <r>
    <x v="0"/>
    <n v="2014"/>
    <x v="1"/>
    <x v="9"/>
    <n v="671"/>
  </r>
  <r>
    <x v="0"/>
    <n v="2014"/>
    <x v="1"/>
    <x v="8"/>
    <n v="9617"/>
  </r>
  <r>
    <x v="0"/>
    <n v="2014"/>
    <x v="0"/>
    <x v="4"/>
    <n v="2040"/>
  </r>
  <r>
    <x v="0"/>
    <n v="2014"/>
    <x v="1"/>
    <x v="3"/>
    <n v="5975"/>
  </r>
  <r>
    <x v="0"/>
    <n v="2014"/>
    <x v="1"/>
    <x v="11"/>
    <n v="9270"/>
  </r>
  <r>
    <x v="0"/>
    <n v="2014"/>
    <x v="1"/>
    <x v="10"/>
    <n v="929"/>
  </r>
  <r>
    <x v="0"/>
    <n v="2014"/>
    <x v="1"/>
    <x v="12"/>
    <n v="1045"/>
  </r>
  <r>
    <x v="0"/>
    <n v="2014"/>
    <x v="0"/>
    <x v="1"/>
    <n v="1583"/>
  </r>
  <r>
    <x v="0"/>
    <n v="2014"/>
    <x v="0"/>
    <x v="2"/>
    <n v="3600"/>
  </r>
  <r>
    <x v="0"/>
    <n v="2014"/>
    <x v="0"/>
    <x v="13"/>
    <n v="2027"/>
  </r>
  <r>
    <x v="0"/>
    <n v="2014"/>
    <x v="0"/>
    <x v="14"/>
    <n v="8833"/>
  </r>
  <r>
    <x v="0"/>
    <n v="2014"/>
    <x v="0"/>
    <x v="1"/>
    <n v="4783"/>
  </r>
  <r>
    <x v="0"/>
    <n v="2014"/>
    <x v="2"/>
    <x v="15"/>
    <n v="7385"/>
  </r>
  <r>
    <x v="0"/>
    <n v="2014"/>
    <x v="2"/>
    <x v="16"/>
    <n v="2146"/>
  </r>
  <r>
    <x v="0"/>
    <n v="2014"/>
    <x v="2"/>
    <x v="17"/>
    <n v="7314"/>
  </r>
  <r>
    <x v="0"/>
    <n v="2014"/>
    <x v="2"/>
    <x v="15"/>
    <n v="1116"/>
  </r>
  <r>
    <x v="0"/>
    <n v="2014"/>
    <x v="3"/>
    <x v="5"/>
    <n v="1024"/>
  </r>
  <r>
    <x v="1"/>
    <n v="2014"/>
    <x v="3"/>
    <x v="18"/>
    <n v="3518"/>
  </r>
  <r>
    <x v="1"/>
    <n v="2014"/>
    <x v="0"/>
    <x v="0"/>
    <n v="2173"/>
  </r>
  <r>
    <x v="1"/>
    <n v="2014"/>
    <x v="0"/>
    <x v="13"/>
    <n v="3537"/>
  </r>
  <r>
    <x v="1"/>
    <n v="2014"/>
    <x v="3"/>
    <x v="6"/>
    <n v="3493"/>
  </r>
  <r>
    <x v="1"/>
    <n v="2014"/>
    <x v="3"/>
    <x v="5"/>
    <n v="8231"/>
  </r>
  <r>
    <x v="1"/>
    <n v="2014"/>
    <x v="3"/>
    <x v="7"/>
    <n v="8336"/>
  </r>
  <r>
    <x v="1"/>
    <n v="2014"/>
    <x v="3"/>
    <x v="18"/>
    <n v="3273"/>
  </r>
  <r>
    <x v="1"/>
    <n v="2014"/>
    <x v="3"/>
    <x v="6"/>
    <n v="7583"/>
  </r>
  <r>
    <x v="1"/>
    <n v="2014"/>
    <x v="2"/>
    <x v="15"/>
    <n v="9884"/>
  </r>
  <r>
    <x v="1"/>
    <n v="2014"/>
    <x v="2"/>
    <x v="16"/>
    <n v="7496"/>
  </r>
  <r>
    <x v="1"/>
    <n v="2014"/>
    <x v="0"/>
    <x v="4"/>
    <n v="1258"/>
  </r>
  <r>
    <x v="1"/>
    <n v="2014"/>
    <x v="0"/>
    <x v="1"/>
    <n v="8467"/>
  </r>
  <r>
    <x v="1"/>
    <n v="2014"/>
    <x v="0"/>
    <x v="2"/>
    <n v="9735"/>
  </r>
  <r>
    <x v="1"/>
    <n v="2014"/>
    <x v="0"/>
    <x v="13"/>
    <n v="6169"/>
  </r>
  <r>
    <x v="1"/>
    <n v="2014"/>
    <x v="0"/>
    <x v="14"/>
    <n v="5352"/>
  </r>
  <r>
    <x v="1"/>
    <n v="2014"/>
    <x v="0"/>
    <x v="1"/>
    <n v="4826"/>
  </r>
  <r>
    <x v="1"/>
    <n v="2014"/>
    <x v="4"/>
    <x v="3"/>
    <n v="4882"/>
  </r>
  <r>
    <x v="1"/>
    <n v="2014"/>
    <x v="4"/>
    <x v="9"/>
    <n v="6007"/>
  </r>
  <r>
    <x v="1"/>
    <n v="2014"/>
    <x v="4"/>
    <x v="11"/>
    <n v="4221"/>
  </r>
  <r>
    <x v="1"/>
    <n v="2014"/>
    <x v="4"/>
    <x v="10"/>
    <n v="5243"/>
  </r>
  <r>
    <x v="1"/>
    <n v="2014"/>
    <x v="4"/>
    <x v="9"/>
    <n v="2149"/>
  </r>
  <r>
    <x v="1"/>
    <n v="2014"/>
    <x v="4"/>
    <x v="8"/>
    <n v="3573"/>
  </r>
  <r>
    <x v="1"/>
    <n v="2014"/>
    <x v="4"/>
    <x v="12"/>
    <n v="6177"/>
  </r>
  <r>
    <x v="1"/>
    <n v="2014"/>
    <x v="4"/>
    <x v="11"/>
    <n v="3526"/>
  </r>
  <r>
    <x v="1"/>
    <n v="2014"/>
    <x v="4"/>
    <x v="8"/>
    <n v="6484"/>
  </r>
  <r>
    <x v="1"/>
    <n v="2014"/>
    <x v="0"/>
    <x v="0"/>
    <n v="6503"/>
  </r>
  <r>
    <x v="1"/>
    <n v="2014"/>
    <x v="0"/>
    <x v="4"/>
    <n v="8741"/>
  </r>
  <r>
    <x v="1"/>
    <n v="2014"/>
    <x v="0"/>
    <x v="2"/>
    <n v="3786"/>
  </r>
  <r>
    <x v="2"/>
    <n v="2014"/>
    <x v="0"/>
    <x v="13"/>
    <n v="6023"/>
  </r>
  <r>
    <x v="2"/>
    <n v="2014"/>
    <x v="0"/>
    <x v="14"/>
    <n v="687"/>
  </r>
  <r>
    <x v="2"/>
    <n v="2014"/>
    <x v="0"/>
    <x v="1"/>
    <n v="2794"/>
  </r>
  <r>
    <x v="2"/>
    <n v="2014"/>
    <x v="1"/>
    <x v="3"/>
    <n v="8083"/>
  </r>
  <r>
    <x v="2"/>
    <n v="2014"/>
    <x v="1"/>
    <x v="9"/>
    <n v="6302"/>
  </r>
  <r>
    <x v="2"/>
    <n v="2014"/>
    <x v="1"/>
    <x v="10"/>
    <n v="2718"/>
  </r>
  <r>
    <x v="2"/>
    <n v="2014"/>
    <x v="1"/>
    <x v="8"/>
    <n v="4108"/>
  </r>
  <r>
    <x v="2"/>
    <n v="2014"/>
    <x v="1"/>
    <x v="12"/>
    <n v="1466"/>
  </r>
  <r>
    <x v="2"/>
    <n v="2014"/>
    <x v="1"/>
    <x v="10"/>
    <n v="8877"/>
  </r>
  <r>
    <x v="2"/>
    <n v="2014"/>
    <x v="1"/>
    <x v="3"/>
    <n v="2362"/>
  </r>
  <r>
    <x v="2"/>
    <n v="2014"/>
    <x v="1"/>
    <x v="9"/>
    <n v="2624"/>
  </r>
  <r>
    <x v="2"/>
    <n v="2014"/>
    <x v="1"/>
    <x v="10"/>
    <n v="2148"/>
  </r>
  <r>
    <x v="2"/>
    <n v="2014"/>
    <x v="1"/>
    <x v="8"/>
    <n v="4079"/>
  </r>
  <r>
    <x v="2"/>
    <n v="2014"/>
    <x v="1"/>
    <x v="10"/>
    <n v="4528"/>
  </r>
  <r>
    <x v="2"/>
    <n v="2014"/>
    <x v="1"/>
    <x v="11"/>
    <n v="1660"/>
  </r>
  <r>
    <x v="2"/>
    <n v="2014"/>
    <x v="0"/>
    <x v="0"/>
    <n v="2114"/>
  </r>
  <r>
    <x v="2"/>
    <n v="2014"/>
    <x v="0"/>
    <x v="4"/>
    <n v="2411"/>
  </r>
  <r>
    <x v="2"/>
    <n v="2014"/>
    <x v="0"/>
    <x v="2"/>
    <n v="7168"/>
  </r>
  <r>
    <x v="2"/>
    <n v="2014"/>
    <x v="3"/>
    <x v="6"/>
    <n v="7505"/>
  </r>
  <r>
    <x v="2"/>
    <n v="2014"/>
    <x v="0"/>
    <x v="14"/>
    <n v="5887"/>
  </r>
  <r>
    <x v="2"/>
    <n v="2014"/>
    <x v="3"/>
    <x v="6"/>
    <n v="7534"/>
  </r>
  <r>
    <x v="2"/>
    <n v="2014"/>
    <x v="2"/>
    <x v="16"/>
    <n v="2018"/>
  </r>
  <r>
    <x v="2"/>
    <n v="2014"/>
    <x v="2"/>
    <x v="15"/>
    <n v="4818"/>
  </r>
  <r>
    <x v="2"/>
    <n v="2014"/>
    <x v="2"/>
    <x v="17"/>
    <n v="8381"/>
  </r>
  <r>
    <x v="2"/>
    <n v="2014"/>
    <x v="3"/>
    <x v="7"/>
    <n v="292"/>
  </r>
  <r>
    <x v="2"/>
    <n v="2014"/>
    <x v="3"/>
    <x v="18"/>
    <n v="3145"/>
  </r>
  <r>
    <x v="2"/>
    <n v="2014"/>
    <x v="3"/>
    <x v="5"/>
    <n v="9759"/>
  </r>
  <r>
    <x v="2"/>
    <n v="2014"/>
    <x v="0"/>
    <x v="13"/>
    <n v="8394"/>
  </r>
  <r>
    <x v="2"/>
    <n v="2014"/>
    <x v="0"/>
    <x v="2"/>
    <n v="5917"/>
  </r>
  <r>
    <x v="2"/>
    <n v="2014"/>
    <x v="1"/>
    <x v="3"/>
    <n v="2149"/>
  </r>
  <r>
    <x v="2"/>
    <n v="2014"/>
    <x v="1"/>
    <x v="12"/>
    <n v="3350"/>
  </r>
  <r>
    <x v="2"/>
    <n v="2014"/>
    <x v="2"/>
    <x v="5"/>
    <n v="5275"/>
  </r>
  <r>
    <x v="3"/>
    <n v="2014"/>
    <x v="1"/>
    <x v="9"/>
    <n v="4274"/>
  </r>
  <r>
    <x v="3"/>
    <n v="2014"/>
    <x v="1"/>
    <x v="3"/>
    <n v="3214"/>
  </r>
  <r>
    <x v="3"/>
    <n v="2014"/>
    <x v="2"/>
    <x v="5"/>
    <n v="8665"/>
  </r>
  <r>
    <x v="3"/>
    <n v="2014"/>
    <x v="3"/>
    <x v="5"/>
    <n v="3344"/>
  </r>
  <r>
    <x v="3"/>
    <n v="2014"/>
    <x v="3"/>
    <x v="7"/>
    <n v="6721"/>
  </r>
  <r>
    <x v="3"/>
    <n v="2014"/>
    <x v="3"/>
    <x v="6"/>
    <n v="1340"/>
  </r>
  <r>
    <x v="3"/>
    <n v="2014"/>
    <x v="3"/>
    <x v="5"/>
    <n v="8696"/>
  </r>
  <r>
    <x v="3"/>
    <n v="2014"/>
    <x v="3"/>
    <x v="18"/>
    <n v="388"/>
  </r>
  <r>
    <x v="3"/>
    <n v="2014"/>
    <x v="3"/>
    <x v="18"/>
    <n v="7661"/>
  </r>
  <r>
    <x v="3"/>
    <n v="2014"/>
    <x v="0"/>
    <x v="0"/>
    <n v="7039"/>
  </r>
  <r>
    <x v="3"/>
    <n v="2014"/>
    <x v="0"/>
    <x v="1"/>
    <n v="3676"/>
  </r>
  <r>
    <x v="3"/>
    <n v="2014"/>
    <x v="0"/>
    <x v="2"/>
    <n v="3236"/>
  </r>
  <r>
    <x v="3"/>
    <n v="2014"/>
    <x v="0"/>
    <x v="13"/>
    <n v="7823"/>
  </r>
  <r>
    <x v="3"/>
    <n v="2014"/>
    <x v="0"/>
    <x v="2"/>
    <n v="4271"/>
  </r>
  <r>
    <x v="3"/>
    <n v="2014"/>
    <x v="0"/>
    <x v="4"/>
    <n v="2933"/>
  </r>
  <r>
    <x v="3"/>
    <n v="2014"/>
    <x v="0"/>
    <x v="13"/>
    <n v="5944"/>
  </r>
  <r>
    <x v="3"/>
    <n v="2014"/>
    <x v="0"/>
    <x v="1"/>
    <n v="6501"/>
  </r>
  <r>
    <x v="3"/>
    <n v="2014"/>
    <x v="1"/>
    <x v="11"/>
    <n v="4109"/>
  </r>
  <r>
    <x v="3"/>
    <n v="2014"/>
    <x v="1"/>
    <x v="9"/>
    <n v="3134"/>
  </r>
  <r>
    <x v="3"/>
    <n v="2014"/>
    <x v="1"/>
    <x v="12"/>
    <n v="9403"/>
  </r>
  <r>
    <x v="3"/>
    <n v="2014"/>
    <x v="1"/>
    <x v="10"/>
    <n v="9482"/>
  </r>
  <r>
    <x v="3"/>
    <n v="2014"/>
    <x v="1"/>
    <x v="9"/>
    <n v="8139"/>
  </r>
  <r>
    <x v="3"/>
    <n v="2014"/>
    <x v="1"/>
    <x v="8"/>
    <n v="4080"/>
  </r>
  <r>
    <x v="3"/>
    <n v="2014"/>
    <x v="2"/>
    <x v="16"/>
    <n v="8850"/>
  </r>
  <r>
    <x v="3"/>
    <n v="2014"/>
    <x v="2"/>
    <x v="15"/>
    <n v="1109"/>
  </r>
  <r>
    <x v="3"/>
    <n v="2014"/>
    <x v="2"/>
    <x v="17"/>
    <n v="8338"/>
  </r>
  <r>
    <x v="3"/>
    <n v="2014"/>
    <x v="1"/>
    <x v="11"/>
    <n v="2647"/>
  </r>
  <r>
    <x v="3"/>
    <n v="2014"/>
    <x v="0"/>
    <x v="14"/>
    <n v="5062"/>
  </r>
  <r>
    <x v="3"/>
    <n v="2014"/>
    <x v="0"/>
    <x v="13"/>
    <n v="709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grandTotalCaption="Total Current Asstes" updatedVersion="4" minRefreshableVersion="3" itemPrintTitles="1" createdVersion="4" indent="0" showHeaders="0" outline="1" outlineData="1" multipleFieldFilters="0">
  <location ref="A16:B24" firstHeaderRow="1" firstDataRow="1" firstDataCol="1"/>
  <pivotFields count="5">
    <pivotField showAll="0" defaultSubtotal="0">
      <items count="7">
        <item h="1" x="0"/>
        <item x="2"/>
        <item h="1" x="3"/>
        <item h="1" m="1" x="5"/>
        <item h="1" m="1" x="4"/>
        <item h="1" m="1" x="6"/>
        <item h="1" x="1"/>
      </items>
    </pivotField>
    <pivotField showAll="0" defaultSubtotal="0"/>
    <pivotField axis="axisRow" showAll="0" defaultSubtotal="0">
      <items count="7">
        <item h="1" x="4"/>
        <item x="0"/>
        <item h="1" x="1"/>
        <item h="1" m="1" x="6"/>
        <item h="1" x="3"/>
        <item h="1" x="2"/>
        <item h="1" m="1" x="5"/>
      </items>
    </pivotField>
    <pivotField axis="axisRow" showAll="0" defaultSubtotal="0">
      <items count="32">
        <item x="3"/>
        <item x="1"/>
        <item x="10"/>
        <item x="9"/>
        <item x="13"/>
        <item m="1" x="23"/>
        <item x="0"/>
        <item x="16"/>
        <item m="1" x="27"/>
        <item m="1" x="28"/>
        <item m="1" x="21"/>
        <item m="1" x="22"/>
        <item x="12"/>
        <item x="14"/>
        <item m="1" x="26"/>
        <item x="5"/>
        <item x="17"/>
        <item x="15"/>
        <item m="1" x="30"/>
        <item m="1" x="24"/>
        <item x="18"/>
        <item m="1" x="25"/>
        <item m="1" x="31"/>
        <item x="6"/>
        <item m="1" x="20"/>
        <item x="7"/>
        <item x="2"/>
        <item x="11"/>
        <item m="1" x="19"/>
        <item m="1" x="29"/>
        <item x="8"/>
        <item x="4"/>
      </items>
    </pivotField>
    <pivotField dataField="1" showAll="0" defaultSubtotal="0"/>
  </pivotFields>
  <rowFields count="2">
    <field x="2"/>
    <field x="3"/>
  </rowFields>
  <rowItems count="8">
    <i>
      <x v="1"/>
    </i>
    <i r="1">
      <x v="1"/>
    </i>
    <i r="1">
      <x v="4"/>
    </i>
    <i r="1">
      <x v="6"/>
    </i>
    <i r="1">
      <x v="13"/>
    </i>
    <i r="1">
      <x v="26"/>
    </i>
    <i r="1">
      <x v="31"/>
    </i>
    <i t="grand">
      <x/>
    </i>
  </rowItems>
  <colItems count="1">
    <i/>
  </colItems>
  <dataFields count="1">
    <dataField name=" " fld="4" baseField="3" baseItem="23" numFmtId="6"/>
  </dataFields>
  <formats count="2">
    <format dxfId="43">
      <pivotArea grandRow="1" outline="0" collapsedLevelsAreSubtotals="1" fieldPosition="0"/>
    </format>
    <format dxfId="42">
      <pivotArea dataOnly="0" labelOnly="1" grandRow="1" outline="0" fieldPosition="0"/>
    </format>
  </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8" cacheId="0" applyNumberFormats="0" applyBorderFormats="0" applyFontFormats="0" applyPatternFormats="0" applyAlignmentFormats="0" applyWidthHeightFormats="1" dataCaption="Values" grandTotalCaption="Total Current Liabalites" updatedVersion="4" minRefreshableVersion="3" itemPrintTitles="1" createdVersion="4" indent="0" showHeaders="0" outline="1" outlineData="1" multipleFieldFilters="0">
  <location ref="D16:E24" firstHeaderRow="1" firstDataRow="1" firstDataCol="1"/>
  <pivotFields count="5">
    <pivotField showAll="0" defaultSubtotal="0">
      <items count="7">
        <item h="1" x="0"/>
        <item x="2"/>
        <item h="1" x="3"/>
        <item h="1" m="1" x="5"/>
        <item h="1" m="1" x="4"/>
        <item h="1" m="1" x="6"/>
        <item h="1" x="1"/>
      </items>
    </pivotField>
    <pivotField showAll="0" defaultSubtotal="0"/>
    <pivotField axis="axisRow" showAll="0" defaultSubtotal="0">
      <items count="7">
        <item x="4"/>
        <item h="1" x="0"/>
        <item x="1"/>
        <item h="1" m="1" x="6"/>
        <item h="1" x="3"/>
        <item h="1" x="2"/>
        <item h="1" m="1" x="5"/>
      </items>
    </pivotField>
    <pivotField axis="axisRow" showAll="0" defaultSubtotal="0">
      <items count="32">
        <item x="3"/>
        <item x="1"/>
        <item x="10"/>
        <item x="9"/>
        <item x="13"/>
        <item m="1" x="23"/>
        <item x="0"/>
        <item x="16"/>
        <item m="1" x="27"/>
        <item m="1" x="28"/>
        <item m="1" x="21"/>
        <item m="1" x="22"/>
        <item x="12"/>
        <item x="14"/>
        <item m="1" x="26"/>
        <item x="5"/>
        <item x="17"/>
        <item x="15"/>
        <item m="1" x="30"/>
        <item m="1" x="24"/>
        <item x="18"/>
        <item m="1" x="25"/>
        <item m="1" x="31"/>
        <item x="6"/>
        <item m="1" x="20"/>
        <item x="7"/>
        <item x="2"/>
        <item x="11"/>
        <item m="1" x="19"/>
        <item m="1" x="29"/>
        <item x="8"/>
        <item x="4"/>
      </items>
    </pivotField>
    <pivotField dataField="1" showAll="0" defaultSubtotal="0"/>
  </pivotFields>
  <rowFields count="2">
    <field x="2"/>
    <field x="3"/>
  </rowFields>
  <rowItems count="8">
    <i>
      <x v="2"/>
    </i>
    <i r="1">
      <x/>
    </i>
    <i r="1">
      <x v="2"/>
    </i>
    <i r="1">
      <x v="3"/>
    </i>
    <i r="1">
      <x v="12"/>
    </i>
    <i r="1">
      <x v="27"/>
    </i>
    <i r="1">
      <x v="30"/>
    </i>
    <i t="grand">
      <x/>
    </i>
  </rowItems>
  <colItems count="1">
    <i/>
  </colItems>
  <dataFields count="1">
    <dataField name=" " fld="4" baseField="3" baseItem="23" numFmtId="6"/>
  </dataFields>
  <formats count="2">
    <format dxfId="45">
      <pivotArea grandRow="1" outline="0" collapsedLevelsAreSubtotals="1" fieldPosition="0"/>
    </format>
    <format dxfId="44">
      <pivotArea dataOnly="0" labelOnly="1" grandRow="1" outline="0" fieldPosition="0"/>
    </format>
  </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7" cacheId="0" applyNumberFormats="0" applyBorderFormats="0" applyFontFormats="0" applyPatternFormats="0" applyAlignmentFormats="0" applyWidthHeightFormats="1" dataCaption="Values" grandTotalCaption="Total Non Current Liabalites" updatedVersion="4" minRefreshableVersion="3" itemPrintTitles="1" createdVersion="4" indent="0" showHeaders="0" outline="1" outlineData="1" multipleFieldFilters="0">
  <location ref="D25:E31" firstHeaderRow="1" firstDataRow="1" firstDataCol="1"/>
  <pivotFields count="5">
    <pivotField showAll="0" defaultSubtotal="0">
      <items count="7">
        <item h="1" x="0"/>
        <item x="2"/>
        <item h="1" x="3"/>
        <item h="1" m="1" x="5"/>
        <item h="1" m="1" x="4"/>
        <item h="1" m="1" x="6"/>
        <item h="1" x="1"/>
      </items>
    </pivotField>
    <pivotField showAll="0" defaultSubtotal="0"/>
    <pivotField axis="axisRow" showAll="0" defaultSubtotal="0">
      <items count="7">
        <item h="1" x="4"/>
        <item h="1" x="0"/>
        <item h="1" x="1"/>
        <item h="1" m="1" x="6"/>
        <item h="1" x="3"/>
        <item x="2"/>
        <item h="1" m="1" x="5"/>
      </items>
    </pivotField>
    <pivotField axis="axisRow" showAll="0" defaultSubtotal="0">
      <items count="32">
        <item x="3"/>
        <item x="1"/>
        <item x="10"/>
        <item x="9"/>
        <item x="13"/>
        <item m="1" x="23"/>
        <item x="0"/>
        <item x="16"/>
        <item m="1" x="27"/>
        <item m="1" x="28"/>
        <item m="1" x="21"/>
        <item m="1" x="22"/>
        <item x="12"/>
        <item x="14"/>
        <item m="1" x="26"/>
        <item x="5"/>
        <item x="17"/>
        <item x="15"/>
        <item m="1" x="30"/>
        <item m="1" x="24"/>
        <item x="18"/>
        <item m="1" x="25"/>
        <item m="1" x="31"/>
        <item x="6"/>
        <item m="1" x="20"/>
        <item x="7"/>
        <item x="2"/>
        <item x="11"/>
        <item m="1" x="19"/>
        <item m="1" x="29"/>
        <item x="8"/>
        <item x="4"/>
      </items>
    </pivotField>
    <pivotField dataField="1" showAll="0" defaultSubtotal="0"/>
  </pivotFields>
  <rowFields count="2">
    <field x="2"/>
    <field x="3"/>
  </rowFields>
  <rowItems count="6">
    <i>
      <x v="5"/>
    </i>
    <i r="1">
      <x v="7"/>
    </i>
    <i r="1">
      <x v="15"/>
    </i>
    <i r="1">
      <x v="16"/>
    </i>
    <i r="1">
      <x v="17"/>
    </i>
    <i t="grand">
      <x/>
    </i>
  </rowItems>
  <colItems count="1">
    <i/>
  </colItems>
  <dataFields count="1">
    <dataField name=" " fld="4" baseField="3" baseItem="23" numFmtId="6"/>
  </dataFields>
  <formats count="1">
    <format dxfId="46">
      <pivotArea grandRow="1" outline="0" collapsedLevelsAreSubtotals="1" fieldPosition="0"/>
    </format>
  </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0" applyNumberFormats="0" applyBorderFormats="0" applyFontFormats="0" applyPatternFormats="0" applyAlignmentFormats="0" applyWidthHeightFormats="1" dataCaption="Values" grandTotalCaption="Total Non Current Asstes" updatedVersion="4" minRefreshableVersion="3" itemPrintTitles="1" createdVersion="4" indent="0" showHeaders="0" outline="1" outlineData="1" multipleFieldFilters="0">
  <location ref="A25:B31" firstHeaderRow="1" firstDataRow="1" firstDataCol="1"/>
  <pivotFields count="5">
    <pivotField showAll="0" defaultSubtotal="0">
      <items count="7">
        <item h="1" x="0"/>
        <item x="2"/>
        <item h="1" x="3"/>
        <item h="1" m="1" x="5"/>
        <item h="1" m="1" x="4"/>
        <item h="1" m="1" x="6"/>
        <item h="1" x="1"/>
      </items>
    </pivotField>
    <pivotField showAll="0" defaultSubtotal="0"/>
    <pivotField axis="axisRow" showAll="0" defaultSubtotal="0">
      <items count="7">
        <item h="1" x="4"/>
        <item h="1" x="0"/>
        <item h="1" x="1"/>
        <item h="1" m="1" x="6"/>
        <item x="3"/>
        <item h="1" x="2"/>
        <item h="1" m="1" x="5"/>
      </items>
    </pivotField>
    <pivotField axis="axisRow" showAll="0" defaultSubtotal="0">
      <items count="32">
        <item x="3"/>
        <item x="1"/>
        <item x="10"/>
        <item x="9"/>
        <item x="13"/>
        <item m="1" x="23"/>
        <item x="0"/>
        <item x="16"/>
        <item m="1" x="27"/>
        <item m="1" x="28"/>
        <item m="1" x="21"/>
        <item m="1" x="22"/>
        <item x="12"/>
        <item x="14"/>
        <item m="1" x="26"/>
        <item x="5"/>
        <item x="17"/>
        <item x="15"/>
        <item m="1" x="30"/>
        <item m="1" x="24"/>
        <item x="18"/>
        <item m="1" x="25"/>
        <item m="1" x="31"/>
        <item x="6"/>
        <item m="1" x="20"/>
        <item x="7"/>
        <item x="2"/>
        <item x="11"/>
        <item m="1" x="19"/>
        <item m="1" x="29"/>
        <item x="8"/>
        <item x="4"/>
      </items>
    </pivotField>
    <pivotField dataField="1" showAll="0" defaultSubtotal="0"/>
  </pivotFields>
  <rowFields count="2">
    <field x="2"/>
    <field x="3"/>
  </rowFields>
  <rowItems count="6">
    <i>
      <x v="4"/>
    </i>
    <i r="1">
      <x v="15"/>
    </i>
    <i r="1">
      <x v="20"/>
    </i>
    <i r="1">
      <x v="23"/>
    </i>
    <i r="1">
      <x v="25"/>
    </i>
    <i t="grand">
      <x/>
    </i>
  </rowItems>
  <colItems count="1">
    <i/>
  </colItems>
  <dataFields count="1">
    <dataField name=" " fld="4" baseField="3" baseItem="23" numFmtId="6"/>
  </dataFields>
  <formats count="1">
    <format dxfId="47">
      <pivotArea grandRow="1" outline="0" collapsedLevelsAreSubtotals="1" fieldPosition="0"/>
    </format>
  </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5" name="PivotTable1"/>
    <pivotTable tabId="15" name="PivotTable5"/>
    <pivotTable tabId="15" name="PivotTable7"/>
    <pivotTable tabId="15" name="PivotTable8"/>
  </pivotTables>
  <data>
    <tabular pivotCacheId="1">
      <items count="7">
        <i x="0"/>
        <i x="2" s="1"/>
        <i x="3"/>
        <i x="1"/>
        <i x="5" nd="1"/>
        <i x="4" nd="1"/>
        <i x="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4" showCaption="0" style="SlicerStyleDark2" rowHeight="182880"/>
</slicers>
</file>

<file path=xl/tables/table1.xml><?xml version="1.0" encoding="utf-8"?>
<table xmlns="http://schemas.openxmlformats.org/spreadsheetml/2006/main" id="1" name="Table1" displayName="Table1" ref="A1:E120" totalsRowShown="0">
  <tableColumns count="5">
    <tableColumn id="1" name="Month"/>
    <tableColumn id="2" name="Year"/>
    <tableColumn id="3" name="Balance Sheet"/>
    <tableColumn id="4" name="Type"/>
    <tableColumn id="5" name="Amount" dataDxfId="48">
      <calculatedColumnFormula>RANDBETWEEN(250,10000)</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5.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4.vml"/><Relationship Id="rId16" Type="http://schemas.openxmlformats.org/officeDocument/2006/relationships/ctrlProp" Target="../ctrlProps/ctrlProp13.xml"/><Relationship Id="rId1" Type="http://schemas.openxmlformats.org/officeDocument/2006/relationships/drawing" Target="../drawings/drawing1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trlProp" Target="../ctrlProps/ctrlProp1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1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2.xml"/><Relationship Id="rId4" Type="http://schemas.openxmlformats.org/officeDocument/2006/relationships/pivotTable" Target="../pivotTables/pivotTable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F8"/>
  <sheetViews>
    <sheetView workbookViewId="0">
      <selection activeCell="F21" sqref="F21"/>
    </sheetView>
  </sheetViews>
  <sheetFormatPr defaultRowHeight="15" x14ac:dyDescent="0.25"/>
  <cols>
    <col min="32" max="32" width="10.42578125" bestFit="1" customWidth="1"/>
  </cols>
  <sheetData>
    <row r="1" spans="1:32" x14ac:dyDescent="0.25">
      <c r="A1" s="1" t="s">
        <v>0</v>
      </c>
    </row>
    <row r="2" spans="1:32" x14ac:dyDescent="0.25">
      <c r="A2" s="1" t="s">
        <v>1</v>
      </c>
    </row>
    <row r="3" spans="1:32" x14ac:dyDescent="0.25">
      <c r="A3" t="s">
        <v>2</v>
      </c>
      <c r="G3" t="s">
        <v>3</v>
      </c>
      <c r="K3" t="s">
        <v>4</v>
      </c>
      <c r="P3" t="s">
        <v>5</v>
      </c>
      <c r="U3" t="s">
        <v>6</v>
      </c>
      <c r="Z3" t="s">
        <v>7</v>
      </c>
      <c r="AE3" t="s">
        <v>8</v>
      </c>
    </row>
    <row r="4" spans="1:32" x14ac:dyDescent="0.25">
      <c r="A4" s="2" t="s">
        <v>9</v>
      </c>
      <c r="B4" s="2" t="s">
        <v>10</v>
      </c>
      <c r="G4" s="2" t="s">
        <v>9</v>
      </c>
      <c r="H4" s="2" t="s">
        <v>10</v>
      </c>
      <c r="K4" s="2" t="s">
        <v>11</v>
      </c>
      <c r="L4" s="2" t="s">
        <v>12</v>
      </c>
      <c r="M4" s="2" t="s">
        <v>13</v>
      </c>
      <c r="P4" s="2" t="s">
        <v>9</v>
      </c>
      <c r="Q4" s="2" t="s">
        <v>10</v>
      </c>
      <c r="U4" s="2" t="s">
        <v>9</v>
      </c>
      <c r="V4" s="2" t="s">
        <v>10</v>
      </c>
      <c r="Z4" s="2" t="s">
        <v>14</v>
      </c>
      <c r="AA4" s="2" t="s">
        <v>15</v>
      </c>
      <c r="AE4" t="s">
        <v>16</v>
      </c>
      <c r="AF4" s="3">
        <v>37257</v>
      </c>
    </row>
    <row r="5" spans="1:32" x14ac:dyDescent="0.25">
      <c r="A5" s="2">
        <v>1</v>
      </c>
      <c r="B5" s="2">
        <v>2</v>
      </c>
      <c r="G5" s="2">
        <v>1</v>
      </c>
      <c r="H5" s="2">
        <v>2</v>
      </c>
      <c r="K5" s="2">
        <v>1</v>
      </c>
      <c r="L5" s="2">
        <v>2</v>
      </c>
      <c r="M5" s="2">
        <v>3</v>
      </c>
      <c r="P5" s="2">
        <v>1</v>
      </c>
      <c r="Q5" s="2">
        <v>2</v>
      </c>
      <c r="U5" s="2">
        <v>1</v>
      </c>
      <c r="V5" s="2">
        <v>2</v>
      </c>
      <c r="Z5" s="2"/>
      <c r="AA5" s="2"/>
      <c r="AE5" t="s">
        <v>17</v>
      </c>
      <c r="AF5">
        <v>41</v>
      </c>
    </row>
    <row r="6" spans="1:32" x14ac:dyDescent="0.25">
      <c r="A6" s="2">
        <v>3</v>
      </c>
      <c r="B6" s="2">
        <v>4</v>
      </c>
      <c r="G6" s="2">
        <v>3</v>
      </c>
      <c r="H6" s="2">
        <v>4</v>
      </c>
      <c r="P6" s="2">
        <v>3</v>
      </c>
      <c r="Q6" s="2">
        <v>4</v>
      </c>
      <c r="U6" s="2">
        <v>3</v>
      </c>
      <c r="V6" s="2">
        <v>4</v>
      </c>
      <c r="Z6" s="2">
        <v>1</v>
      </c>
      <c r="AA6" s="2">
        <v>2</v>
      </c>
      <c r="AE6" t="s">
        <v>18</v>
      </c>
      <c r="AF6">
        <v>46.125</v>
      </c>
    </row>
    <row r="7" spans="1:32" x14ac:dyDescent="0.25">
      <c r="Z7" s="2">
        <v>4</v>
      </c>
      <c r="AA7" s="2">
        <v>5</v>
      </c>
      <c r="AE7" t="s">
        <v>19</v>
      </c>
      <c r="AF7">
        <v>42</v>
      </c>
    </row>
    <row r="8" spans="1:32" x14ac:dyDescent="0.25">
      <c r="AE8" t="s">
        <v>20</v>
      </c>
      <c r="AF8">
        <v>44.063000000000002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Q17"/>
  <sheetViews>
    <sheetView workbookViewId="0">
      <selection activeCell="H4" sqref="H4"/>
    </sheetView>
  </sheetViews>
  <sheetFormatPr defaultRowHeight="15" x14ac:dyDescent="0.25"/>
  <cols>
    <col min="2" max="2" width="13.5703125" bestFit="1" customWidth="1"/>
  </cols>
  <sheetData>
    <row r="3" spans="2:17" x14ac:dyDescent="0.25">
      <c r="B3" s="4" t="s">
        <v>21</v>
      </c>
      <c r="C3" s="4" t="s">
        <v>22</v>
      </c>
    </row>
    <row r="4" spans="2:17" x14ac:dyDescent="0.25">
      <c r="B4" s="5" t="s">
        <v>2</v>
      </c>
      <c r="C4" s="5">
        <v>1</v>
      </c>
    </row>
    <row r="5" spans="2:17" x14ac:dyDescent="0.25">
      <c r="B5" s="5" t="s">
        <v>3</v>
      </c>
      <c r="C5" s="5">
        <f>C4+1</f>
        <v>2</v>
      </c>
    </row>
    <row r="6" spans="2:17" x14ac:dyDescent="0.25">
      <c r="B6" s="5" t="s">
        <v>4</v>
      </c>
      <c r="C6" s="5">
        <f t="shared" ref="C6:C14" si="0">C5+1</f>
        <v>3</v>
      </c>
    </row>
    <row r="7" spans="2:17" x14ac:dyDescent="0.25">
      <c r="B7" s="5" t="s">
        <v>5</v>
      </c>
      <c r="C7" s="5">
        <f t="shared" si="0"/>
        <v>4</v>
      </c>
      <c r="Q7" t="s">
        <v>29</v>
      </c>
    </row>
    <row r="8" spans="2:17" x14ac:dyDescent="0.25">
      <c r="B8" s="5" t="s">
        <v>23</v>
      </c>
      <c r="C8" s="5">
        <f t="shared" si="0"/>
        <v>5</v>
      </c>
      <c r="Q8" t="s">
        <v>30</v>
      </c>
    </row>
    <row r="9" spans="2:17" x14ac:dyDescent="0.25">
      <c r="B9" s="5" t="s">
        <v>24</v>
      </c>
      <c r="C9" s="5">
        <f t="shared" si="0"/>
        <v>6</v>
      </c>
      <c r="Q9" t="s">
        <v>31</v>
      </c>
    </row>
    <row r="10" spans="2:17" x14ac:dyDescent="0.25">
      <c r="B10" s="5" t="s">
        <v>8</v>
      </c>
      <c r="C10" s="5">
        <f t="shared" si="0"/>
        <v>7</v>
      </c>
      <c r="Q10" t="s">
        <v>32</v>
      </c>
    </row>
    <row r="11" spans="2:17" x14ac:dyDescent="0.25">
      <c r="B11" s="5" t="s">
        <v>25</v>
      </c>
      <c r="C11" s="5">
        <f t="shared" si="0"/>
        <v>8</v>
      </c>
      <c r="Q11" t="s">
        <v>33</v>
      </c>
    </row>
    <row r="12" spans="2:17" x14ac:dyDescent="0.25">
      <c r="B12" s="5" t="s">
        <v>26</v>
      </c>
      <c r="C12" s="5">
        <f t="shared" si="0"/>
        <v>9</v>
      </c>
      <c r="Q12" t="s">
        <v>34</v>
      </c>
    </row>
    <row r="13" spans="2:17" x14ac:dyDescent="0.25">
      <c r="B13" s="5" t="s">
        <v>27</v>
      </c>
      <c r="C13" s="5">
        <f t="shared" si="0"/>
        <v>10</v>
      </c>
      <c r="Q13" t="s">
        <v>35</v>
      </c>
    </row>
    <row r="14" spans="2:17" x14ac:dyDescent="0.25">
      <c r="B14" s="5" t="s">
        <v>28</v>
      </c>
      <c r="C14" s="5">
        <f t="shared" si="0"/>
        <v>11</v>
      </c>
      <c r="Q14" t="s">
        <v>36</v>
      </c>
    </row>
    <row r="15" spans="2:17" x14ac:dyDescent="0.25">
      <c r="Q15" t="s">
        <v>37</v>
      </c>
    </row>
    <row r="16" spans="2:17" x14ac:dyDescent="0.25">
      <c r="Q16" t="s">
        <v>38</v>
      </c>
    </row>
    <row r="17" spans="17:17" x14ac:dyDescent="0.25">
      <c r="Q17" t="s">
        <v>39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10"/>
  <sheetViews>
    <sheetView workbookViewId="0">
      <selection activeCell="B14" sqref="B14"/>
    </sheetView>
  </sheetViews>
  <sheetFormatPr defaultRowHeight="15" x14ac:dyDescent="0.25"/>
  <cols>
    <col min="13" max="13" width="11.7109375" bestFit="1" customWidth="1"/>
  </cols>
  <sheetData>
    <row r="1" spans="1:15" x14ac:dyDescent="0.25">
      <c r="A1" s="58"/>
      <c r="B1" s="58"/>
      <c r="D1" s="58"/>
      <c r="E1" s="58"/>
      <c r="G1" s="58"/>
      <c r="H1" s="58"/>
      <c r="L1">
        <v>3</v>
      </c>
      <c r="M1" t="str">
        <f>CHOOSE($L$1,"India","Australia","South Africa")</f>
        <v>South Africa</v>
      </c>
    </row>
    <row r="2" spans="1:15" x14ac:dyDescent="0.25">
      <c r="A2" s="58"/>
      <c r="B2" s="58"/>
      <c r="D2" s="58"/>
      <c r="E2" s="58"/>
      <c r="G2" s="58"/>
      <c r="H2" s="58"/>
    </row>
    <row r="4" spans="1:15" x14ac:dyDescent="0.25">
      <c r="A4" t="s">
        <v>40</v>
      </c>
      <c r="B4" t="s">
        <v>41</v>
      </c>
      <c r="D4" t="s">
        <v>40</v>
      </c>
      <c r="E4" t="s">
        <v>41</v>
      </c>
      <c r="G4" t="s">
        <v>40</v>
      </c>
      <c r="H4" t="s">
        <v>41</v>
      </c>
      <c r="L4" s="6" t="s">
        <v>40</v>
      </c>
      <c r="M4" s="6" t="s">
        <v>41</v>
      </c>
      <c r="O4" t="s">
        <v>40</v>
      </c>
    </row>
    <row r="5" spans="1:15" x14ac:dyDescent="0.25">
      <c r="A5" t="s">
        <v>42</v>
      </c>
      <c r="B5">
        <v>34</v>
      </c>
      <c r="D5" t="s">
        <v>44</v>
      </c>
      <c r="E5">
        <v>65</v>
      </c>
      <c r="G5" t="s">
        <v>48</v>
      </c>
      <c r="H5">
        <v>53</v>
      </c>
      <c r="L5" s="5" t="str">
        <f>CHOOSE($L$1,A5,D5,G5)</f>
        <v>Amla</v>
      </c>
      <c r="M5" s="5">
        <f>CHOOSE($L$1,B5,E5,H5)</f>
        <v>53</v>
      </c>
      <c r="O5" t="str">
        <f ca="1">OFFSET($L$5,0,0,COUNTIF($L$5:$L$10,"&lt;&gt;"&amp;0),1)</f>
        <v>Amla</v>
      </c>
    </row>
    <row r="6" spans="1:15" x14ac:dyDescent="0.25">
      <c r="A6" t="s">
        <v>43</v>
      </c>
      <c r="B6">
        <v>24</v>
      </c>
      <c r="D6" t="s">
        <v>45</v>
      </c>
      <c r="E6">
        <v>12</v>
      </c>
      <c r="G6" t="s">
        <v>49</v>
      </c>
      <c r="H6">
        <v>42</v>
      </c>
      <c r="L6" s="5" t="str">
        <f t="shared" ref="L6:L10" si="0">CHOOSE($L$1,A6,D6,G6)</f>
        <v>Gail stain</v>
      </c>
      <c r="M6" s="5">
        <f t="shared" ref="M6:M9" si="1">CHOOSE($L$1,B6,E6,H6)</f>
        <v>42</v>
      </c>
    </row>
    <row r="7" spans="1:15" x14ac:dyDescent="0.25">
      <c r="D7" t="s">
        <v>46</v>
      </c>
      <c r="E7">
        <v>16</v>
      </c>
      <c r="G7" t="s">
        <v>50</v>
      </c>
      <c r="H7">
        <v>63</v>
      </c>
      <c r="L7" s="5" t="str">
        <f t="shared" si="0"/>
        <v>Gibs</v>
      </c>
      <c r="M7" s="5">
        <f t="shared" si="1"/>
        <v>63</v>
      </c>
      <c r="O7" t="s">
        <v>41</v>
      </c>
    </row>
    <row r="8" spans="1:15" x14ac:dyDescent="0.25">
      <c r="D8" t="s">
        <v>47</v>
      </c>
      <c r="E8">
        <v>73</v>
      </c>
      <c r="G8" t="s">
        <v>51</v>
      </c>
      <c r="H8">
        <v>13</v>
      </c>
      <c r="L8" s="5" t="str">
        <f t="shared" si="0"/>
        <v>Kallis</v>
      </c>
      <c r="M8" s="5">
        <f t="shared" si="1"/>
        <v>13</v>
      </c>
      <c r="O8">
        <f ca="1">OFFSET($M$5,0,0,COUNTIF($L$5:$L$9,"&lt;&gt;"&amp;0),1)</f>
        <v>13</v>
      </c>
    </row>
    <row r="9" spans="1:15" x14ac:dyDescent="0.25">
      <c r="G9" t="s">
        <v>52</v>
      </c>
      <c r="H9">
        <v>72</v>
      </c>
      <c r="L9" s="5" t="str">
        <f t="shared" si="0"/>
        <v>Pollack</v>
      </c>
      <c r="M9" s="5">
        <f t="shared" si="1"/>
        <v>72</v>
      </c>
    </row>
    <row r="10" spans="1:15" x14ac:dyDescent="0.25">
      <c r="L10" s="5">
        <f t="shared" si="0"/>
        <v>0</v>
      </c>
      <c r="M10" s="5"/>
    </row>
  </sheetData>
  <mergeCells count="3">
    <mergeCell ref="A1:B2"/>
    <mergeCell ref="D1:E2"/>
    <mergeCell ref="G1: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0</xdr:col>
                    <xdr:colOff>114300</xdr:colOff>
                    <xdr:row>0</xdr:row>
                    <xdr:rowOff>76200</xdr:rowOff>
                  </from>
                  <to>
                    <xdr:col>1</xdr:col>
                    <xdr:colOff>447675</xdr:colOff>
                    <xdr:row>1</xdr:row>
                    <xdr:rowOff>95250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3</xdr:col>
                    <xdr:colOff>114300</xdr:colOff>
                    <xdr:row>0</xdr:row>
                    <xdr:rowOff>76200</xdr:rowOff>
                  </from>
                  <to>
                    <xdr:col>4</xdr:col>
                    <xdr:colOff>447675</xdr:colOff>
                    <xdr:row>1</xdr:row>
                    <xdr:rowOff>95250</xdr:rowOff>
                  </to>
                </anchor>
              </controlPr>
            </control>
          </mc:Choice>
        </mc:AlternateContent>
        <mc:AlternateContent xmlns:mc="http://schemas.openxmlformats.org/markup-compatibility/2006">
          <mc:Choice Requires="x14">
            <control shapeId="2052" r:id="rId6" name="Option Button 4">
              <controlPr defaultSize="0" autoFill="0" autoLine="0" autoPict="0">
                <anchor moveWithCells="1">
                  <from>
                    <xdr:col>6</xdr:col>
                    <xdr:colOff>114300</xdr:colOff>
                    <xdr:row>0</xdr:row>
                    <xdr:rowOff>76200</xdr:rowOff>
                  </from>
                  <to>
                    <xdr:col>7</xdr:col>
                    <xdr:colOff>447675</xdr:colOff>
                    <xdr:row>1</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H25"/>
  <sheetViews>
    <sheetView topLeftCell="A2" workbookViewId="0">
      <selection activeCell="A3" sqref="A3"/>
    </sheetView>
  </sheetViews>
  <sheetFormatPr defaultRowHeight="15" x14ac:dyDescent="0.25"/>
  <sheetData>
    <row r="1" spans="1:34" x14ac:dyDescent="0.25">
      <c r="B1" s="7" t="s">
        <v>61</v>
      </c>
    </row>
    <row r="3" spans="1:34" x14ac:dyDescent="0.25">
      <c r="B3">
        <v>1991</v>
      </c>
      <c r="C3">
        <v>1992</v>
      </c>
      <c r="D3">
        <v>1993</v>
      </c>
      <c r="E3">
        <v>1994</v>
      </c>
      <c r="F3">
        <v>1995</v>
      </c>
      <c r="G3">
        <v>1996</v>
      </c>
      <c r="H3">
        <v>1997</v>
      </c>
      <c r="I3">
        <v>1998</v>
      </c>
      <c r="J3">
        <v>1999</v>
      </c>
      <c r="K3">
        <v>2000</v>
      </c>
      <c r="L3">
        <v>2001</v>
      </c>
      <c r="M3">
        <v>2002</v>
      </c>
      <c r="N3">
        <v>2003</v>
      </c>
      <c r="O3">
        <v>2004</v>
      </c>
      <c r="P3">
        <v>2005</v>
      </c>
      <c r="Q3">
        <v>2006</v>
      </c>
      <c r="R3">
        <v>2007</v>
      </c>
      <c r="S3">
        <v>2008</v>
      </c>
      <c r="T3">
        <v>2009</v>
      </c>
      <c r="U3">
        <v>2010</v>
      </c>
      <c r="V3">
        <v>2011</v>
      </c>
      <c r="W3">
        <v>2012</v>
      </c>
      <c r="X3">
        <v>2013</v>
      </c>
      <c r="Y3">
        <v>2014</v>
      </c>
      <c r="Z3">
        <v>2015</v>
      </c>
      <c r="AA3">
        <v>2016</v>
      </c>
      <c r="AB3">
        <v>2017</v>
      </c>
      <c r="AC3">
        <v>2018</v>
      </c>
      <c r="AD3">
        <v>2019</v>
      </c>
      <c r="AE3">
        <v>2020</v>
      </c>
      <c r="AF3">
        <v>2021</v>
      </c>
      <c r="AG3">
        <v>2022</v>
      </c>
      <c r="AH3">
        <v>2023</v>
      </c>
    </row>
    <row r="4" spans="1:34" x14ac:dyDescent="0.25">
      <c r="A4" t="s">
        <v>53</v>
      </c>
      <c r="B4">
        <v>55</v>
      </c>
      <c r="C4">
        <v>92</v>
      </c>
      <c r="D4">
        <v>65</v>
      </c>
      <c r="E4">
        <v>54</v>
      </c>
      <c r="F4">
        <v>89</v>
      </c>
      <c r="G4">
        <v>66</v>
      </c>
      <c r="H4">
        <v>48</v>
      </c>
      <c r="I4">
        <v>75</v>
      </c>
      <c r="J4">
        <v>53</v>
      </c>
      <c r="K4">
        <v>55</v>
      </c>
      <c r="L4">
        <v>65</v>
      </c>
      <c r="M4">
        <v>54</v>
      </c>
      <c r="N4">
        <v>89</v>
      </c>
      <c r="O4">
        <v>66</v>
      </c>
      <c r="P4">
        <v>48</v>
      </c>
      <c r="Q4">
        <v>75</v>
      </c>
      <c r="R4">
        <v>53</v>
      </c>
      <c r="S4">
        <v>55</v>
      </c>
      <c r="T4">
        <v>65</v>
      </c>
      <c r="U4">
        <v>54</v>
      </c>
      <c r="V4">
        <v>89</v>
      </c>
      <c r="W4">
        <v>66</v>
      </c>
      <c r="X4">
        <v>48</v>
      </c>
      <c r="Y4">
        <v>75</v>
      </c>
      <c r="Z4">
        <v>53</v>
      </c>
      <c r="AA4">
        <v>55</v>
      </c>
      <c r="AB4">
        <v>65</v>
      </c>
      <c r="AC4">
        <v>54</v>
      </c>
      <c r="AD4">
        <v>89</v>
      </c>
      <c r="AE4">
        <v>66</v>
      </c>
      <c r="AF4">
        <v>48</v>
      </c>
      <c r="AG4">
        <v>75</v>
      </c>
      <c r="AH4">
        <v>53</v>
      </c>
    </row>
    <row r="5" spans="1:34" x14ac:dyDescent="0.25">
      <c r="A5" t="s">
        <v>54</v>
      </c>
      <c r="B5">
        <v>65</v>
      </c>
      <c r="C5">
        <v>89</v>
      </c>
      <c r="D5">
        <v>54</v>
      </c>
      <c r="E5">
        <v>66</v>
      </c>
      <c r="F5">
        <v>48</v>
      </c>
      <c r="G5">
        <v>89</v>
      </c>
      <c r="H5">
        <v>54</v>
      </c>
      <c r="I5">
        <v>89</v>
      </c>
      <c r="J5">
        <v>66</v>
      </c>
      <c r="K5">
        <v>48</v>
      </c>
      <c r="L5">
        <v>75</v>
      </c>
      <c r="M5">
        <v>53</v>
      </c>
      <c r="N5">
        <v>65</v>
      </c>
      <c r="O5">
        <v>89</v>
      </c>
      <c r="P5">
        <v>54</v>
      </c>
      <c r="Q5">
        <v>66</v>
      </c>
      <c r="R5">
        <v>48</v>
      </c>
      <c r="S5">
        <v>89</v>
      </c>
      <c r="T5">
        <v>54</v>
      </c>
      <c r="U5">
        <v>89</v>
      </c>
      <c r="V5">
        <v>66</v>
      </c>
      <c r="W5">
        <v>48</v>
      </c>
      <c r="X5">
        <v>75</v>
      </c>
      <c r="Y5">
        <v>53</v>
      </c>
      <c r="Z5">
        <v>65</v>
      </c>
      <c r="AA5">
        <v>89</v>
      </c>
      <c r="AB5">
        <v>54</v>
      </c>
      <c r="AC5">
        <v>66</v>
      </c>
      <c r="AD5">
        <v>48</v>
      </c>
      <c r="AE5">
        <v>89</v>
      </c>
      <c r="AF5">
        <v>54</v>
      </c>
      <c r="AG5">
        <v>89</v>
      </c>
      <c r="AH5">
        <v>66</v>
      </c>
    </row>
    <row r="6" spans="1:34" x14ac:dyDescent="0.25">
      <c r="A6" t="s">
        <v>55</v>
      </c>
      <c r="B6">
        <v>54</v>
      </c>
      <c r="C6">
        <v>54</v>
      </c>
      <c r="D6">
        <v>89</v>
      </c>
      <c r="E6">
        <v>48</v>
      </c>
      <c r="F6">
        <v>75</v>
      </c>
      <c r="G6">
        <v>48</v>
      </c>
      <c r="H6">
        <v>75</v>
      </c>
      <c r="I6">
        <v>53</v>
      </c>
      <c r="J6">
        <v>55</v>
      </c>
      <c r="K6">
        <v>65</v>
      </c>
      <c r="L6">
        <v>54</v>
      </c>
      <c r="M6">
        <v>75</v>
      </c>
      <c r="N6">
        <v>54</v>
      </c>
      <c r="O6">
        <v>54</v>
      </c>
      <c r="P6">
        <v>89</v>
      </c>
      <c r="Q6">
        <v>48</v>
      </c>
      <c r="R6">
        <v>75</v>
      </c>
      <c r="S6">
        <v>48</v>
      </c>
      <c r="T6">
        <v>75</v>
      </c>
      <c r="U6">
        <v>53</v>
      </c>
      <c r="V6">
        <v>55</v>
      </c>
      <c r="W6">
        <v>65</v>
      </c>
      <c r="X6">
        <v>54</v>
      </c>
      <c r="Y6">
        <v>75</v>
      </c>
      <c r="Z6">
        <v>54</v>
      </c>
      <c r="AA6">
        <v>54</v>
      </c>
      <c r="AB6">
        <v>89</v>
      </c>
      <c r="AC6">
        <v>48</v>
      </c>
      <c r="AD6">
        <v>75</v>
      </c>
      <c r="AE6">
        <v>48</v>
      </c>
      <c r="AF6">
        <v>75</v>
      </c>
      <c r="AG6">
        <v>53</v>
      </c>
      <c r="AH6">
        <v>55</v>
      </c>
    </row>
    <row r="7" spans="1:34" x14ac:dyDescent="0.25">
      <c r="A7" t="s">
        <v>56</v>
      </c>
      <c r="B7">
        <v>89</v>
      </c>
      <c r="C7">
        <v>85</v>
      </c>
      <c r="D7">
        <v>66</v>
      </c>
      <c r="E7">
        <v>75</v>
      </c>
      <c r="F7">
        <v>53</v>
      </c>
      <c r="G7">
        <v>66</v>
      </c>
      <c r="H7">
        <v>66</v>
      </c>
      <c r="I7">
        <v>48</v>
      </c>
      <c r="J7">
        <v>53</v>
      </c>
      <c r="K7">
        <v>55</v>
      </c>
      <c r="L7">
        <v>89</v>
      </c>
      <c r="M7">
        <v>85</v>
      </c>
      <c r="N7">
        <v>66</v>
      </c>
      <c r="O7">
        <v>75</v>
      </c>
      <c r="P7">
        <v>53</v>
      </c>
      <c r="Q7">
        <v>66</v>
      </c>
      <c r="R7">
        <v>66</v>
      </c>
      <c r="S7">
        <v>48</v>
      </c>
      <c r="T7">
        <v>53</v>
      </c>
      <c r="U7">
        <v>55</v>
      </c>
      <c r="V7">
        <v>89</v>
      </c>
      <c r="W7">
        <v>85</v>
      </c>
      <c r="X7">
        <v>66</v>
      </c>
      <c r="Y7">
        <v>75</v>
      </c>
      <c r="Z7">
        <v>53</v>
      </c>
      <c r="AA7">
        <v>66</v>
      </c>
      <c r="AB7">
        <v>66</v>
      </c>
      <c r="AC7">
        <v>48</v>
      </c>
      <c r="AD7">
        <v>53</v>
      </c>
      <c r="AE7">
        <v>55</v>
      </c>
      <c r="AF7">
        <v>89</v>
      </c>
      <c r="AG7">
        <v>85</v>
      </c>
      <c r="AH7">
        <v>66</v>
      </c>
    </row>
    <row r="8" spans="1:34" x14ac:dyDescent="0.25">
      <c r="A8" t="s">
        <v>57</v>
      </c>
      <c r="B8">
        <v>66</v>
      </c>
      <c r="C8">
        <v>66</v>
      </c>
      <c r="D8">
        <v>48</v>
      </c>
      <c r="E8">
        <v>53</v>
      </c>
      <c r="F8">
        <v>55</v>
      </c>
      <c r="G8">
        <v>48</v>
      </c>
      <c r="H8">
        <v>48</v>
      </c>
      <c r="I8">
        <v>75</v>
      </c>
      <c r="J8">
        <v>55</v>
      </c>
      <c r="K8">
        <v>65</v>
      </c>
      <c r="L8">
        <v>66</v>
      </c>
      <c r="M8">
        <v>66</v>
      </c>
      <c r="N8">
        <v>48</v>
      </c>
      <c r="O8">
        <v>53</v>
      </c>
      <c r="P8">
        <v>55</v>
      </c>
      <c r="Q8">
        <v>48</v>
      </c>
      <c r="R8">
        <v>48</v>
      </c>
      <c r="S8">
        <v>75</v>
      </c>
      <c r="T8">
        <v>55</v>
      </c>
      <c r="U8">
        <v>65</v>
      </c>
      <c r="V8">
        <v>48</v>
      </c>
      <c r="W8">
        <v>75</v>
      </c>
      <c r="X8">
        <v>53</v>
      </c>
      <c r="Y8">
        <v>55</v>
      </c>
      <c r="Z8">
        <v>65</v>
      </c>
      <c r="AA8">
        <v>75</v>
      </c>
      <c r="AB8">
        <v>75</v>
      </c>
      <c r="AC8">
        <v>53</v>
      </c>
      <c r="AD8">
        <v>65</v>
      </c>
      <c r="AE8">
        <v>54</v>
      </c>
      <c r="AF8">
        <v>65</v>
      </c>
      <c r="AG8">
        <v>54</v>
      </c>
      <c r="AH8">
        <v>75</v>
      </c>
    </row>
    <row r="9" spans="1:34" x14ac:dyDescent="0.25">
      <c r="A9" t="s">
        <v>58</v>
      </c>
      <c r="B9">
        <v>48</v>
      </c>
      <c r="C9">
        <v>48</v>
      </c>
      <c r="D9">
        <v>75</v>
      </c>
      <c r="E9">
        <v>55</v>
      </c>
      <c r="F9">
        <v>65</v>
      </c>
      <c r="G9">
        <v>75</v>
      </c>
      <c r="H9">
        <v>75</v>
      </c>
      <c r="I9">
        <v>53</v>
      </c>
      <c r="J9">
        <v>65</v>
      </c>
      <c r="K9">
        <v>54</v>
      </c>
      <c r="L9">
        <v>48</v>
      </c>
      <c r="M9">
        <v>48</v>
      </c>
      <c r="N9">
        <v>75</v>
      </c>
      <c r="O9">
        <v>55</v>
      </c>
      <c r="P9">
        <v>65</v>
      </c>
      <c r="Q9">
        <v>75</v>
      </c>
      <c r="R9">
        <v>75</v>
      </c>
      <c r="S9">
        <v>53</v>
      </c>
      <c r="T9">
        <v>65</v>
      </c>
      <c r="U9">
        <v>54</v>
      </c>
      <c r="V9">
        <v>48</v>
      </c>
      <c r="W9">
        <v>48</v>
      </c>
      <c r="X9">
        <v>75</v>
      </c>
      <c r="Y9">
        <v>55</v>
      </c>
      <c r="Z9">
        <v>65</v>
      </c>
      <c r="AA9">
        <v>75</v>
      </c>
      <c r="AB9">
        <v>75</v>
      </c>
      <c r="AC9">
        <v>53</v>
      </c>
      <c r="AD9">
        <v>65</v>
      </c>
      <c r="AE9">
        <v>54</v>
      </c>
      <c r="AF9">
        <v>48</v>
      </c>
      <c r="AG9">
        <v>48</v>
      </c>
      <c r="AH9">
        <v>75</v>
      </c>
    </row>
    <row r="10" spans="1:34" x14ac:dyDescent="0.25">
      <c r="A10" t="s">
        <v>59</v>
      </c>
      <c r="B10">
        <v>75</v>
      </c>
      <c r="C10">
        <v>75</v>
      </c>
      <c r="D10">
        <v>53</v>
      </c>
      <c r="E10">
        <v>65</v>
      </c>
      <c r="F10">
        <v>54</v>
      </c>
      <c r="G10">
        <v>53</v>
      </c>
      <c r="H10">
        <v>52</v>
      </c>
      <c r="I10">
        <v>55</v>
      </c>
      <c r="J10">
        <v>54</v>
      </c>
      <c r="K10">
        <v>89</v>
      </c>
      <c r="L10">
        <v>75</v>
      </c>
      <c r="M10">
        <v>75</v>
      </c>
      <c r="N10">
        <v>53</v>
      </c>
      <c r="O10">
        <v>65</v>
      </c>
      <c r="P10">
        <v>54</v>
      </c>
      <c r="Q10">
        <v>53</v>
      </c>
      <c r="R10">
        <v>52</v>
      </c>
      <c r="S10">
        <v>55</v>
      </c>
      <c r="T10">
        <v>54</v>
      </c>
      <c r="U10">
        <v>89</v>
      </c>
      <c r="V10">
        <v>75</v>
      </c>
      <c r="W10">
        <v>75</v>
      </c>
      <c r="X10">
        <v>53</v>
      </c>
      <c r="Y10">
        <v>65</v>
      </c>
      <c r="Z10">
        <v>54</v>
      </c>
      <c r="AA10">
        <v>53</v>
      </c>
      <c r="AB10">
        <v>52</v>
      </c>
      <c r="AC10">
        <v>55</v>
      </c>
      <c r="AD10">
        <v>54</v>
      </c>
      <c r="AE10">
        <v>89</v>
      </c>
      <c r="AF10">
        <v>75</v>
      </c>
      <c r="AG10">
        <v>75</v>
      </c>
      <c r="AH10">
        <v>53</v>
      </c>
    </row>
    <row r="11" spans="1:34" x14ac:dyDescent="0.25">
      <c r="A11" t="s">
        <v>60</v>
      </c>
      <c r="B11">
        <v>53</v>
      </c>
      <c r="C11">
        <v>50</v>
      </c>
      <c r="D11">
        <v>55</v>
      </c>
      <c r="E11">
        <v>54</v>
      </c>
      <c r="F11">
        <v>89</v>
      </c>
      <c r="G11">
        <v>75</v>
      </c>
      <c r="H11">
        <v>75</v>
      </c>
      <c r="I11">
        <v>53</v>
      </c>
      <c r="J11">
        <v>65</v>
      </c>
      <c r="K11">
        <v>54</v>
      </c>
      <c r="L11">
        <v>53</v>
      </c>
      <c r="M11">
        <v>52</v>
      </c>
      <c r="N11">
        <v>55</v>
      </c>
      <c r="O11">
        <v>54</v>
      </c>
      <c r="P11">
        <v>89</v>
      </c>
      <c r="Q11">
        <v>75</v>
      </c>
      <c r="R11">
        <v>75</v>
      </c>
      <c r="S11">
        <v>53</v>
      </c>
      <c r="T11">
        <v>65</v>
      </c>
      <c r="U11">
        <v>54</v>
      </c>
      <c r="V11">
        <v>53</v>
      </c>
      <c r="W11">
        <v>52</v>
      </c>
      <c r="X11">
        <v>55</v>
      </c>
      <c r="Y11">
        <v>54</v>
      </c>
      <c r="Z11">
        <v>89</v>
      </c>
      <c r="AA11">
        <v>75</v>
      </c>
      <c r="AB11">
        <v>75</v>
      </c>
      <c r="AC11">
        <v>53</v>
      </c>
      <c r="AD11">
        <v>65</v>
      </c>
      <c r="AE11">
        <v>54</v>
      </c>
      <c r="AF11">
        <v>53</v>
      </c>
      <c r="AG11">
        <v>52</v>
      </c>
      <c r="AH11">
        <v>55</v>
      </c>
    </row>
    <row r="15" spans="1:34" x14ac:dyDescent="0.25">
      <c r="B15" s="8" t="s">
        <v>70</v>
      </c>
    </row>
    <row r="17" spans="1:34" x14ac:dyDescent="0.25">
      <c r="B17">
        <v>1991</v>
      </c>
      <c r="C17">
        <v>1992</v>
      </c>
      <c r="D17">
        <v>1993</v>
      </c>
      <c r="E17">
        <v>1994</v>
      </c>
      <c r="F17">
        <v>1995</v>
      </c>
      <c r="G17">
        <v>1996</v>
      </c>
      <c r="H17">
        <v>1997</v>
      </c>
      <c r="I17">
        <v>1998</v>
      </c>
      <c r="J17">
        <v>1999</v>
      </c>
      <c r="K17">
        <v>2000</v>
      </c>
      <c r="L17">
        <v>2001</v>
      </c>
      <c r="M17">
        <v>2002</v>
      </c>
      <c r="N17">
        <v>2003</v>
      </c>
      <c r="O17">
        <v>2004</v>
      </c>
      <c r="P17">
        <v>2005</v>
      </c>
      <c r="Q17">
        <v>2006</v>
      </c>
      <c r="R17">
        <v>2007</v>
      </c>
      <c r="S17">
        <v>2008</v>
      </c>
      <c r="T17">
        <v>2009</v>
      </c>
      <c r="U17">
        <v>2010</v>
      </c>
      <c r="V17">
        <v>2011</v>
      </c>
      <c r="W17">
        <v>2012</v>
      </c>
      <c r="X17">
        <v>2013</v>
      </c>
      <c r="Y17">
        <v>2014</v>
      </c>
      <c r="Z17">
        <v>2015</v>
      </c>
      <c r="AA17">
        <v>2016</v>
      </c>
      <c r="AB17">
        <v>2017</v>
      </c>
      <c r="AC17">
        <v>2018</v>
      </c>
      <c r="AD17">
        <v>2019</v>
      </c>
      <c r="AE17">
        <v>2020</v>
      </c>
      <c r="AF17">
        <v>2021</v>
      </c>
      <c r="AG17">
        <v>2022</v>
      </c>
      <c r="AH17">
        <v>2023</v>
      </c>
    </row>
    <row r="18" spans="1:34" x14ac:dyDescent="0.25">
      <c r="A18" t="s">
        <v>62</v>
      </c>
      <c r="B18">
        <v>54</v>
      </c>
      <c r="C18">
        <v>89</v>
      </c>
      <c r="D18">
        <v>66</v>
      </c>
      <c r="E18">
        <v>48</v>
      </c>
      <c r="F18">
        <v>75</v>
      </c>
      <c r="G18">
        <v>53</v>
      </c>
      <c r="H18">
        <v>55</v>
      </c>
      <c r="I18">
        <v>65</v>
      </c>
      <c r="J18">
        <v>54</v>
      </c>
      <c r="K18">
        <v>89</v>
      </c>
      <c r="L18">
        <v>66</v>
      </c>
      <c r="M18">
        <v>48</v>
      </c>
      <c r="N18">
        <v>75</v>
      </c>
      <c r="O18">
        <v>53</v>
      </c>
      <c r="P18">
        <v>55</v>
      </c>
      <c r="Q18">
        <v>65</v>
      </c>
      <c r="R18">
        <v>54</v>
      </c>
      <c r="S18">
        <v>89</v>
      </c>
      <c r="T18">
        <v>66</v>
      </c>
      <c r="U18">
        <v>48</v>
      </c>
      <c r="V18">
        <v>75</v>
      </c>
      <c r="W18">
        <v>53</v>
      </c>
      <c r="X18">
        <v>55</v>
      </c>
      <c r="Y18">
        <v>92</v>
      </c>
      <c r="Z18">
        <v>65</v>
      </c>
      <c r="AA18">
        <v>54</v>
      </c>
      <c r="AB18">
        <v>89</v>
      </c>
      <c r="AC18">
        <v>66</v>
      </c>
      <c r="AD18">
        <v>48</v>
      </c>
      <c r="AE18">
        <v>75</v>
      </c>
      <c r="AF18">
        <v>53</v>
      </c>
      <c r="AG18">
        <v>55</v>
      </c>
      <c r="AH18">
        <v>65</v>
      </c>
    </row>
    <row r="19" spans="1:34" x14ac:dyDescent="0.25">
      <c r="A19" t="s">
        <v>63</v>
      </c>
      <c r="B19">
        <v>53</v>
      </c>
      <c r="C19">
        <v>65</v>
      </c>
      <c r="D19">
        <v>89</v>
      </c>
      <c r="E19">
        <v>54</v>
      </c>
      <c r="F19">
        <v>66</v>
      </c>
      <c r="G19">
        <v>48</v>
      </c>
      <c r="H19">
        <v>89</v>
      </c>
      <c r="I19">
        <v>54</v>
      </c>
      <c r="J19">
        <v>89</v>
      </c>
      <c r="K19">
        <v>66</v>
      </c>
      <c r="L19">
        <v>48</v>
      </c>
      <c r="M19">
        <v>75</v>
      </c>
      <c r="N19">
        <v>53</v>
      </c>
      <c r="O19">
        <v>65</v>
      </c>
      <c r="P19">
        <v>89</v>
      </c>
      <c r="Q19">
        <v>54</v>
      </c>
      <c r="R19">
        <v>66</v>
      </c>
      <c r="S19">
        <v>48</v>
      </c>
      <c r="T19">
        <v>89</v>
      </c>
      <c r="U19">
        <v>54</v>
      </c>
      <c r="V19">
        <v>89</v>
      </c>
      <c r="W19">
        <v>66</v>
      </c>
      <c r="X19">
        <v>65</v>
      </c>
      <c r="Y19">
        <v>89</v>
      </c>
      <c r="Z19">
        <v>54</v>
      </c>
      <c r="AA19">
        <v>66</v>
      </c>
      <c r="AB19">
        <v>48</v>
      </c>
      <c r="AC19">
        <v>89</v>
      </c>
      <c r="AD19">
        <v>54</v>
      </c>
      <c r="AE19">
        <v>89</v>
      </c>
      <c r="AF19">
        <v>66</v>
      </c>
      <c r="AG19">
        <v>48</v>
      </c>
      <c r="AH19">
        <v>75</v>
      </c>
    </row>
    <row r="20" spans="1:34" x14ac:dyDescent="0.25">
      <c r="A20" t="s">
        <v>64</v>
      </c>
      <c r="B20">
        <v>75</v>
      </c>
      <c r="C20">
        <v>54</v>
      </c>
      <c r="D20">
        <v>54</v>
      </c>
      <c r="E20">
        <v>89</v>
      </c>
      <c r="F20">
        <v>48</v>
      </c>
      <c r="G20">
        <v>75</v>
      </c>
      <c r="H20">
        <v>48</v>
      </c>
      <c r="I20">
        <v>75</v>
      </c>
      <c r="J20">
        <v>53</v>
      </c>
      <c r="K20">
        <v>55</v>
      </c>
      <c r="L20">
        <v>65</v>
      </c>
      <c r="M20">
        <v>54</v>
      </c>
      <c r="N20">
        <v>75</v>
      </c>
      <c r="O20">
        <v>54</v>
      </c>
      <c r="P20">
        <v>54</v>
      </c>
      <c r="Q20">
        <v>89</v>
      </c>
      <c r="R20">
        <v>48</v>
      </c>
      <c r="S20">
        <v>75</v>
      </c>
      <c r="T20">
        <v>48</v>
      </c>
      <c r="U20">
        <v>75</v>
      </c>
      <c r="V20">
        <v>53</v>
      </c>
      <c r="W20">
        <v>55</v>
      </c>
      <c r="X20">
        <v>54</v>
      </c>
      <c r="Y20">
        <v>54</v>
      </c>
      <c r="Z20">
        <v>89</v>
      </c>
      <c r="AA20">
        <v>48</v>
      </c>
      <c r="AB20">
        <v>75</v>
      </c>
      <c r="AC20">
        <v>48</v>
      </c>
      <c r="AD20">
        <v>75</v>
      </c>
      <c r="AE20">
        <v>53</v>
      </c>
      <c r="AF20">
        <v>55</v>
      </c>
      <c r="AG20">
        <v>65</v>
      </c>
      <c r="AH20">
        <v>54</v>
      </c>
    </row>
    <row r="21" spans="1:34" x14ac:dyDescent="0.25">
      <c r="A21" t="s">
        <v>65</v>
      </c>
      <c r="B21">
        <v>85</v>
      </c>
      <c r="C21">
        <v>66</v>
      </c>
      <c r="D21">
        <v>75</v>
      </c>
      <c r="E21">
        <v>53</v>
      </c>
      <c r="F21">
        <v>66</v>
      </c>
      <c r="G21">
        <v>66</v>
      </c>
      <c r="H21">
        <v>48</v>
      </c>
      <c r="I21">
        <v>53</v>
      </c>
      <c r="J21">
        <v>55</v>
      </c>
      <c r="K21">
        <v>89</v>
      </c>
      <c r="L21">
        <v>85</v>
      </c>
      <c r="M21">
        <v>66</v>
      </c>
      <c r="N21">
        <v>75</v>
      </c>
      <c r="O21">
        <v>53</v>
      </c>
      <c r="P21">
        <v>66</v>
      </c>
      <c r="Q21">
        <v>66</v>
      </c>
      <c r="R21">
        <v>48</v>
      </c>
      <c r="S21">
        <v>53</v>
      </c>
      <c r="T21">
        <v>55</v>
      </c>
      <c r="U21">
        <v>89</v>
      </c>
      <c r="V21">
        <v>85</v>
      </c>
      <c r="W21">
        <v>66</v>
      </c>
      <c r="X21">
        <v>89</v>
      </c>
      <c r="Y21">
        <v>85</v>
      </c>
      <c r="Z21">
        <v>66</v>
      </c>
      <c r="AA21">
        <v>75</v>
      </c>
      <c r="AB21">
        <v>53</v>
      </c>
      <c r="AC21">
        <v>66</v>
      </c>
      <c r="AD21">
        <v>66</v>
      </c>
      <c r="AE21">
        <v>48</v>
      </c>
      <c r="AF21">
        <v>53</v>
      </c>
      <c r="AG21">
        <v>55</v>
      </c>
      <c r="AH21">
        <v>89</v>
      </c>
    </row>
    <row r="22" spans="1:34" x14ac:dyDescent="0.25">
      <c r="A22" t="s">
        <v>66</v>
      </c>
      <c r="B22">
        <v>66</v>
      </c>
      <c r="C22">
        <v>48</v>
      </c>
      <c r="D22">
        <v>53</v>
      </c>
      <c r="E22">
        <v>55</v>
      </c>
      <c r="F22">
        <v>48</v>
      </c>
      <c r="G22">
        <v>48</v>
      </c>
      <c r="H22">
        <v>75</v>
      </c>
      <c r="I22">
        <v>55</v>
      </c>
      <c r="J22">
        <v>65</v>
      </c>
      <c r="K22">
        <v>48</v>
      </c>
      <c r="L22">
        <v>75</v>
      </c>
      <c r="M22">
        <v>53</v>
      </c>
      <c r="N22">
        <v>55</v>
      </c>
      <c r="O22">
        <v>65</v>
      </c>
      <c r="P22">
        <v>75</v>
      </c>
      <c r="Q22">
        <v>75</v>
      </c>
      <c r="R22">
        <v>53</v>
      </c>
      <c r="S22">
        <v>65</v>
      </c>
      <c r="T22">
        <v>54</v>
      </c>
      <c r="U22">
        <v>65</v>
      </c>
      <c r="V22">
        <v>54</v>
      </c>
      <c r="W22">
        <v>75</v>
      </c>
      <c r="X22">
        <v>66</v>
      </c>
      <c r="Y22">
        <v>66</v>
      </c>
      <c r="Z22">
        <v>48</v>
      </c>
      <c r="AA22">
        <v>53</v>
      </c>
      <c r="AB22">
        <v>55</v>
      </c>
      <c r="AC22">
        <v>48</v>
      </c>
      <c r="AD22">
        <v>48</v>
      </c>
      <c r="AE22">
        <v>75</v>
      </c>
      <c r="AF22">
        <v>55</v>
      </c>
      <c r="AG22">
        <v>65</v>
      </c>
      <c r="AH22">
        <v>66</v>
      </c>
    </row>
    <row r="23" spans="1:34" x14ac:dyDescent="0.25">
      <c r="A23" t="s">
        <v>67</v>
      </c>
      <c r="B23">
        <v>48</v>
      </c>
      <c r="C23">
        <v>75</v>
      </c>
      <c r="D23">
        <v>55</v>
      </c>
      <c r="E23">
        <v>65</v>
      </c>
      <c r="F23">
        <v>75</v>
      </c>
      <c r="G23">
        <v>75</v>
      </c>
      <c r="H23">
        <v>53</v>
      </c>
      <c r="I23">
        <v>65</v>
      </c>
      <c r="J23">
        <v>54</v>
      </c>
      <c r="K23">
        <v>48</v>
      </c>
      <c r="L23">
        <v>48</v>
      </c>
      <c r="M23">
        <v>75</v>
      </c>
      <c r="N23">
        <v>55</v>
      </c>
      <c r="O23">
        <v>65</v>
      </c>
      <c r="P23">
        <v>75</v>
      </c>
      <c r="Q23">
        <v>75</v>
      </c>
      <c r="R23">
        <v>53</v>
      </c>
      <c r="S23">
        <v>65</v>
      </c>
      <c r="T23">
        <v>54</v>
      </c>
      <c r="U23">
        <v>48</v>
      </c>
      <c r="V23">
        <v>48</v>
      </c>
      <c r="W23">
        <v>75</v>
      </c>
      <c r="X23">
        <v>48</v>
      </c>
      <c r="Y23">
        <v>48</v>
      </c>
      <c r="Z23">
        <v>75</v>
      </c>
      <c r="AA23">
        <v>55</v>
      </c>
      <c r="AB23">
        <v>65</v>
      </c>
      <c r="AC23">
        <v>75</v>
      </c>
      <c r="AD23">
        <v>75</v>
      </c>
      <c r="AE23">
        <v>53</v>
      </c>
      <c r="AF23">
        <v>65</v>
      </c>
      <c r="AG23">
        <v>54</v>
      </c>
      <c r="AH23">
        <v>48</v>
      </c>
    </row>
    <row r="24" spans="1:34" x14ac:dyDescent="0.25">
      <c r="A24" t="s">
        <v>68</v>
      </c>
      <c r="B24">
        <v>75</v>
      </c>
      <c r="C24">
        <v>53</v>
      </c>
      <c r="D24">
        <v>65</v>
      </c>
      <c r="E24">
        <v>54</v>
      </c>
      <c r="F24">
        <v>53</v>
      </c>
      <c r="G24">
        <v>52</v>
      </c>
      <c r="H24">
        <v>55</v>
      </c>
      <c r="I24">
        <v>54</v>
      </c>
      <c r="J24">
        <v>89</v>
      </c>
      <c r="K24">
        <v>75</v>
      </c>
      <c r="L24">
        <v>75</v>
      </c>
      <c r="M24">
        <v>53</v>
      </c>
      <c r="N24">
        <v>65</v>
      </c>
      <c r="O24">
        <v>54</v>
      </c>
      <c r="P24">
        <v>53</v>
      </c>
      <c r="Q24">
        <v>52</v>
      </c>
      <c r="R24">
        <v>55</v>
      </c>
      <c r="S24">
        <v>54</v>
      </c>
      <c r="T24">
        <v>89</v>
      </c>
      <c r="U24">
        <v>75</v>
      </c>
      <c r="V24">
        <v>75</v>
      </c>
      <c r="W24">
        <v>53</v>
      </c>
      <c r="X24">
        <v>75</v>
      </c>
      <c r="Y24">
        <v>75</v>
      </c>
      <c r="Z24">
        <v>53</v>
      </c>
      <c r="AA24">
        <v>65</v>
      </c>
      <c r="AB24">
        <v>54</v>
      </c>
      <c r="AC24">
        <v>53</v>
      </c>
      <c r="AD24">
        <v>52</v>
      </c>
      <c r="AE24">
        <v>55</v>
      </c>
      <c r="AF24">
        <v>54</v>
      </c>
      <c r="AG24">
        <v>89</v>
      </c>
      <c r="AH24">
        <v>75</v>
      </c>
    </row>
    <row r="25" spans="1:34" x14ac:dyDescent="0.25">
      <c r="A25" t="s">
        <v>69</v>
      </c>
      <c r="B25">
        <v>52</v>
      </c>
      <c r="C25">
        <v>55</v>
      </c>
      <c r="D25">
        <v>54</v>
      </c>
      <c r="E25">
        <v>89</v>
      </c>
      <c r="F25">
        <v>75</v>
      </c>
      <c r="G25">
        <v>75</v>
      </c>
      <c r="H25">
        <v>53</v>
      </c>
      <c r="I25">
        <v>65</v>
      </c>
      <c r="J25">
        <v>54</v>
      </c>
      <c r="K25">
        <v>53</v>
      </c>
      <c r="L25">
        <v>52</v>
      </c>
      <c r="M25">
        <v>55</v>
      </c>
      <c r="N25">
        <v>54</v>
      </c>
      <c r="O25">
        <v>89</v>
      </c>
      <c r="P25">
        <v>75</v>
      </c>
      <c r="Q25">
        <v>75</v>
      </c>
      <c r="R25">
        <v>53</v>
      </c>
      <c r="S25">
        <v>65</v>
      </c>
      <c r="T25">
        <v>54</v>
      </c>
      <c r="U25">
        <v>53</v>
      </c>
      <c r="V25">
        <v>52</v>
      </c>
      <c r="W25">
        <v>55</v>
      </c>
      <c r="X25">
        <v>53</v>
      </c>
      <c r="Y25">
        <v>50</v>
      </c>
      <c r="Z25">
        <v>55</v>
      </c>
      <c r="AA25">
        <v>54</v>
      </c>
      <c r="AB25">
        <v>89</v>
      </c>
      <c r="AC25">
        <v>75</v>
      </c>
      <c r="AD25">
        <v>75</v>
      </c>
      <c r="AE25">
        <v>53</v>
      </c>
      <c r="AF25">
        <v>65</v>
      </c>
      <c r="AG25">
        <v>54</v>
      </c>
      <c r="AH25">
        <v>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3:R18"/>
  <sheetViews>
    <sheetView workbookViewId="0">
      <selection activeCell="B18" sqref="B18"/>
    </sheetView>
  </sheetViews>
  <sheetFormatPr defaultRowHeight="15" x14ac:dyDescent="0.25"/>
  <cols>
    <col min="17" max="17" width="10.5703125" bestFit="1" customWidth="1"/>
  </cols>
  <sheetData>
    <row r="3" spans="14:18" x14ac:dyDescent="0.25">
      <c r="P3">
        <v>2</v>
      </c>
      <c r="Q3">
        <v>3</v>
      </c>
      <c r="R3">
        <v>1</v>
      </c>
    </row>
    <row r="4" spans="14:18" x14ac:dyDescent="0.25">
      <c r="P4" t="s">
        <v>71</v>
      </c>
      <c r="Q4" t="s">
        <v>72</v>
      </c>
    </row>
    <row r="13" spans="14:18" x14ac:dyDescent="0.25">
      <c r="N13" t="e">
        <f>IF($P$3=1,unit1,unit2)</f>
        <v>#VALUE!</v>
      </c>
    </row>
    <row r="17" spans="1:9" x14ac:dyDescent="0.25">
      <c r="A17" t="s">
        <v>73</v>
      </c>
      <c r="B17">
        <f t="array" ref="B17:I17" ca="1">IF($P$3=1,OFFSET(Sheet4!$A$3,0,Sheet5!$R$3+COLUMN()-2),OFFSET(Sheet4!$A$17,0,Sheet5!$R$3+COLUMN()-2))</f>
        <v>1991</v>
      </c>
      <c r="C17">
        <f ca="1"/>
        <v>1992</v>
      </c>
      <c r="D17">
        <f ca="1"/>
        <v>1993</v>
      </c>
      <c r="E17">
        <f ca="1"/>
        <v>1994</v>
      </c>
      <c r="F17">
        <f ca="1"/>
        <v>1995</v>
      </c>
      <c r="G17">
        <f ca="1"/>
        <v>1996</v>
      </c>
      <c r="H17">
        <f ca="1"/>
        <v>1997</v>
      </c>
      <c r="I17">
        <f ca="1"/>
        <v>1998</v>
      </c>
    </row>
    <row r="18" spans="1:9" x14ac:dyDescent="0.25">
      <c r="A18" t="str">
        <f ca="1">IF($P$3=1,OFFSET(Sheet4!$A$3,Sheet5!$Q$3,0),OFFSET(Sheet4!$A$17,Sheet5!$Q$3,0))</f>
        <v>Deepak</v>
      </c>
      <c r="B18">
        <f ca="1">IF($P$3=1,HLOOKUP(B$17,Sheet4!$B$3:$AH$11,MATCH($A$18,unit1,0),0),HLOOKUP(B$17,Sheet4!$B$17:$AH$25,MATCH($A$18,unit2,0),0))</f>
        <v>53</v>
      </c>
      <c r="C18">
        <f ca="1">IF($P$3=1,HLOOKUP(C$17,Sheet4!$B$3:$AH$11,MATCH($A$18,unit1,0),0),HLOOKUP(C$17,Sheet4!$B$17:$AH$25,MATCH($A$18,unit2,0),0))</f>
        <v>65</v>
      </c>
      <c r="D18">
        <f ca="1">IF($P$3=1,HLOOKUP(D$17,Sheet4!$B$3:$AH$11,MATCH($A$18,unit1,0),0),HLOOKUP(D$17,Sheet4!$B$17:$AH$25,MATCH($A$18,unit2,0),0))</f>
        <v>89</v>
      </c>
      <c r="E18">
        <f ca="1">IF($P$3=1,HLOOKUP(E$17,Sheet4!$B$3:$AH$11,MATCH($A$18,unit1,0),0),HLOOKUP(E$17,Sheet4!$B$17:$AH$25,MATCH($A$18,unit2,0),0))</f>
        <v>54</v>
      </c>
      <c r="F18">
        <f ca="1">IF($P$3=1,HLOOKUP(F$17,Sheet4!$B$3:$AH$11,MATCH($A$18,unit1,0),0),HLOOKUP(F$17,Sheet4!$B$17:$AH$25,MATCH($A$18,unit2,0),0))</f>
        <v>66</v>
      </c>
      <c r="G18">
        <f ca="1">IF($P$3=1,HLOOKUP(G$17,Sheet4!$B$3:$AH$11,MATCH($A$18,unit1,0),0),HLOOKUP(G$17,Sheet4!$B$17:$AH$25,MATCH($A$18,unit2,0),0))</f>
        <v>48</v>
      </c>
      <c r="H18">
        <f ca="1">IF($P$3=1,HLOOKUP(H$17,Sheet4!$B$3:$AH$11,MATCH($A$18,unit1,0),0),HLOOKUP(H$17,Sheet4!$B$17:$AH$25,MATCH($A$18,unit2,0),0))</f>
        <v>89</v>
      </c>
      <c r="I18">
        <f ca="1">IF($P$3=1,HLOOKUP(I$17,Sheet4!$B$3:$AH$11,MATCH($A$18,unit1,0),0),HLOOKUP(I$17,Sheet4!$B$17:$AH$25,MATCH($A$18,unit2,0),0))</f>
        <v>54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Group Box 1">
              <controlPr defaultSize="0" autoFill="0" autoPict="0">
                <anchor moveWithCells="1">
                  <from>
                    <xdr:col>9</xdr:col>
                    <xdr:colOff>561975</xdr:colOff>
                    <xdr:row>4</xdr:row>
                    <xdr:rowOff>95250</xdr:rowOff>
                  </from>
                  <to>
                    <xdr:col>12</xdr:col>
                    <xdr:colOff>228600</xdr:colOff>
                    <xdr:row>9</xdr:row>
                    <xdr:rowOff>85725</xdr:rowOff>
                  </to>
                </anchor>
              </controlPr>
            </control>
          </mc:Choice>
        </mc:AlternateContent>
        <mc:AlternateContent xmlns:mc="http://schemas.openxmlformats.org/markup-compatibility/2006">
          <mc:Choice Requires="x14">
            <control shapeId="3074" r:id="rId4" name="Option Button 2">
              <controlPr defaultSize="0" autoFill="0" autoLine="0" autoPict="0">
                <anchor moveWithCells="1">
                  <from>
                    <xdr:col>10</xdr:col>
                    <xdr:colOff>209550</xdr:colOff>
                    <xdr:row>5</xdr:row>
                    <xdr:rowOff>76200</xdr:rowOff>
                  </from>
                  <to>
                    <xdr:col>11</xdr:col>
                    <xdr:colOff>542925</xdr:colOff>
                    <xdr:row>6</xdr:row>
                    <xdr:rowOff>95250</xdr:rowOff>
                  </to>
                </anchor>
              </controlPr>
            </control>
          </mc:Choice>
        </mc:AlternateContent>
        <mc:AlternateContent xmlns:mc="http://schemas.openxmlformats.org/markup-compatibility/2006">
          <mc:Choice Requires="x14">
            <control shapeId="3075" r:id="rId5" name="Option Button 3">
              <controlPr defaultSize="0" autoFill="0" autoLine="0" autoPict="0">
                <anchor moveWithCells="1">
                  <from>
                    <xdr:col>10</xdr:col>
                    <xdr:colOff>180975</xdr:colOff>
                    <xdr:row>7</xdr:row>
                    <xdr:rowOff>104775</xdr:rowOff>
                  </from>
                  <to>
                    <xdr:col>11</xdr:col>
                    <xdr:colOff>514350</xdr:colOff>
                    <xdr:row>8</xdr:row>
                    <xdr:rowOff>123825</xdr:rowOff>
                  </to>
                </anchor>
              </controlPr>
            </control>
          </mc:Choice>
        </mc:AlternateContent>
        <mc:AlternateContent xmlns:mc="http://schemas.openxmlformats.org/markup-compatibility/2006">
          <mc:Choice Requires="x14">
            <control shapeId="3076" r:id="rId6" name="Drop Down 4">
              <controlPr defaultSize="0" autoLine="0" autoPict="0">
                <anchor moveWithCells="1">
                  <from>
                    <xdr:col>9</xdr:col>
                    <xdr:colOff>581025</xdr:colOff>
                    <xdr:row>11</xdr:row>
                    <xdr:rowOff>0</xdr:rowOff>
                  </from>
                  <to>
                    <xdr:col>12</xdr:col>
                    <xdr:colOff>457200</xdr:colOff>
                    <xdr:row>12</xdr:row>
                    <xdr:rowOff>47625</xdr:rowOff>
                  </to>
                </anchor>
              </controlPr>
            </control>
          </mc:Choice>
        </mc:AlternateContent>
        <mc:AlternateContent xmlns:mc="http://schemas.openxmlformats.org/markup-compatibility/2006">
          <mc:Choice Requires="x14">
            <control shapeId="3077" r:id="rId7" name="Scroll Bar 5">
              <controlPr defaultSize="0" autoPict="0">
                <anchor moveWithCells="1">
                  <from>
                    <xdr:col>0</xdr:col>
                    <xdr:colOff>76200</xdr:colOff>
                    <xdr:row>13</xdr:row>
                    <xdr:rowOff>152400</xdr:rowOff>
                  </from>
                  <to>
                    <xdr:col>8</xdr:col>
                    <xdr:colOff>561975</xdr:colOff>
                    <xdr:row>15</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4:K20"/>
  <sheetViews>
    <sheetView workbookViewId="0">
      <selection activeCell="D19" sqref="D19"/>
    </sheetView>
  </sheetViews>
  <sheetFormatPr defaultRowHeight="15" x14ac:dyDescent="0.25"/>
  <cols>
    <col min="3" max="3" width="12.140625" bestFit="1" customWidth="1"/>
  </cols>
  <sheetData>
    <row r="4" spans="1:10" x14ac:dyDescent="0.25">
      <c r="H4" s="19" t="b">
        <v>1</v>
      </c>
      <c r="I4" s="19" t="b">
        <v>1</v>
      </c>
      <c r="J4" s="19" t="b">
        <v>1</v>
      </c>
    </row>
    <row r="5" spans="1:10" x14ac:dyDescent="0.25">
      <c r="B5" s="9" t="s">
        <v>42</v>
      </c>
      <c r="C5" s="9" t="s">
        <v>74</v>
      </c>
      <c r="D5" s="9" t="s">
        <v>75</v>
      </c>
      <c r="H5" s="19">
        <f t="shared" ref="H5:H16" si="0">IF($H$4=TRUE,B6,NA())</f>
        <v>275</v>
      </c>
      <c r="I5" s="19">
        <f t="shared" ref="I5:I16" si="1">IF($I$4=TRUE,C6,NA())</f>
        <v>778</v>
      </c>
      <c r="J5" s="19">
        <f t="shared" ref="J5:J16" si="2">IF($J$4=TRUE,D6,NA())</f>
        <v>1861</v>
      </c>
    </row>
    <row r="6" spans="1:10" x14ac:dyDescent="0.25">
      <c r="A6" s="5">
        <v>2002</v>
      </c>
      <c r="B6" s="5">
        <v>275</v>
      </c>
      <c r="C6" s="5">
        <v>778</v>
      </c>
      <c r="D6" s="5">
        <v>1861</v>
      </c>
      <c r="H6" s="19">
        <f t="shared" si="0"/>
        <v>1246</v>
      </c>
      <c r="I6" s="19">
        <f t="shared" si="1"/>
        <v>1158</v>
      </c>
      <c r="J6" s="19">
        <f t="shared" si="2"/>
        <v>1124</v>
      </c>
    </row>
    <row r="7" spans="1:10" x14ac:dyDescent="0.25">
      <c r="A7" s="5">
        <f>A6+1</f>
        <v>2003</v>
      </c>
      <c r="B7" s="5">
        <v>1246</v>
      </c>
      <c r="C7" s="5">
        <v>1158</v>
      </c>
      <c r="D7" s="5">
        <v>1124</v>
      </c>
      <c r="H7" s="19">
        <f t="shared" si="0"/>
        <v>1986</v>
      </c>
      <c r="I7" s="19">
        <f t="shared" si="1"/>
        <v>414</v>
      </c>
      <c r="J7" s="19">
        <f t="shared" si="2"/>
        <v>1882</v>
      </c>
    </row>
    <row r="8" spans="1:10" x14ac:dyDescent="0.25">
      <c r="A8" s="5">
        <f t="shared" ref="A8:A17" si="3">A7+1</f>
        <v>2004</v>
      </c>
      <c r="B8" s="5">
        <v>1986</v>
      </c>
      <c r="C8" s="5">
        <v>414</v>
      </c>
      <c r="D8" s="5">
        <v>1882</v>
      </c>
      <c r="H8" s="19">
        <f t="shared" si="0"/>
        <v>388</v>
      </c>
      <c r="I8" s="19">
        <f t="shared" si="1"/>
        <v>1351</v>
      </c>
      <c r="J8" s="19">
        <f t="shared" si="2"/>
        <v>255</v>
      </c>
    </row>
    <row r="9" spans="1:10" x14ac:dyDescent="0.25">
      <c r="A9" s="5">
        <f t="shared" si="3"/>
        <v>2005</v>
      </c>
      <c r="B9" s="5">
        <v>388</v>
      </c>
      <c r="C9" s="5">
        <v>1351</v>
      </c>
      <c r="D9" s="5">
        <v>255</v>
      </c>
      <c r="H9" s="19">
        <f t="shared" si="0"/>
        <v>957</v>
      </c>
      <c r="I9" s="19">
        <f t="shared" si="1"/>
        <v>1199</v>
      </c>
      <c r="J9" s="19">
        <f t="shared" si="2"/>
        <v>471</v>
      </c>
    </row>
    <row r="10" spans="1:10" x14ac:dyDescent="0.25">
      <c r="A10" s="5">
        <f t="shared" si="3"/>
        <v>2006</v>
      </c>
      <c r="B10" s="5">
        <v>957</v>
      </c>
      <c r="C10" s="5">
        <v>1199</v>
      </c>
      <c r="D10" s="5">
        <v>471</v>
      </c>
      <c r="H10" s="19">
        <f t="shared" si="0"/>
        <v>501</v>
      </c>
      <c r="I10" s="19">
        <f t="shared" si="1"/>
        <v>1143</v>
      </c>
      <c r="J10" s="19">
        <f t="shared" si="2"/>
        <v>1860</v>
      </c>
    </row>
    <row r="11" spans="1:10" x14ac:dyDescent="0.25">
      <c r="A11" s="5">
        <f t="shared" si="3"/>
        <v>2007</v>
      </c>
      <c r="B11" s="5">
        <v>501</v>
      </c>
      <c r="C11" s="5">
        <v>1143</v>
      </c>
      <c r="D11" s="5">
        <v>1860</v>
      </c>
      <c r="H11" s="19">
        <f t="shared" si="0"/>
        <v>390</v>
      </c>
      <c r="I11" s="19">
        <f t="shared" si="1"/>
        <v>1807</v>
      </c>
      <c r="J11" s="19">
        <f t="shared" si="2"/>
        <v>1299</v>
      </c>
    </row>
    <row r="12" spans="1:10" x14ac:dyDescent="0.25">
      <c r="A12" s="5">
        <f t="shared" si="3"/>
        <v>2008</v>
      </c>
      <c r="B12" s="5">
        <v>390</v>
      </c>
      <c r="C12" s="5">
        <v>1807</v>
      </c>
      <c r="D12" s="5">
        <v>1299</v>
      </c>
      <c r="H12" s="19">
        <f t="shared" si="0"/>
        <v>703</v>
      </c>
      <c r="I12" s="19">
        <f t="shared" si="1"/>
        <v>1863</v>
      </c>
      <c r="J12" s="19">
        <f t="shared" si="2"/>
        <v>399</v>
      </c>
    </row>
    <row r="13" spans="1:10" x14ac:dyDescent="0.25">
      <c r="A13" s="5">
        <f t="shared" si="3"/>
        <v>2009</v>
      </c>
      <c r="B13" s="5">
        <v>703</v>
      </c>
      <c r="C13" s="5">
        <v>1863</v>
      </c>
      <c r="D13" s="5">
        <v>399</v>
      </c>
      <c r="H13" s="19">
        <f t="shared" si="0"/>
        <v>575</v>
      </c>
      <c r="I13" s="19">
        <f t="shared" si="1"/>
        <v>1242</v>
      </c>
      <c r="J13" s="19">
        <f t="shared" si="2"/>
        <v>1786</v>
      </c>
    </row>
    <row r="14" spans="1:10" x14ac:dyDescent="0.25">
      <c r="A14" s="5">
        <f t="shared" si="3"/>
        <v>2010</v>
      </c>
      <c r="B14" s="5">
        <v>575</v>
      </c>
      <c r="C14" s="5">
        <v>1242</v>
      </c>
      <c r="D14" s="5">
        <v>1786</v>
      </c>
      <c r="H14" s="19">
        <f t="shared" si="0"/>
        <v>1661</v>
      </c>
      <c r="I14" s="19">
        <f t="shared" si="1"/>
        <v>562</v>
      </c>
      <c r="J14" s="19">
        <f t="shared" si="2"/>
        <v>1033</v>
      </c>
    </row>
    <row r="15" spans="1:10" x14ac:dyDescent="0.25">
      <c r="A15" s="5">
        <f t="shared" si="3"/>
        <v>2011</v>
      </c>
      <c r="B15" s="5">
        <v>1661</v>
      </c>
      <c r="C15" s="5">
        <v>562</v>
      </c>
      <c r="D15" s="5">
        <v>1033</v>
      </c>
      <c r="H15" s="19">
        <f t="shared" si="0"/>
        <v>769</v>
      </c>
      <c r="I15" s="19">
        <f t="shared" si="1"/>
        <v>276</v>
      </c>
      <c r="J15" s="19">
        <f t="shared" si="2"/>
        <v>1004</v>
      </c>
    </row>
    <row r="16" spans="1:10" x14ac:dyDescent="0.25">
      <c r="A16" s="5">
        <f t="shared" si="3"/>
        <v>2012</v>
      </c>
      <c r="B16" s="5">
        <v>769</v>
      </c>
      <c r="C16" s="5">
        <v>276</v>
      </c>
      <c r="D16" s="5">
        <v>1004</v>
      </c>
      <c r="H16" s="19">
        <f t="shared" si="0"/>
        <v>291</v>
      </c>
      <c r="I16" s="19">
        <f t="shared" si="1"/>
        <v>230</v>
      </c>
      <c r="J16" s="19">
        <f t="shared" si="2"/>
        <v>527</v>
      </c>
    </row>
    <row r="17" spans="1:11" ht="15.75" thickBot="1" x14ac:dyDescent="0.3">
      <c r="A17" s="5">
        <f t="shared" si="3"/>
        <v>2013</v>
      </c>
      <c r="B17" s="5">
        <v>291</v>
      </c>
      <c r="C17" s="5">
        <v>230</v>
      </c>
      <c r="D17" s="5">
        <v>527</v>
      </c>
    </row>
    <row r="18" spans="1:11" x14ac:dyDescent="0.25">
      <c r="G18" s="10"/>
      <c r="H18" s="11"/>
      <c r="I18" s="11"/>
      <c r="J18" s="11"/>
      <c r="K18" s="12"/>
    </row>
    <row r="19" spans="1:11" x14ac:dyDescent="0.25">
      <c r="G19" s="13"/>
      <c r="H19" s="14"/>
      <c r="I19" s="14"/>
      <c r="J19" s="14"/>
      <c r="K19" s="15"/>
    </row>
    <row r="20" spans="1:11" ht="15.75" thickBot="1" x14ac:dyDescent="0.3">
      <c r="G20" s="16"/>
      <c r="H20" s="17"/>
      <c r="I20" s="17"/>
      <c r="J20" s="17"/>
      <c r="K20" s="1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Check Box 1">
              <controlPr defaultSize="0" autoFill="0" autoLine="0" autoPict="0">
                <anchor moveWithCells="1">
                  <from>
                    <xdr:col>6</xdr:col>
                    <xdr:colOff>152400</xdr:colOff>
                    <xdr:row>18</xdr:row>
                    <xdr:rowOff>0</xdr:rowOff>
                  </from>
                  <to>
                    <xdr:col>7</xdr:col>
                    <xdr:colOff>323850</xdr:colOff>
                    <xdr:row>19</xdr:row>
                    <xdr:rowOff>19050</xdr:rowOff>
                  </to>
                </anchor>
              </controlPr>
            </control>
          </mc:Choice>
        </mc:AlternateContent>
        <mc:AlternateContent xmlns:mc="http://schemas.openxmlformats.org/markup-compatibility/2006">
          <mc:Choice Requires="x14">
            <control shapeId="4098" r:id="rId4" name="Check Box 2">
              <controlPr defaultSize="0" autoFill="0" autoLine="0" autoPict="0">
                <anchor moveWithCells="1">
                  <from>
                    <xdr:col>7</xdr:col>
                    <xdr:colOff>523875</xdr:colOff>
                    <xdr:row>18</xdr:row>
                    <xdr:rowOff>28575</xdr:rowOff>
                  </from>
                  <to>
                    <xdr:col>9</xdr:col>
                    <xdr:colOff>85725</xdr:colOff>
                    <xdr:row>19</xdr:row>
                    <xdr:rowOff>47625</xdr:rowOff>
                  </to>
                </anchor>
              </controlPr>
            </control>
          </mc:Choice>
        </mc:AlternateContent>
        <mc:AlternateContent xmlns:mc="http://schemas.openxmlformats.org/markup-compatibility/2006">
          <mc:Choice Requires="x14">
            <control shapeId="4099" r:id="rId5" name="Check Box 3">
              <controlPr defaultSize="0" autoFill="0" autoLine="0" autoPict="0">
                <anchor moveWithCells="1">
                  <from>
                    <xdr:col>9</xdr:col>
                    <xdr:colOff>352425</xdr:colOff>
                    <xdr:row>18</xdr:row>
                    <xdr:rowOff>0</xdr:rowOff>
                  </from>
                  <to>
                    <xdr:col>10</xdr:col>
                    <xdr:colOff>523875</xdr:colOff>
                    <xdr:row>19</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5"/>
  <sheetViews>
    <sheetView workbookViewId="0">
      <selection activeCell="S15" sqref="S15"/>
    </sheetView>
  </sheetViews>
  <sheetFormatPr defaultRowHeight="15" x14ac:dyDescent="0.25"/>
  <sheetData>
    <row r="2" spans="1:13" x14ac:dyDescent="0.25">
      <c r="A2" s="20" t="s">
        <v>76</v>
      </c>
      <c r="B2" s="20" t="s">
        <v>77</v>
      </c>
      <c r="C2" s="20" t="s">
        <v>78</v>
      </c>
      <c r="D2" s="20" t="s">
        <v>79</v>
      </c>
      <c r="E2" s="20" t="s">
        <v>80</v>
      </c>
      <c r="F2" s="20" t="s">
        <v>81</v>
      </c>
      <c r="G2" s="20" t="s">
        <v>82</v>
      </c>
      <c r="H2" s="20" t="s">
        <v>83</v>
      </c>
      <c r="I2" s="20" t="s">
        <v>84</v>
      </c>
      <c r="J2" s="20" t="s">
        <v>85</v>
      </c>
      <c r="K2" s="20" t="s">
        <v>86</v>
      </c>
      <c r="L2" s="20" t="s">
        <v>87</v>
      </c>
      <c r="M2" s="20" t="s">
        <v>88</v>
      </c>
    </row>
    <row r="3" spans="1:13" x14ac:dyDescent="0.25">
      <c r="A3" s="20" t="s">
        <v>89</v>
      </c>
      <c r="B3" s="21">
        <v>7</v>
      </c>
      <c r="C3" s="21">
        <v>9</v>
      </c>
      <c r="D3" s="21">
        <v>7</v>
      </c>
      <c r="E3" s="21">
        <v>4</v>
      </c>
      <c r="F3" s="21">
        <v>3</v>
      </c>
      <c r="G3" s="21">
        <v>7</v>
      </c>
      <c r="H3" s="21">
        <v>4</v>
      </c>
      <c r="I3" s="21">
        <v>5</v>
      </c>
      <c r="J3" s="21">
        <v>7</v>
      </c>
      <c r="K3" s="21">
        <v>5</v>
      </c>
      <c r="L3" s="21">
        <v>6</v>
      </c>
      <c r="M3" s="21">
        <v>9</v>
      </c>
    </row>
    <row r="4" spans="1:13" x14ac:dyDescent="0.25">
      <c r="A4" s="20" t="s">
        <v>90</v>
      </c>
      <c r="B4" s="21">
        <v>49</v>
      </c>
      <c r="C4" s="21">
        <v>19</v>
      </c>
      <c r="D4" s="21">
        <v>37</v>
      </c>
      <c r="E4" s="21">
        <v>57</v>
      </c>
      <c r="F4" s="21">
        <v>14</v>
      </c>
      <c r="G4" s="21">
        <v>48</v>
      </c>
      <c r="H4" s="21">
        <v>28</v>
      </c>
      <c r="I4" s="21">
        <v>52</v>
      </c>
      <c r="J4" s="21">
        <v>65</v>
      </c>
      <c r="K4" s="21">
        <v>68</v>
      </c>
      <c r="L4" s="21">
        <v>36</v>
      </c>
      <c r="M4" s="21">
        <v>22</v>
      </c>
    </row>
    <row r="5" spans="1:13" x14ac:dyDescent="0.25">
      <c r="A5" s="20" t="s">
        <v>91</v>
      </c>
      <c r="B5" s="5">
        <v>5</v>
      </c>
      <c r="C5" s="5">
        <v>5</v>
      </c>
      <c r="D5" s="5">
        <v>9</v>
      </c>
      <c r="E5" s="5">
        <v>7</v>
      </c>
      <c r="F5" s="5">
        <v>10</v>
      </c>
      <c r="G5" s="5">
        <v>9</v>
      </c>
      <c r="H5" s="5">
        <v>7</v>
      </c>
      <c r="I5" s="5">
        <v>9</v>
      </c>
      <c r="J5" s="5">
        <v>6</v>
      </c>
      <c r="K5" s="5">
        <v>9</v>
      </c>
      <c r="L5" s="5">
        <v>8</v>
      </c>
      <c r="M5" s="5">
        <v>10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7"/>
  <sheetViews>
    <sheetView workbookViewId="0">
      <selection activeCell="G20" sqref="G20"/>
    </sheetView>
  </sheetViews>
  <sheetFormatPr defaultRowHeight="15" x14ac:dyDescent="0.25"/>
  <sheetData>
    <row r="1" spans="1:13" x14ac:dyDescent="0.25">
      <c r="A1" s="5"/>
      <c r="B1" s="5" t="s">
        <v>77</v>
      </c>
      <c r="C1" s="5" t="s">
        <v>78</v>
      </c>
      <c r="D1" s="5" t="s">
        <v>79</v>
      </c>
      <c r="E1" s="5" t="s">
        <v>80</v>
      </c>
      <c r="F1" s="5" t="s">
        <v>81</v>
      </c>
      <c r="G1" s="5" t="s">
        <v>82</v>
      </c>
      <c r="H1" s="5" t="s">
        <v>83</v>
      </c>
      <c r="I1" s="5" t="s">
        <v>84</v>
      </c>
      <c r="J1" s="5" t="s">
        <v>85</v>
      </c>
      <c r="K1" s="5" t="s">
        <v>86</v>
      </c>
      <c r="L1" s="5" t="s">
        <v>87</v>
      </c>
      <c r="M1" s="5" t="s">
        <v>88</v>
      </c>
    </row>
    <row r="2" spans="1:13" x14ac:dyDescent="0.25">
      <c r="A2" s="5" t="s">
        <v>92</v>
      </c>
      <c r="B2" s="5">
        <v>541</v>
      </c>
      <c r="C2" s="5">
        <v>943</v>
      </c>
      <c r="D2" s="5">
        <v>958</v>
      </c>
      <c r="E2" s="5">
        <v>921</v>
      </c>
      <c r="F2" s="5">
        <v>519</v>
      </c>
      <c r="G2" s="5">
        <v>746</v>
      </c>
      <c r="H2" s="5">
        <v>599</v>
      </c>
      <c r="I2" s="5">
        <v>668</v>
      </c>
      <c r="J2" s="5">
        <v>847</v>
      </c>
      <c r="K2" s="5">
        <v>508</v>
      </c>
      <c r="L2" s="5">
        <v>524</v>
      </c>
      <c r="M2" s="5">
        <v>604</v>
      </c>
    </row>
    <row r="3" spans="1:13" x14ac:dyDescent="0.25">
      <c r="A3" s="5" t="s">
        <v>93</v>
      </c>
      <c r="B3" s="5">
        <v>161</v>
      </c>
      <c r="C3" s="5">
        <v>182</v>
      </c>
      <c r="D3" s="5">
        <v>273</v>
      </c>
      <c r="E3" s="5">
        <v>184</v>
      </c>
      <c r="F3" s="5">
        <v>149</v>
      </c>
      <c r="G3" s="5">
        <v>153</v>
      </c>
      <c r="H3" s="5">
        <v>259</v>
      </c>
      <c r="I3" s="5">
        <v>144</v>
      </c>
      <c r="J3" s="5">
        <v>220</v>
      </c>
      <c r="K3" s="5">
        <v>288</v>
      </c>
      <c r="L3" s="5">
        <v>103</v>
      </c>
      <c r="M3" s="5">
        <v>183</v>
      </c>
    </row>
    <row r="4" spans="1:13" x14ac:dyDescent="0.25">
      <c r="A4" s="5" t="s">
        <v>94</v>
      </c>
      <c r="B4" s="5">
        <v>10</v>
      </c>
      <c r="C4" s="5">
        <v>4</v>
      </c>
      <c r="D4" s="5">
        <v>5</v>
      </c>
      <c r="E4" s="5">
        <v>1</v>
      </c>
      <c r="F4" s="5">
        <v>6</v>
      </c>
      <c r="G4" s="5">
        <v>8</v>
      </c>
      <c r="H4" s="5">
        <v>3</v>
      </c>
      <c r="I4" s="5">
        <v>3</v>
      </c>
      <c r="J4" s="5">
        <v>2</v>
      </c>
      <c r="K4" s="5">
        <v>6</v>
      </c>
      <c r="L4" s="5">
        <v>3</v>
      </c>
      <c r="M4" s="5">
        <v>3</v>
      </c>
    </row>
    <row r="5" spans="1:13" x14ac:dyDescent="0.25">
      <c r="A5" s="5" t="s">
        <v>95</v>
      </c>
      <c r="B5" s="5">
        <v>8</v>
      </c>
      <c r="C5" s="5">
        <v>1</v>
      </c>
      <c r="D5" s="5">
        <v>2</v>
      </c>
      <c r="E5" s="5">
        <v>9</v>
      </c>
      <c r="F5" s="5">
        <v>8</v>
      </c>
      <c r="G5" s="5">
        <v>7</v>
      </c>
      <c r="H5" s="5">
        <v>9</v>
      </c>
      <c r="I5" s="5">
        <v>9</v>
      </c>
      <c r="J5" s="5">
        <v>7</v>
      </c>
      <c r="K5" s="5">
        <v>7</v>
      </c>
      <c r="L5" s="5">
        <v>8</v>
      </c>
      <c r="M5" s="5">
        <v>8</v>
      </c>
    </row>
    <row r="6" spans="1:13" x14ac:dyDescent="0.25">
      <c r="A6" s="5" t="s">
        <v>96</v>
      </c>
      <c r="B6" s="22">
        <f>SUM(B2:B4)/SUM(B2:B5)</f>
        <v>0.98888888888888893</v>
      </c>
      <c r="C6" s="22">
        <f t="shared" ref="C6:M6" si="0">SUM(C2:C4)/SUM(C2:C5)</f>
        <v>0.99911504424778763</v>
      </c>
      <c r="D6" s="22">
        <f t="shared" si="0"/>
        <v>0.99838449111470118</v>
      </c>
      <c r="E6" s="22">
        <f t="shared" si="0"/>
        <v>0.99192825112107619</v>
      </c>
      <c r="F6" s="22">
        <f t="shared" si="0"/>
        <v>0.98826979472140764</v>
      </c>
      <c r="G6" s="22">
        <f t="shared" si="0"/>
        <v>0.99234135667396062</v>
      </c>
      <c r="H6" s="22">
        <f t="shared" si="0"/>
        <v>0.98965517241379308</v>
      </c>
      <c r="I6" s="22">
        <f t="shared" si="0"/>
        <v>0.98907766990291257</v>
      </c>
      <c r="J6" s="22">
        <f t="shared" si="0"/>
        <v>0.99349442379182151</v>
      </c>
      <c r="K6" s="22">
        <f t="shared" si="0"/>
        <v>0.99134734239802225</v>
      </c>
      <c r="L6" s="22">
        <f t="shared" si="0"/>
        <v>0.98746081504702199</v>
      </c>
      <c r="M6" s="22">
        <f t="shared" si="0"/>
        <v>0.9899749373433584</v>
      </c>
    </row>
    <row r="7" spans="1:13" x14ac:dyDescent="0.25">
      <c r="A7" s="5" t="s">
        <v>97</v>
      </c>
      <c r="B7" s="22">
        <f>B2/SUM(B2:B5)</f>
        <v>0.75138888888888888</v>
      </c>
      <c r="C7" s="22">
        <f t="shared" ref="C7:M7" si="1">C2/SUM(C2:C5)</f>
        <v>0.8345132743362832</v>
      </c>
      <c r="D7" s="22">
        <f t="shared" si="1"/>
        <v>0.77382875605815837</v>
      </c>
      <c r="E7" s="22">
        <f t="shared" si="1"/>
        <v>0.8260089686098655</v>
      </c>
      <c r="F7" s="22">
        <f t="shared" si="1"/>
        <v>0.76099706744868034</v>
      </c>
      <c r="G7" s="22">
        <f t="shared" si="1"/>
        <v>0.8161925601750547</v>
      </c>
      <c r="H7" s="22">
        <f t="shared" si="1"/>
        <v>0.68850574712643675</v>
      </c>
      <c r="I7" s="22">
        <f t="shared" si="1"/>
        <v>0.81067961165048541</v>
      </c>
      <c r="J7" s="22">
        <f t="shared" si="1"/>
        <v>0.78717472118959109</v>
      </c>
      <c r="K7" s="22">
        <f t="shared" si="1"/>
        <v>0.62793572311495671</v>
      </c>
      <c r="L7" s="22">
        <f t="shared" si="1"/>
        <v>0.82131661442006265</v>
      </c>
      <c r="M7" s="22">
        <f t="shared" si="1"/>
        <v>0.75689223057644106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
  <sheetViews>
    <sheetView workbookViewId="0">
      <selection activeCell="F11" sqref="F11"/>
    </sheetView>
  </sheetViews>
  <sheetFormatPr defaultRowHeight="15" x14ac:dyDescent="0.25"/>
  <cols>
    <col min="1" max="1" width="19.42578125" bestFit="1" customWidth="1"/>
    <col min="6" max="6" width="15.140625" bestFit="1" customWidth="1"/>
  </cols>
  <sheetData>
    <row r="1" spans="1:16" x14ac:dyDescent="0.25">
      <c r="B1" t="s">
        <v>98</v>
      </c>
      <c r="C1" t="s">
        <v>99</v>
      </c>
      <c r="D1" t="s">
        <v>100</v>
      </c>
      <c r="E1" t="s">
        <v>101</v>
      </c>
      <c r="F1" t="s">
        <v>102</v>
      </c>
    </row>
    <row r="2" spans="1:16" ht="15.75" thickBot="1" x14ac:dyDescent="0.3">
      <c r="A2" t="s">
        <v>103</v>
      </c>
      <c r="B2">
        <v>1000</v>
      </c>
      <c r="C2">
        <f>B2*1.1</f>
        <v>1100</v>
      </c>
      <c r="D2">
        <f>C2*1.1</f>
        <v>1210</v>
      </c>
      <c r="E2">
        <f>D2*1.1</f>
        <v>1331</v>
      </c>
      <c r="F2">
        <f>E2*1.1</f>
        <v>1464.1000000000001</v>
      </c>
    </row>
    <row r="3" spans="1:16" ht="15.75" thickBot="1" x14ac:dyDescent="0.3">
      <c r="A3" t="s">
        <v>104</v>
      </c>
      <c r="K3" s="23" t="s">
        <v>110</v>
      </c>
      <c r="L3" s="24" t="s">
        <v>111</v>
      </c>
      <c r="M3" s="25" t="s">
        <v>112</v>
      </c>
      <c r="N3" s="26" t="s">
        <v>113</v>
      </c>
      <c r="O3" s="24" t="s">
        <v>114</v>
      </c>
      <c r="P3" s="24" t="s">
        <v>115</v>
      </c>
    </row>
    <row r="4" spans="1:16" ht="15.75" thickBot="1" x14ac:dyDescent="0.3">
      <c r="A4" t="s">
        <v>105</v>
      </c>
      <c r="B4">
        <v>200</v>
      </c>
      <c r="C4">
        <v>220</v>
      </c>
      <c r="D4">
        <v>300</v>
      </c>
      <c r="E4">
        <v>400</v>
      </c>
      <c r="F4">
        <v>500</v>
      </c>
      <c r="K4" s="27" t="s">
        <v>11</v>
      </c>
      <c r="L4" s="28">
        <v>101</v>
      </c>
      <c r="M4" s="28" t="e">
        <f>NA()</f>
        <v>#N/A</v>
      </c>
      <c r="N4" s="28" t="e">
        <f>NA()</f>
        <v>#N/A</v>
      </c>
      <c r="O4" s="28" t="e">
        <f>NA()</f>
        <v>#N/A</v>
      </c>
      <c r="P4" s="28" t="e">
        <f>NA()</f>
        <v>#N/A</v>
      </c>
    </row>
    <row r="5" spans="1:16" ht="15.75" thickBot="1" x14ac:dyDescent="0.3">
      <c r="A5" t="s">
        <v>106</v>
      </c>
      <c r="B5">
        <v>123</v>
      </c>
      <c r="C5">
        <v>145</v>
      </c>
      <c r="D5">
        <v>120</v>
      </c>
      <c r="E5">
        <v>120</v>
      </c>
      <c r="F5">
        <v>120</v>
      </c>
      <c r="K5" s="27" t="s">
        <v>12</v>
      </c>
      <c r="L5" s="28">
        <v>59</v>
      </c>
      <c r="M5" s="28" t="e">
        <f>NA()</f>
        <v>#N/A</v>
      </c>
      <c r="N5" s="28">
        <v>7</v>
      </c>
      <c r="O5" s="28">
        <v>1</v>
      </c>
      <c r="P5" s="28">
        <v>58</v>
      </c>
    </row>
    <row r="6" spans="1:16" ht="15.75" thickBot="1" x14ac:dyDescent="0.3">
      <c r="A6" t="s">
        <v>107</v>
      </c>
      <c r="B6">
        <v>100</v>
      </c>
      <c r="C6">
        <v>100</v>
      </c>
      <c r="D6">
        <v>100</v>
      </c>
      <c r="E6">
        <v>100</v>
      </c>
      <c r="F6">
        <v>100</v>
      </c>
      <c r="K6" s="27" t="s">
        <v>15</v>
      </c>
      <c r="L6" s="28">
        <v>70</v>
      </c>
      <c r="M6" s="28" t="e">
        <f>NA()</f>
        <v>#N/A</v>
      </c>
      <c r="N6" s="28">
        <v>9</v>
      </c>
      <c r="O6" s="28" t="e">
        <f>NA()</f>
        <v>#N/A</v>
      </c>
      <c r="P6" s="28">
        <v>2</v>
      </c>
    </row>
    <row r="7" spans="1:16" ht="15.75" thickBot="1" x14ac:dyDescent="0.3">
      <c r="A7" t="s">
        <v>108</v>
      </c>
      <c r="B7">
        <v>123</v>
      </c>
      <c r="C7">
        <v>300</v>
      </c>
      <c r="D7">
        <v>340</v>
      </c>
      <c r="E7">
        <v>330</v>
      </c>
      <c r="F7">
        <v>550</v>
      </c>
      <c r="K7" s="27" t="s">
        <v>14</v>
      </c>
      <c r="L7" s="28">
        <v>51</v>
      </c>
      <c r="M7" s="28" t="e">
        <f>NA()</f>
        <v>#N/A</v>
      </c>
      <c r="N7" s="28" t="e">
        <f>NA()</f>
        <v>#N/A</v>
      </c>
      <c r="O7" s="28" t="e">
        <f>NA()</f>
        <v>#N/A</v>
      </c>
      <c r="P7" s="28">
        <v>7</v>
      </c>
    </row>
    <row r="8" spans="1:16" ht="15.75" thickBot="1" x14ac:dyDescent="0.3">
      <c r="A8" s="1" t="s">
        <v>109</v>
      </c>
      <c r="B8" s="1">
        <f>SUM(B4:B7)</f>
        <v>546</v>
      </c>
      <c r="C8" s="1">
        <f>SUM(C4:C7)</f>
        <v>765</v>
      </c>
      <c r="D8" s="1">
        <f>SUM(D4:D7)</f>
        <v>860</v>
      </c>
      <c r="E8" s="1">
        <f>SUM(E4:E7)</f>
        <v>950</v>
      </c>
      <c r="F8" s="1">
        <f>SUM(F4:F7)</f>
        <v>1270</v>
      </c>
      <c r="K8" s="27" t="s">
        <v>116</v>
      </c>
      <c r="L8" s="28">
        <v>10</v>
      </c>
      <c r="M8" s="28">
        <v>50</v>
      </c>
      <c r="N8" s="28" t="e">
        <f>NA()</f>
        <v>#N/A</v>
      </c>
      <c r="O8" s="28" t="e">
        <f>NA()</f>
        <v>#N/A</v>
      </c>
      <c r="P8" s="28" t="e">
        <f>NA()</f>
        <v>#N/A</v>
      </c>
    </row>
    <row r="9" spans="1:16" ht="15.75" thickBot="1" x14ac:dyDescent="0.3">
      <c r="K9" s="27" t="s">
        <v>117</v>
      </c>
      <c r="L9" s="28" t="e">
        <f>NA()</f>
        <v>#N/A</v>
      </c>
      <c r="M9" s="28" t="e">
        <f>NA()</f>
        <v>#N/A</v>
      </c>
      <c r="N9" s="28">
        <v>5</v>
      </c>
      <c r="O9" s="28">
        <v>55</v>
      </c>
      <c r="P9" s="28" t="e">
        <f>NA()</f>
        <v>#N/A</v>
      </c>
    </row>
    <row r="10" spans="1:16" ht="15.75" thickBot="1" x14ac:dyDescent="0.3">
      <c r="K10" s="27" t="s">
        <v>118</v>
      </c>
      <c r="L10" s="28">
        <v>3</v>
      </c>
      <c r="M10" s="28">
        <v>10</v>
      </c>
      <c r="N10" s="28" t="e">
        <f>NA()</f>
        <v>#N/A</v>
      </c>
      <c r="O10" s="28" t="e">
        <f>NA()</f>
        <v>#N/A</v>
      </c>
      <c r="P10" s="28">
        <v>45</v>
      </c>
    </row>
    <row r="11" spans="1:16" ht="15.75" thickBot="1" x14ac:dyDescent="0.3">
      <c r="F11" s="9" t="s">
        <v>107</v>
      </c>
      <c r="K11" s="27" t="s">
        <v>119</v>
      </c>
      <c r="L11" s="28">
        <v>48</v>
      </c>
      <c r="M11" s="28" t="e">
        <f>NA()</f>
        <v>#N/A</v>
      </c>
      <c r="N11" s="28" t="e">
        <f>NA()</f>
        <v>#N/A</v>
      </c>
      <c r="O11" s="28" t="e">
        <f>NA()</f>
        <v>#N/A</v>
      </c>
      <c r="P11" s="28" t="e">
        <f>NA()</f>
        <v>#N/A</v>
      </c>
    </row>
    <row r="12" spans="1:16" ht="15.75" thickBot="1" x14ac:dyDescent="0.3">
      <c r="K12" s="27" t="s">
        <v>120</v>
      </c>
      <c r="L12" s="28">
        <v>32</v>
      </c>
      <c r="M12" s="28" t="e">
        <f>NA()</f>
        <v>#N/A</v>
      </c>
      <c r="N12" s="28" t="e">
        <f>NA()</f>
        <v>#N/A</v>
      </c>
      <c r="O12" s="28">
        <v>8</v>
      </c>
      <c r="P12" s="28" t="e">
        <f>NA()</f>
        <v>#N/A</v>
      </c>
    </row>
  </sheetData>
  <dataValidations count="1">
    <dataValidation type="list" allowBlank="1" showInputMessage="1" showErrorMessage="1" sqref="F11">
      <formula1>$A$2:$A$8</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5"/>
  <sheetViews>
    <sheetView workbookViewId="0">
      <selection activeCell="G11" sqref="G11"/>
    </sheetView>
  </sheetViews>
  <sheetFormatPr defaultRowHeight="15" x14ac:dyDescent="0.25"/>
  <cols>
    <col min="1" max="1" width="19.42578125" bestFit="1" customWidth="1"/>
    <col min="7" max="7" width="19.42578125" bestFit="1" customWidth="1"/>
  </cols>
  <sheetData>
    <row r="1" spans="1:7" x14ac:dyDescent="0.25">
      <c r="B1" t="s">
        <v>98</v>
      </c>
      <c r="C1" t="s">
        <v>99</v>
      </c>
      <c r="D1" t="s">
        <v>100</v>
      </c>
      <c r="E1" t="s">
        <v>101</v>
      </c>
      <c r="F1" t="s">
        <v>102</v>
      </c>
    </row>
    <row r="2" spans="1:7" x14ac:dyDescent="0.25">
      <c r="A2" t="s">
        <v>103</v>
      </c>
      <c r="B2">
        <v>1000</v>
      </c>
      <c r="C2">
        <f>B2*1.1</f>
        <v>1100</v>
      </c>
      <c r="D2">
        <f>C2*1.1</f>
        <v>1210</v>
      </c>
      <c r="E2">
        <f>D2*1.1</f>
        <v>1331</v>
      </c>
      <c r="F2">
        <f>E2*1.1</f>
        <v>1464.1000000000001</v>
      </c>
    </row>
    <row r="3" spans="1:7" x14ac:dyDescent="0.25">
      <c r="A3" t="s">
        <v>104</v>
      </c>
    </row>
    <row r="4" spans="1:7" x14ac:dyDescent="0.25">
      <c r="A4" t="s">
        <v>105</v>
      </c>
      <c r="B4">
        <v>200</v>
      </c>
      <c r="C4">
        <v>220</v>
      </c>
      <c r="D4">
        <v>300</v>
      </c>
      <c r="E4">
        <v>400</v>
      </c>
      <c r="F4">
        <v>500</v>
      </c>
    </row>
    <row r="5" spans="1:7" x14ac:dyDescent="0.25">
      <c r="A5" t="s">
        <v>106</v>
      </c>
      <c r="B5">
        <v>123</v>
      </c>
      <c r="C5">
        <v>145</v>
      </c>
      <c r="D5">
        <v>120</v>
      </c>
      <c r="E5">
        <v>120</v>
      </c>
      <c r="F5">
        <v>120</v>
      </c>
    </row>
    <row r="6" spans="1:7" x14ac:dyDescent="0.25">
      <c r="A6" t="s">
        <v>107</v>
      </c>
      <c r="B6">
        <v>100</v>
      </c>
      <c r="C6">
        <v>100</v>
      </c>
      <c r="D6">
        <v>100</v>
      </c>
      <c r="E6">
        <v>100</v>
      </c>
      <c r="F6">
        <v>100</v>
      </c>
    </row>
    <row r="7" spans="1:7" x14ac:dyDescent="0.25">
      <c r="A7" t="s">
        <v>108</v>
      </c>
      <c r="B7">
        <v>123</v>
      </c>
      <c r="C7">
        <v>300</v>
      </c>
      <c r="D7">
        <v>340</v>
      </c>
      <c r="E7">
        <v>330</v>
      </c>
      <c r="F7">
        <v>550</v>
      </c>
    </row>
    <row r="8" spans="1:7" x14ac:dyDescent="0.25">
      <c r="A8" s="1" t="s">
        <v>109</v>
      </c>
      <c r="B8" s="1">
        <f>SUM(B4:B7)</f>
        <v>546</v>
      </c>
      <c r="C8" s="1">
        <f>SUM(C4:C7)</f>
        <v>765</v>
      </c>
      <c r="D8" s="1">
        <f>SUM(D4:D7)</f>
        <v>860</v>
      </c>
      <c r="E8" s="1">
        <f>SUM(E4:E7)</f>
        <v>950</v>
      </c>
      <c r="F8" s="1">
        <f>SUM(F4:F7)</f>
        <v>1270</v>
      </c>
    </row>
    <row r="11" spans="1:7" x14ac:dyDescent="0.25">
      <c r="G11" s="9" t="s">
        <v>108</v>
      </c>
    </row>
    <row r="13" spans="1:7" x14ac:dyDescent="0.25">
      <c r="B13" t="s">
        <v>98</v>
      </c>
      <c r="C13" t="s">
        <v>99</v>
      </c>
      <c r="D13" t="s">
        <v>100</v>
      </c>
      <c r="E13" t="s">
        <v>101</v>
      </c>
      <c r="F13" t="s">
        <v>102</v>
      </c>
    </row>
    <row r="14" spans="1:7" x14ac:dyDescent="0.25">
      <c r="A14" t="str">
        <f>A2</f>
        <v>Revenue</v>
      </c>
      <c r="B14">
        <f>B2</f>
        <v>1000</v>
      </c>
      <c r="C14">
        <f t="shared" ref="C14:F14" si="0">C2</f>
        <v>1100</v>
      </c>
      <c r="D14">
        <f t="shared" si="0"/>
        <v>1210</v>
      </c>
      <c r="E14">
        <f t="shared" si="0"/>
        <v>1331</v>
      </c>
      <c r="F14">
        <f t="shared" si="0"/>
        <v>1464.1000000000001</v>
      </c>
    </row>
    <row r="15" spans="1:7" x14ac:dyDescent="0.25">
      <c r="A15" t="str">
        <f>G11</f>
        <v>Bonus</v>
      </c>
      <c r="B15">
        <f>VLOOKUP($A$15,$A$4:$F$8,COLUMN(),0)</f>
        <v>123</v>
      </c>
      <c r="C15">
        <f t="shared" ref="C15:F15" si="1">VLOOKUP($A$15,$A$4:$F$8,COLUMN(),0)</f>
        <v>300</v>
      </c>
      <c r="D15">
        <f t="shared" si="1"/>
        <v>340</v>
      </c>
      <c r="E15">
        <f t="shared" si="1"/>
        <v>330</v>
      </c>
      <c r="F15">
        <f t="shared" si="1"/>
        <v>550</v>
      </c>
    </row>
  </sheetData>
  <dataValidations count="1">
    <dataValidation type="list" allowBlank="1" showInputMessage="1" showErrorMessage="1" sqref="G11">
      <formula1>$A$4:$A$8</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8"/>
  <sheetViews>
    <sheetView workbookViewId="0">
      <selection activeCell="C12" sqref="C12"/>
    </sheetView>
  </sheetViews>
  <sheetFormatPr defaultRowHeight="15" x14ac:dyDescent="0.25"/>
  <sheetData>
    <row r="1" spans="1:5" x14ac:dyDescent="0.25">
      <c r="A1" t="s">
        <v>121</v>
      </c>
      <c r="B1" t="s">
        <v>122</v>
      </c>
      <c r="C1" t="s">
        <v>126</v>
      </c>
    </row>
    <row r="2" spans="1:5" x14ac:dyDescent="0.25">
      <c r="A2" t="s">
        <v>11</v>
      </c>
      <c r="B2">
        <v>36</v>
      </c>
      <c r="C2">
        <v>75</v>
      </c>
    </row>
    <row r="3" spans="1:5" x14ac:dyDescent="0.25">
      <c r="A3" t="s">
        <v>12</v>
      </c>
      <c r="B3">
        <v>32</v>
      </c>
      <c r="C3">
        <v>42</v>
      </c>
    </row>
    <row r="4" spans="1:5" x14ac:dyDescent="0.25">
      <c r="A4" t="s">
        <v>13</v>
      </c>
      <c r="B4">
        <v>41</v>
      </c>
      <c r="C4">
        <v>63</v>
      </c>
    </row>
    <row r="5" spans="1:5" x14ac:dyDescent="0.25">
      <c r="A5" t="s">
        <v>123</v>
      </c>
      <c r="B5">
        <v>22</v>
      </c>
      <c r="C5">
        <v>64</v>
      </c>
    </row>
    <row r="6" spans="1:5" x14ac:dyDescent="0.25">
      <c r="A6" t="s">
        <v>124</v>
      </c>
      <c r="B6">
        <v>43</v>
      </c>
      <c r="C6">
        <v>31</v>
      </c>
    </row>
    <row r="7" spans="1:5" x14ac:dyDescent="0.25">
      <c r="A7" t="s">
        <v>125</v>
      </c>
      <c r="B7">
        <v>70</v>
      </c>
      <c r="C7">
        <v>25</v>
      </c>
    </row>
    <row r="8" spans="1:5" x14ac:dyDescent="0.25">
      <c r="A8" t="s">
        <v>127</v>
      </c>
      <c r="B8">
        <v>85</v>
      </c>
      <c r="C8">
        <v>15</v>
      </c>
    </row>
    <row r="12" spans="1:5" x14ac:dyDescent="0.25">
      <c r="C12" t="str">
        <f t="array" aca="1" ref="C12:C18" ca="1">OFFSET($A$1,0,0,COUNTA($A:$A),1)</f>
        <v>Name</v>
      </c>
      <c r="D12" t="str">
        <f t="array" aca="1" ref="D12:D18" ca="1">OFFSET($A$1,0,1,COUNTA($A:$A),1)</f>
        <v>Hindi</v>
      </c>
      <c r="E12" t="str">
        <f t="array" aca="1" ref="E12:E18" ca="1">OFFSET($A$1,0,2,COUNTA($A:$A),1)</f>
        <v>English</v>
      </c>
    </row>
    <row r="13" spans="1:5" x14ac:dyDescent="0.25">
      <c r="C13" t="str">
        <f ca="1"/>
        <v>A</v>
      </c>
      <c r="D13">
        <f ca="1"/>
        <v>36</v>
      </c>
      <c r="E13">
        <f ca="1"/>
        <v>75</v>
      </c>
    </row>
    <row r="14" spans="1:5" x14ac:dyDescent="0.25">
      <c r="C14" t="str">
        <f ca="1"/>
        <v>B</v>
      </c>
      <c r="D14">
        <f ca="1"/>
        <v>32</v>
      </c>
      <c r="E14">
        <f ca="1"/>
        <v>42</v>
      </c>
    </row>
    <row r="15" spans="1:5" x14ac:dyDescent="0.25">
      <c r="C15" t="str">
        <f ca="1"/>
        <v>C</v>
      </c>
      <c r="D15">
        <f ca="1"/>
        <v>41</v>
      </c>
      <c r="E15">
        <f ca="1"/>
        <v>63</v>
      </c>
    </row>
    <row r="16" spans="1:5" x14ac:dyDescent="0.25">
      <c r="C16" t="str">
        <f ca="1"/>
        <v>D</v>
      </c>
      <c r="D16">
        <f ca="1"/>
        <v>22</v>
      </c>
      <c r="E16">
        <f ca="1"/>
        <v>64</v>
      </c>
    </row>
    <row r="17" spans="3:5" x14ac:dyDescent="0.25">
      <c r="C17" t="str">
        <f ca="1"/>
        <v>E</v>
      </c>
      <c r="D17">
        <f ca="1"/>
        <v>43</v>
      </c>
      <c r="E17">
        <f ca="1"/>
        <v>31</v>
      </c>
    </row>
    <row r="18" spans="3:5" x14ac:dyDescent="0.25">
      <c r="C18" t="str">
        <f ca="1"/>
        <v>F</v>
      </c>
      <c r="D18">
        <f ca="1"/>
        <v>70</v>
      </c>
      <c r="E18">
        <f ca="1"/>
        <v>25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1"/>
  <sheetViews>
    <sheetView workbookViewId="0">
      <selection sqref="A1:J3"/>
    </sheetView>
  </sheetViews>
  <sheetFormatPr defaultRowHeight="15" x14ac:dyDescent="0.25"/>
  <cols>
    <col min="2" max="2" width="11.42578125" bestFit="1" customWidth="1"/>
  </cols>
  <sheetData>
    <row r="1" spans="1:10" x14ac:dyDescent="0.25">
      <c r="A1" s="59" t="s">
        <v>128</v>
      </c>
      <c r="B1" s="60"/>
      <c r="C1" s="60"/>
      <c r="D1" s="60"/>
      <c r="E1" s="60"/>
      <c r="F1" s="60"/>
      <c r="G1" s="60"/>
      <c r="H1" s="60"/>
      <c r="I1" s="60"/>
      <c r="J1" s="61"/>
    </row>
    <row r="2" spans="1:10" x14ac:dyDescent="0.25">
      <c r="A2" s="62"/>
      <c r="B2" s="63"/>
      <c r="C2" s="63"/>
      <c r="D2" s="63"/>
      <c r="E2" s="63"/>
      <c r="F2" s="63"/>
      <c r="G2" s="63"/>
      <c r="H2" s="63"/>
      <c r="I2" s="63"/>
      <c r="J2" s="64"/>
    </row>
    <row r="3" spans="1:10" ht="15.75" thickBot="1" x14ac:dyDescent="0.3">
      <c r="A3" s="65"/>
      <c r="B3" s="66"/>
      <c r="C3" s="66"/>
      <c r="D3" s="66"/>
      <c r="E3" s="66"/>
      <c r="F3" s="66"/>
      <c r="G3" s="66"/>
      <c r="H3" s="66"/>
      <c r="I3" s="66"/>
      <c r="J3" s="67"/>
    </row>
    <row r="5" spans="1:10" ht="15.75" thickBot="1" x14ac:dyDescent="0.3"/>
    <row r="6" spans="1:10" ht="15.75" thickBot="1" x14ac:dyDescent="0.3">
      <c r="B6" s="29" t="s">
        <v>121</v>
      </c>
      <c r="C6" s="29" t="s">
        <v>129</v>
      </c>
      <c r="D6" s="29" t="s">
        <v>130</v>
      </c>
    </row>
    <row r="7" spans="1:10" x14ac:dyDescent="0.25">
      <c r="B7" s="30" t="s">
        <v>131</v>
      </c>
      <c r="C7" s="31">
        <v>21</v>
      </c>
      <c r="D7" s="32">
        <v>72</v>
      </c>
    </row>
    <row r="8" spans="1:10" x14ac:dyDescent="0.25">
      <c r="B8" s="33" t="s">
        <v>132</v>
      </c>
      <c r="C8" s="34">
        <v>28</v>
      </c>
      <c r="D8" s="35">
        <v>34</v>
      </c>
    </row>
    <row r="9" spans="1:10" x14ac:dyDescent="0.25">
      <c r="B9" s="33" t="s">
        <v>133</v>
      </c>
      <c r="C9" s="34">
        <v>24</v>
      </c>
      <c r="D9" s="35">
        <v>53</v>
      </c>
    </row>
    <row r="10" spans="1:10" x14ac:dyDescent="0.25">
      <c r="B10" s="33" t="s">
        <v>134</v>
      </c>
      <c r="C10" s="34">
        <v>27</v>
      </c>
      <c r="D10" s="35">
        <v>45</v>
      </c>
    </row>
    <row r="11" spans="1:10" ht="15.75" thickBot="1" x14ac:dyDescent="0.3">
      <c r="B11" s="36" t="s">
        <v>135</v>
      </c>
      <c r="C11" s="37">
        <v>25</v>
      </c>
      <c r="D11" s="38">
        <v>71</v>
      </c>
    </row>
  </sheetData>
  <mergeCells count="1">
    <mergeCell ref="A1:J3"/>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725"/>
  <sheetViews>
    <sheetView topLeftCell="A8" workbookViewId="0">
      <selection activeCell="I10" sqref="I10"/>
    </sheetView>
  </sheetViews>
  <sheetFormatPr defaultRowHeight="15" x14ac:dyDescent="0.25"/>
  <cols>
    <col min="1" max="1" width="15.5703125" bestFit="1" customWidth="1"/>
    <col min="3" max="3" width="10.28515625" bestFit="1" customWidth="1"/>
    <col min="6" max="6" width="10.7109375" bestFit="1" customWidth="1"/>
    <col min="7" max="7" width="10.140625" bestFit="1" customWidth="1"/>
    <col min="11" max="11" width="15.5703125" bestFit="1" customWidth="1"/>
    <col min="13" max="13" width="13.7109375" bestFit="1" customWidth="1"/>
  </cols>
  <sheetData>
    <row r="1" spans="1:15" x14ac:dyDescent="0.25">
      <c r="A1" s="39" t="s">
        <v>136</v>
      </c>
      <c r="B1" s="39" t="s">
        <v>137</v>
      </c>
      <c r="C1" s="39" t="s">
        <v>138</v>
      </c>
      <c r="D1" s="39" t="s">
        <v>139</v>
      </c>
      <c r="E1" s="39" t="s">
        <v>140</v>
      </c>
      <c r="F1" s="39" t="s">
        <v>141</v>
      </c>
      <c r="G1" s="40" t="s">
        <v>142</v>
      </c>
      <c r="K1" s="46" t="s">
        <v>136</v>
      </c>
      <c r="L1" s="46"/>
      <c r="M1" s="46" t="s">
        <v>139</v>
      </c>
      <c r="N1" s="46" t="s">
        <v>137</v>
      </c>
      <c r="O1" s="46" t="s">
        <v>163</v>
      </c>
    </row>
    <row r="2" spans="1:15" x14ac:dyDescent="0.25">
      <c r="A2" s="41" t="s">
        <v>143</v>
      </c>
      <c r="B2" s="41" t="s">
        <v>144</v>
      </c>
      <c r="C2" s="41" t="s">
        <v>145</v>
      </c>
      <c r="D2" s="42" t="s">
        <v>146</v>
      </c>
      <c r="E2" s="41" t="s">
        <v>147</v>
      </c>
      <c r="F2" s="43">
        <v>41114</v>
      </c>
      <c r="G2" s="44">
        <v>5000</v>
      </c>
      <c r="K2" s="46" t="s">
        <v>143</v>
      </c>
      <c r="L2" s="46"/>
      <c r="M2" s="46" t="s">
        <v>146</v>
      </c>
      <c r="N2" s="46" t="s">
        <v>144</v>
      </c>
      <c r="O2" s="46">
        <f>COUNTIFS(Agent,$K$11,Branch,$M$6,AcctType,N2)</f>
        <v>0</v>
      </c>
    </row>
    <row r="3" spans="1:15" x14ac:dyDescent="0.25">
      <c r="A3" s="41" t="s">
        <v>148</v>
      </c>
      <c r="B3" s="41" t="s">
        <v>149</v>
      </c>
      <c r="C3" s="41" t="s">
        <v>150</v>
      </c>
      <c r="D3" s="42" t="s">
        <v>146</v>
      </c>
      <c r="E3" s="41" t="s">
        <v>151</v>
      </c>
      <c r="F3" s="43">
        <v>41747</v>
      </c>
      <c r="G3" s="44">
        <v>14571</v>
      </c>
      <c r="K3" s="46" t="s">
        <v>148</v>
      </c>
      <c r="L3" s="46"/>
      <c r="M3" s="46" t="s">
        <v>162</v>
      </c>
      <c r="N3" s="46" t="s">
        <v>149</v>
      </c>
      <c r="O3" s="46">
        <f>COUNTIFS(Agent,$K$11,Branch,$M$6,AcctType,N3)</f>
        <v>20</v>
      </c>
    </row>
    <row r="4" spans="1:15" x14ac:dyDescent="0.25">
      <c r="A4" s="41" t="s">
        <v>152</v>
      </c>
      <c r="B4" s="41" t="s">
        <v>153</v>
      </c>
      <c r="C4" s="41" t="s">
        <v>145</v>
      </c>
      <c r="D4" s="42" t="s">
        <v>146</v>
      </c>
      <c r="E4" s="41" t="s">
        <v>147</v>
      </c>
      <c r="F4" s="43">
        <v>41414</v>
      </c>
      <c r="G4" s="44">
        <v>500</v>
      </c>
      <c r="K4" s="46" t="s">
        <v>152</v>
      </c>
      <c r="L4" s="46"/>
      <c r="M4" s="46" t="s">
        <v>157</v>
      </c>
      <c r="N4" s="46" t="s">
        <v>155</v>
      </c>
      <c r="O4" s="46">
        <f>COUNTIFS(Agent,$K$11,Branch,$M$6,AcctType,N4)</f>
        <v>18</v>
      </c>
    </row>
    <row r="5" spans="1:15" x14ac:dyDescent="0.25">
      <c r="A5" s="41" t="s">
        <v>154</v>
      </c>
      <c r="B5" s="41" t="s">
        <v>149</v>
      </c>
      <c r="C5" s="41" t="s">
        <v>145</v>
      </c>
      <c r="D5" s="42" t="s">
        <v>146</v>
      </c>
      <c r="E5" s="41" t="s">
        <v>147</v>
      </c>
      <c r="F5" s="43">
        <v>41481</v>
      </c>
      <c r="G5" s="44">
        <v>15000</v>
      </c>
      <c r="K5" s="46" t="s">
        <v>154</v>
      </c>
      <c r="L5" s="46"/>
      <c r="M5" s="46">
        <v>1</v>
      </c>
      <c r="N5" s="46" t="s">
        <v>153</v>
      </c>
      <c r="O5" s="46">
        <f>COUNTIFS(Agent,$K$11,Branch,$M$6,AcctType,N5)</f>
        <v>24</v>
      </c>
    </row>
    <row r="6" spans="1:15" x14ac:dyDescent="0.25">
      <c r="A6" s="41" t="s">
        <v>143</v>
      </c>
      <c r="B6" s="41" t="s">
        <v>155</v>
      </c>
      <c r="C6" s="41" t="s">
        <v>145</v>
      </c>
      <c r="D6" s="42" t="s">
        <v>156</v>
      </c>
      <c r="E6" s="41" t="s">
        <v>147</v>
      </c>
      <c r="F6" s="43">
        <v>41692</v>
      </c>
      <c r="G6" s="44">
        <v>4623</v>
      </c>
      <c r="K6" s="46" t="s">
        <v>158</v>
      </c>
      <c r="L6" s="46"/>
      <c r="M6" s="46" t="str">
        <f>INDEX($M$2:$M$4,M5)</f>
        <v>Central</v>
      </c>
      <c r="N6" s="46"/>
      <c r="O6" s="46"/>
    </row>
    <row r="7" spans="1:15" x14ac:dyDescent="0.25">
      <c r="A7" s="41" t="s">
        <v>154</v>
      </c>
      <c r="B7" s="41" t="s">
        <v>155</v>
      </c>
      <c r="C7" s="41" t="s">
        <v>145</v>
      </c>
      <c r="D7" s="42" t="s">
        <v>157</v>
      </c>
      <c r="E7" s="41" t="s">
        <v>151</v>
      </c>
      <c r="F7" s="43">
        <v>41752</v>
      </c>
      <c r="G7" s="44">
        <v>8721</v>
      </c>
      <c r="K7" s="46" t="s">
        <v>159</v>
      </c>
      <c r="L7" s="46"/>
      <c r="M7" s="46"/>
      <c r="N7" s="46"/>
      <c r="O7" s="46"/>
    </row>
    <row r="8" spans="1:15" x14ac:dyDescent="0.25">
      <c r="A8" s="41" t="s">
        <v>158</v>
      </c>
      <c r="B8" s="41" t="s">
        <v>155</v>
      </c>
      <c r="C8" s="41" t="s">
        <v>145</v>
      </c>
      <c r="D8" s="42" t="s">
        <v>156</v>
      </c>
      <c r="E8" s="41" t="s">
        <v>147</v>
      </c>
      <c r="F8" s="43">
        <v>42192</v>
      </c>
      <c r="G8" s="44">
        <v>15276</v>
      </c>
      <c r="K8" s="46" t="s">
        <v>160</v>
      </c>
      <c r="L8" s="46"/>
      <c r="M8" s="46"/>
      <c r="N8" s="46"/>
      <c r="O8" s="46"/>
    </row>
    <row r="9" spans="1:15" x14ac:dyDescent="0.25">
      <c r="A9" s="41" t="s">
        <v>154</v>
      </c>
      <c r="B9" s="41" t="s">
        <v>155</v>
      </c>
      <c r="C9" s="41" t="s">
        <v>145</v>
      </c>
      <c r="D9" s="42" t="s">
        <v>157</v>
      </c>
      <c r="E9" s="41" t="s">
        <v>147</v>
      </c>
      <c r="F9" s="43">
        <v>41792</v>
      </c>
      <c r="G9" s="44">
        <v>5000</v>
      </c>
      <c r="K9" s="46" t="s">
        <v>161</v>
      </c>
      <c r="L9" s="46"/>
      <c r="M9" s="46"/>
      <c r="N9" s="46"/>
      <c r="O9" s="46"/>
    </row>
    <row r="10" spans="1:15" x14ac:dyDescent="0.25">
      <c r="A10" s="41" t="s">
        <v>148</v>
      </c>
      <c r="B10" s="41" t="s">
        <v>149</v>
      </c>
      <c r="C10" s="41" t="s">
        <v>150</v>
      </c>
      <c r="D10" s="42" t="s">
        <v>157</v>
      </c>
      <c r="E10" s="41" t="s">
        <v>147</v>
      </c>
      <c r="F10" s="43">
        <v>42597</v>
      </c>
      <c r="G10" s="44">
        <v>15759</v>
      </c>
      <c r="K10" s="46">
        <v>5</v>
      </c>
      <c r="L10" s="46"/>
      <c r="M10" s="46"/>
      <c r="N10" s="46"/>
      <c r="O10" s="46"/>
    </row>
    <row r="11" spans="1:15" x14ac:dyDescent="0.25">
      <c r="A11" s="41" t="s">
        <v>143</v>
      </c>
      <c r="B11" s="41" t="s">
        <v>149</v>
      </c>
      <c r="C11" s="41" t="s">
        <v>145</v>
      </c>
      <c r="D11" s="42" t="s">
        <v>157</v>
      </c>
      <c r="E11" s="41" t="s">
        <v>147</v>
      </c>
      <c r="F11" s="43">
        <v>40807</v>
      </c>
      <c r="G11" s="44">
        <v>12000</v>
      </c>
      <c r="K11" s="46" t="str">
        <f>INDEX($K$2:$K$9,K10)</f>
        <v>Rahul Kumar</v>
      </c>
      <c r="L11" s="46"/>
      <c r="M11" s="46"/>
      <c r="N11" s="46"/>
      <c r="O11" s="46"/>
    </row>
    <row r="12" spans="1:15" x14ac:dyDescent="0.25">
      <c r="A12" s="41" t="s">
        <v>158</v>
      </c>
      <c r="B12" s="41" t="s">
        <v>155</v>
      </c>
      <c r="C12" s="41" t="s">
        <v>150</v>
      </c>
      <c r="D12" s="42" t="s">
        <v>156</v>
      </c>
      <c r="E12" s="41" t="s">
        <v>147</v>
      </c>
      <c r="F12" s="43">
        <v>42207</v>
      </c>
      <c r="G12" s="44">
        <v>7177</v>
      </c>
    </row>
    <row r="13" spans="1:15" x14ac:dyDescent="0.25">
      <c r="A13" s="41" t="s">
        <v>152</v>
      </c>
      <c r="B13" s="41" t="s">
        <v>155</v>
      </c>
      <c r="C13" s="41" t="s">
        <v>145</v>
      </c>
      <c r="D13" s="42" t="s">
        <v>157</v>
      </c>
      <c r="E13" s="41" t="s">
        <v>147</v>
      </c>
      <c r="F13" s="43">
        <v>41159</v>
      </c>
      <c r="G13" s="44">
        <v>6837</v>
      </c>
    </row>
    <row r="14" spans="1:15" x14ac:dyDescent="0.25">
      <c r="A14" s="41" t="s">
        <v>159</v>
      </c>
      <c r="B14" s="41" t="s">
        <v>153</v>
      </c>
      <c r="C14" s="41" t="s">
        <v>145</v>
      </c>
      <c r="D14" s="42" t="s">
        <v>157</v>
      </c>
      <c r="E14" s="41" t="s">
        <v>147</v>
      </c>
      <c r="F14" s="43">
        <v>41756</v>
      </c>
      <c r="G14" s="44">
        <v>3171</v>
      </c>
    </row>
    <row r="15" spans="1:15" x14ac:dyDescent="0.25">
      <c r="A15" s="41" t="s">
        <v>148</v>
      </c>
      <c r="B15" s="41" t="s">
        <v>155</v>
      </c>
      <c r="C15" s="41" t="s">
        <v>145</v>
      </c>
      <c r="D15" s="42" t="s">
        <v>146</v>
      </c>
      <c r="E15" s="41" t="s">
        <v>147</v>
      </c>
      <c r="F15" s="43">
        <v>41553</v>
      </c>
      <c r="G15" s="44">
        <v>50000</v>
      </c>
    </row>
    <row r="16" spans="1:15" x14ac:dyDescent="0.25">
      <c r="A16" s="41" t="s">
        <v>154</v>
      </c>
      <c r="B16" s="41" t="s">
        <v>153</v>
      </c>
      <c r="C16" s="41" t="s">
        <v>145</v>
      </c>
      <c r="D16" s="42" t="s">
        <v>156</v>
      </c>
      <c r="E16" s="41" t="s">
        <v>151</v>
      </c>
      <c r="F16" s="43">
        <v>41030</v>
      </c>
      <c r="G16" s="44">
        <v>4690</v>
      </c>
    </row>
    <row r="17" spans="1:13" x14ac:dyDescent="0.25">
      <c r="A17" s="41" t="s">
        <v>143</v>
      </c>
      <c r="B17" s="41" t="s">
        <v>153</v>
      </c>
      <c r="C17" s="41" t="s">
        <v>145</v>
      </c>
      <c r="D17" s="42" t="s">
        <v>146</v>
      </c>
      <c r="E17" s="41" t="s">
        <v>147</v>
      </c>
      <c r="F17" s="43">
        <v>40260</v>
      </c>
      <c r="G17" s="44">
        <v>12438</v>
      </c>
    </row>
    <row r="18" spans="1:13" x14ac:dyDescent="0.25">
      <c r="A18" s="41" t="s">
        <v>148</v>
      </c>
      <c r="B18" s="41" t="s">
        <v>153</v>
      </c>
      <c r="C18" s="41" t="s">
        <v>145</v>
      </c>
      <c r="D18" s="42" t="s">
        <v>156</v>
      </c>
      <c r="E18" s="41" t="s">
        <v>147</v>
      </c>
      <c r="F18" s="43">
        <v>42271</v>
      </c>
      <c r="G18" s="44">
        <v>5000</v>
      </c>
    </row>
    <row r="19" spans="1:13" x14ac:dyDescent="0.25">
      <c r="A19" s="41" t="s">
        <v>148</v>
      </c>
      <c r="B19" s="41" t="s">
        <v>155</v>
      </c>
      <c r="C19" s="41" t="s">
        <v>145</v>
      </c>
      <c r="D19" s="42" t="s">
        <v>156</v>
      </c>
      <c r="E19" s="41" t="s">
        <v>151</v>
      </c>
      <c r="F19" s="43">
        <v>41801</v>
      </c>
      <c r="G19" s="44">
        <v>7000</v>
      </c>
      <c r="M19" s="45"/>
    </row>
    <row r="20" spans="1:13" x14ac:dyDescent="0.25">
      <c r="A20" s="41" t="s">
        <v>154</v>
      </c>
      <c r="B20" s="41" t="s">
        <v>153</v>
      </c>
      <c r="C20" s="41" t="s">
        <v>145</v>
      </c>
      <c r="D20" s="42" t="s">
        <v>146</v>
      </c>
      <c r="E20" s="41" t="s">
        <v>147</v>
      </c>
      <c r="F20" s="43">
        <v>41300</v>
      </c>
      <c r="G20" s="44">
        <v>11957</v>
      </c>
    </row>
    <row r="21" spans="1:13" x14ac:dyDescent="0.25">
      <c r="A21" s="41" t="s">
        <v>154</v>
      </c>
      <c r="B21" s="41" t="s">
        <v>149</v>
      </c>
      <c r="C21" s="41" t="s">
        <v>145</v>
      </c>
      <c r="D21" s="42" t="s">
        <v>156</v>
      </c>
      <c r="E21" s="41" t="s">
        <v>147</v>
      </c>
      <c r="F21" s="43">
        <v>40380</v>
      </c>
      <c r="G21" s="44">
        <v>13636</v>
      </c>
    </row>
    <row r="22" spans="1:13" x14ac:dyDescent="0.25">
      <c r="A22" s="41" t="s">
        <v>159</v>
      </c>
      <c r="B22" s="41" t="s">
        <v>149</v>
      </c>
      <c r="C22" s="41" t="s">
        <v>145</v>
      </c>
      <c r="D22" s="42" t="s">
        <v>146</v>
      </c>
      <c r="E22" s="41" t="s">
        <v>151</v>
      </c>
      <c r="F22" s="43">
        <v>42642</v>
      </c>
      <c r="G22" s="44">
        <v>16000</v>
      </c>
    </row>
    <row r="23" spans="1:13" x14ac:dyDescent="0.25">
      <c r="A23" s="41" t="s">
        <v>148</v>
      </c>
      <c r="B23" s="41" t="s">
        <v>153</v>
      </c>
      <c r="C23" s="41" t="s">
        <v>145</v>
      </c>
      <c r="D23" s="42" t="s">
        <v>146</v>
      </c>
      <c r="E23" s="41" t="s">
        <v>147</v>
      </c>
      <c r="F23" s="43">
        <v>41465</v>
      </c>
      <c r="G23" s="44">
        <v>5879</v>
      </c>
    </row>
    <row r="24" spans="1:13" x14ac:dyDescent="0.25">
      <c r="A24" s="41" t="s">
        <v>154</v>
      </c>
      <c r="B24" s="41" t="s">
        <v>155</v>
      </c>
      <c r="C24" s="41" t="s">
        <v>145</v>
      </c>
      <c r="D24" s="42" t="s">
        <v>146</v>
      </c>
      <c r="E24" s="41" t="s">
        <v>147</v>
      </c>
      <c r="F24" s="43">
        <v>41338</v>
      </c>
      <c r="G24" s="44">
        <v>4000</v>
      </c>
    </row>
    <row r="25" spans="1:13" x14ac:dyDescent="0.25">
      <c r="A25" s="41" t="s">
        <v>154</v>
      </c>
      <c r="B25" s="41" t="s">
        <v>149</v>
      </c>
      <c r="C25" s="41" t="s">
        <v>150</v>
      </c>
      <c r="D25" s="42" t="s">
        <v>156</v>
      </c>
      <c r="E25" s="41" t="s">
        <v>147</v>
      </c>
      <c r="F25" s="43">
        <v>40992</v>
      </c>
      <c r="G25" s="44">
        <v>10000</v>
      </c>
    </row>
    <row r="26" spans="1:13" x14ac:dyDescent="0.25">
      <c r="A26" s="41" t="s">
        <v>143</v>
      </c>
      <c r="B26" s="41" t="s">
        <v>153</v>
      </c>
      <c r="C26" s="41" t="s">
        <v>145</v>
      </c>
      <c r="D26" s="42" t="s">
        <v>156</v>
      </c>
      <c r="E26" s="41" t="s">
        <v>147</v>
      </c>
      <c r="F26" s="43">
        <v>40727</v>
      </c>
      <c r="G26" s="44">
        <v>7427</v>
      </c>
    </row>
    <row r="27" spans="1:13" x14ac:dyDescent="0.25">
      <c r="A27" s="41" t="s">
        <v>148</v>
      </c>
      <c r="B27" s="41" t="s">
        <v>153</v>
      </c>
      <c r="C27" s="41" t="s">
        <v>145</v>
      </c>
      <c r="D27" s="42" t="s">
        <v>156</v>
      </c>
      <c r="E27" s="41" t="s">
        <v>151</v>
      </c>
      <c r="F27" s="43">
        <v>42494</v>
      </c>
      <c r="G27" s="44">
        <v>4500</v>
      </c>
    </row>
    <row r="28" spans="1:13" x14ac:dyDescent="0.25">
      <c r="A28" s="41" t="s">
        <v>158</v>
      </c>
      <c r="B28" s="41" t="s">
        <v>153</v>
      </c>
      <c r="C28" s="41" t="s">
        <v>150</v>
      </c>
      <c r="D28" s="42" t="s">
        <v>146</v>
      </c>
      <c r="E28" s="41" t="s">
        <v>147</v>
      </c>
      <c r="F28" s="43">
        <v>40452</v>
      </c>
      <c r="G28" s="44">
        <v>12962</v>
      </c>
    </row>
    <row r="29" spans="1:13" x14ac:dyDescent="0.25">
      <c r="A29" s="41" t="s">
        <v>158</v>
      </c>
      <c r="B29" s="41" t="s">
        <v>153</v>
      </c>
      <c r="C29" s="41" t="s">
        <v>145</v>
      </c>
      <c r="D29" s="42" t="s">
        <v>146</v>
      </c>
      <c r="E29" s="41" t="s">
        <v>151</v>
      </c>
      <c r="F29" s="43">
        <v>42579</v>
      </c>
      <c r="G29" s="44">
        <v>500</v>
      </c>
    </row>
    <row r="30" spans="1:13" x14ac:dyDescent="0.25">
      <c r="A30" s="41" t="s">
        <v>154</v>
      </c>
      <c r="B30" s="41" t="s">
        <v>153</v>
      </c>
      <c r="C30" s="41" t="s">
        <v>150</v>
      </c>
      <c r="D30" s="42" t="s">
        <v>146</v>
      </c>
      <c r="E30" s="41" t="s">
        <v>151</v>
      </c>
      <c r="F30" s="43">
        <v>42644</v>
      </c>
      <c r="G30" s="44">
        <v>5364</v>
      </c>
    </row>
    <row r="31" spans="1:13" x14ac:dyDescent="0.25">
      <c r="A31" s="41" t="s">
        <v>159</v>
      </c>
      <c r="B31" s="41" t="s">
        <v>149</v>
      </c>
      <c r="C31" s="41" t="s">
        <v>150</v>
      </c>
      <c r="D31" s="42" t="s">
        <v>156</v>
      </c>
      <c r="E31" s="41" t="s">
        <v>147</v>
      </c>
      <c r="F31" s="43">
        <v>40947</v>
      </c>
      <c r="G31" s="44">
        <v>45000</v>
      </c>
    </row>
    <row r="32" spans="1:13" x14ac:dyDescent="0.25">
      <c r="A32" s="41" t="s">
        <v>159</v>
      </c>
      <c r="B32" s="41" t="s">
        <v>153</v>
      </c>
      <c r="C32" s="41" t="s">
        <v>150</v>
      </c>
      <c r="D32" s="42" t="s">
        <v>156</v>
      </c>
      <c r="E32" s="41" t="s">
        <v>147</v>
      </c>
      <c r="F32" s="43">
        <v>41082</v>
      </c>
      <c r="G32" s="44">
        <v>14867</v>
      </c>
    </row>
    <row r="33" spans="1:7" x14ac:dyDescent="0.25">
      <c r="A33" s="41" t="s">
        <v>159</v>
      </c>
      <c r="B33" s="41" t="s">
        <v>153</v>
      </c>
      <c r="C33" s="41" t="s">
        <v>150</v>
      </c>
      <c r="D33" s="42" t="s">
        <v>146</v>
      </c>
      <c r="E33" s="41" t="s">
        <v>151</v>
      </c>
      <c r="F33" s="43">
        <v>40230</v>
      </c>
      <c r="G33" s="44">
        <v>13061</v>
      </c>
    </row>
    <row r="34" spans="1:7" x14ac:dyDescent="0.25">
      <c r="A34" s="41" t="s">
        <v>154</v>
      </c>
      <c r="B34" s="41" t="s">
        <v>149</v>
      </c>
      <c r="C34" s="41" t="s">
        <v>150</v>
      </c>
      <c r="D34" s="42" t="s">
        <v>146</v>
      </c>
      <c r="E34" s="41" t="s">
        <v>151</v>
      </c>
      <c r="F34" s="43">
        <v>40818</v>
      </c>
      <c r="G34" s="44">
        <v>11779</v>
      </c>
    </row>
    <row r="35" spans="1:7" x14ac:dyDescent="0.25">
      <c r="A35" s="41" t="s">
        <v>158</v>
      </c>
      <c r="B35" s="41" t="s">
        <v>153</v>
      </c>
      <c r="C35" s="41" t="s">
        <v>145</v>
      </c>
      <c r="D35" s="42" t="s">
        <v>146</v>
      </c>
      <c r="E35" s="41" t="s">
        <v>151</v>
      </c>
      <c r="F35" s="43">
        <v>41588</v>
      </c>
      <c r="G35" s="44">
        <v>4995</v>
      </c>
    </row>
    <row r="36" spans="1:7" x14ac:dyDescent="0.25">
      <c r="A36" s="41" t="s">
        <v>158</v>
      </c>
      <c r="B36" s="41" t="s">
        <v>155</v>
      </c>
      <c r="C36" s="41" t="s">
        <v>145</v>
      </c>
      <c r="D36" s="42" t="s">
        <v>146</v>
      </c>
      <c r="E36" s="41" t="s">
        <v>151</v>
      </c>
      <c r="F36" s="43">
        <v>40221</v>
      </c>
      <c r="G36" s="44">
        <v>10096</v>
      </c>
    </row>
    <row r="37" spans="1:7" x14ac:dyDescent="0.25">
      <c r="A37" s="41" t="s">
        <v>154</v>
      </c>
      <c r="B37" s="41" t="s">
        <v>155</v>
      </c>
      <c r="C37" s="41" t="s">
        <v>145</v>
      </c>
      <c r="D37" s="42" t="s">
        <v>146</v>
      </c>
      <c r="E37" s="41" t="s">
        <v>151</v>
      </c>
      <c r="F37" s="43">
        <v>40231</v>
      </c>
      <c r="G37" s="44">
        <v>14861</v>
      </c>
    </row>
    <row r="38" spans="1:7" x14ac:dyDescent="0.25">
      <c r="A38" s="41" t="s">
        <v>154</v>
      </c>
      <c r="B38" s="41" t="s">
        <v>153</v>
      </c>
      <c r="C38" s="41" t="s">
        <v>150</v>
      </c>
      <c r="D38" s="42" t="s">
        <v>146</v>
      </c>
      <c r="E38" s="41" t="s">
        <v>151</v>
      </c>
      <c r="F38" s="43">
        <v>40204</v>
      </c>
      <c r="G38" s="44">
        <v>500</v>
      </c>
    </row>
    <row r="39" spans="1:7" x14ac:dyDescent="0.25">
      <c r="A39" s="41" t="s">
        <v>154</v>
      </c>
      <c r="B39" s="41" t="s">
        <v>153</v>
      </c>
      <c r="C39" s="41" t="s">
        <v>145</v>
      </c>
      <c r="D39" s="42" t="s">
        <v>146</v>
      </c>
      <c r="E39" s="41" t="s">
        <v>147</v>
      </c>
      <c r="F39" s="43">
        <v>42265</v>
      </c>
      <c r="G39" s="44">
        <v>5524</v>
      </c>
    </row>
    <row r="40" spans="1:7" x14ac:dyDescent="0.25">
      <c r="A40" s="41" t="s">
        <v>148</v>
      </c>
      <c r="B40" s="41" t="s">
        <v>155</v>
      </c>
      <c r="C40" s="41" t="s">
        <v>150</v>
      </c>
      <c r="D40" s="42" t="s">
        <v>156</v>
      </c>
      <c r="E40" s="41" t="s">
        <v>151</v>
      </c>
      <c r="F40" s="43">
        <v>40380</v>
      </c>
      <c r="G40" s="44">
        <v>5862</v>
      </c>
    </row>
    <row r="41" spans="1:7" x14ac:dyDescent="0.25">
      <c r="A41" s="41" t="s">
        <v>158</v>
      </c>
      <c r="B41" s="41" t="s">
        <v>155</v>
      </c>
      <c r="C41" s="41" t="s">
        <v>150</v>
      </c>
      <c r="D41" s="42" t="s">
        <v>146</v>
      </c>
      <c r="E41" s="41" t="s">
        <v>147</v>
      </c>
      <c r="F41" s="43">
        <v>42131</v>
      </c>
      <c r="G41" s="44">
        <v>12592</v>
      </c>
    </row>
    <row r="42" spans="1:7" x14ac:dyDescent="0.25">
      <c r="A42" s="41" t="s">
        <v>158</v>
      </c>
      <c r="B42" s="41" t="s">
        <v>153</v>
      </c>
      <c r="C42" s="41" t="s">
        <v>150</v>
      </c>
      <c r="D42" s="42" t="s">
        <v>157</v>
      </c>
      <c r="E42" s="41" t="s">
        <v>151</v>
      </c>
      <c r="F42" s="43">
        <v>41170</v>
      </c>
      <c r="G42" s="44">
        <v>7188</v>
      </c>
    </row>
    <row r="43" spans="1:7" x14ac:dyDescent="0.25">
      <c r="A43" s="41" t="s">
        <v>158</v>
      </c>
      <c r="B43" s="41" t="s">
        <v>153</v>
      </c>
      <c r="C43" s="41" t="s">
        <v>150</v>
      </c>
      <c r="D43" s="42" t="s">
        <v>156</v>
      </c>
      <c r="E43" s="41" t="s">
        <v>151</v>
      </c>
      <c r="F43" s="43">
        <v>42481</v>
      </c>
      <c r="G43" s="44">
        <v>9159</v>
      </c>
    </row>
    <row r="44" spans="1:7" x14ac:dyDescent="0.25">
      <c r="A44" s="41" t="s">
        <v>159</v>
      </c>
      <c r="B44" s="41" t="s">
        <v>153</v>
      </c>
      <c r="C44" s="41" t="s">
        <v>150</v>
      </c>
      <c r="D44" s="42" t="s">
        <v>146</v>
      </c>
      <c r="E44" s="41" t="s">
        <v>147</v>
      </c>
      <c r="F44" s="43">
        <v>40857</v>
      </c>
      <c r="G44" s="44">
        <v>9208</v>
      </c>
    </row>
    <row r="45" spans="1:7" x14ac:dyDescent="0.25">
      <c r="A45" s="41" t="s">
        <v>159</v>
      </c>
      <c r="B45" s="41" t="s">
        <v>155</v>
      </c>
      <c r="C45" s="41" t="s">
        <v>150</v>
      </c>
      <c r="D45" s="42" t="s">
        <v>156</v>
      </c>
      <c r="E45" s="41" t="s">
        <v>147</v>
      </c>
      <c r="F45" s="43">
        <v>42691</v>
      </c>
      <c r="G45" s="44">
        <v>5756</v>
      </c>
    </row>
    <row r="46" spans="1:7" x14ac:dyDescent="0.25">
      <c r="A46" s="41" t="s">
        <v>159</v>
      </c>
      <c r="B46" s="41" t="s">
        <v>153</v>
      </c>
      <c r="C46" s="41" t="s">
        <v>150</v>
      </c>
      <c r="D46" s="42" t="s">
        <v>146</v>
      </c>
      <c r="E46" s="41" t="s">
        <v>151</v>
      </c>
      <c r="F46" s="43">
        <v>41638</v>
      </c>
      <c r="G46" s="44">
        <v>14480</v>
      </c>
    </row>
    <row r="47" spans="1:7" x14ac:dyDescent="0.25">
      <c r="A47" s="41" t="s">
        <v>158</v>
      </c>
      <c r="B47" s="41" t="s">
        <v>149</v>
      </c>
      <c r="C47" s="41" t="s">
        <v>145</v>
      </c>
      <c r="D47" s="42" t="s">
        <v>156</v>
      </c>
      <c r="E47" s="41" t="s">
        <v>151</v>
      </c>
      <c r="F47" s="43">
        <v>42266</v>
      </c>
      <c r="G47" s="44">
        <v>7028</v>
      </c>
    </row>
    <row r="48" spans="1:7" x14ac:dyDescent="0.25">
      <c r="A48" s="41" t="s">
        <v>158</v>
      </c>
      <c r="B48" s="41" t="s">
        <v>153</v>
      </c>
      <c r="C48" s="41" t="s">
        <v>150</v>
      </c>
      <c r="D48" s="42" t="s">
        <v>156</v>
      </c>
      <c r="E48" s="41" t="s">
        <v>147</v>
      </c>
      <c r="F48" s="43">
        <v>41531</v>
      </c>
      <c r="G48" s="44">
        <v>9397</v>
      </c>
    </row>
    <row r="49" spans="1:7" x14ac:dyDescent="0.25">
      <c r="A49" s="41" t="s">
        <v>154</v>
      </c>
      <c r="B49" s="41" t="s">
        <v>149</v>
      </c>
      <c r="C49" s="41" t="s">
        <v>145</v>
      </c>
      <c r="D49" s="42" t="s">
        <v>156</v>
      </c>
      <c r="E49" s="41" t="s">
        <v>151</v>
      </c>
      <c r="F49" s="43">
        <v>41363</v>
      </c>
      <c r="G49" s="44">
        <v>14067</v>
      </c>
    </row>
    <row r="50" spans="1:7" x14ac:dyDescent="0.25">
      <c r="A50" s="41" t="s">
        <v>154</v>
      </c>
      <c r="B50" s="41" t="s">
        <v>153</v>
      </c>
      <c r="C50" s="41" t="s">
        <v>150</v>
      </c>
      <c r="D50" s="42" t="s">
        <v>157</v>
      </c>
      <c r="E50" s="41" t="s">
        <v>147</v>
      </c>
      <c r="F50" s="43">
        <v>40325</v>
      </c>
      <c r="G50" s="44">
        <v>500</v>
      </c>
    </row>
    <row r="51" spans="1:7" x14ac:dyDescent="0.25">
      <c r="A51" s="41" t="s">
        <v>154</v>
      </c>
      <c r="B51" s="41" t="s">
        <v>149</v>
      </c>
      <c r="C51" s="41" t="s">
        <v>145</v>
      </c>
      <c r="D51" s="42" t="s">
        <v>157</v>
      </c>
      <c r="E51" s="41" t="s">
        <v>151</v>
      </c>
      <c r="F51" s="43">
        <v>40920</v>
      </c>
      <c r="G51" s="44">
        <v>12429</v>
      </c>
    </row>
    <row r="52" spans="1:7" x14ac:dyDescent="0.25">
      <c r="A52" s="41" t="s">
        <v>154</v>
      </c>
      <c r="B52" s="41" t="s">
        <v>155</v>
      </c>
      <c r="C52" s="41" t="s">
        <v>145</v>
      </c>
      <c r="D52" s="42" t="s">
        <v>146</v>
      </c>
      <c r="E52" s="41" t="s">
        <v>147</v>
      </c>
      <c r="F52" s="43">
        <v>40753</v>
      </c>
      <c r="G52" s="44">
        <v>5538</v>
      </c>
    </row>
    <row r="53" spans="1:7" x14ac:dyDescent="0.25">
      <c r="A53" s="41" t="s">
        <v>154</v>
      </c>
      <c r="B53" s="41" t="s">
        <v>155</v>
      </c>
      <c r="C53" s="41" t="s">
        <v>150</v>
      </c>
      <c r="D53" s="42" t="s">
        <v>146</v>
      </c>
      <c r="E53" s="41" t="s">
        <v>147</v>
      </c>
      <c r="F53" s="43">
        <v>41766</v>
      </c>
      <c r="G53" s="44">
        <v>12953</v>
      </c>
    </row>
    <row r="54" spans="1:7" x14ac:dyDescent="0.25">
      <c r="A54" s="41" t="s">
        <v>154</v>
      </c>
      <c r="B54" s="41" t="s">
        <v>155</v>
      </c>
      <c r="C54" s="41" t="s">
        <v>145</v>
      </c>
      <c r="D54" s="42" t="s">
        <v>156</v>
      </c>
      <c r="E54" s="41" t="s">
        <v>147</v>
      </c>
      <c r="F54" s="43">
        <v>41947</v>
      </c>
      <c r="G54" s="44">
        <v>8190</v>
      </c>
    </row>
    <row r="55" spans="1:7" x14ac:dyDescent="0.25">
      <c r="A55" s="41" t="s">
        <v>148</v>
      </c>
      <c r="B55" s="41" t="s">
        <v>155</v>
      </c>
      <c r="C55" s="41" t="s">
        <v>150</v>
      </c>
      <c r="D55" s="42" t="s">
        <v>146</v>
      </c>
      <c r="E55" s="41" t="s">
        <v>147</v>
      </c>
      <c r="F55" s="43">
        <v>40348</v>
      </c>
      <c r="G55" s="44">
        <v>4348</v>
      </c>
    </row>
    <row r="56" spans="1:7" x14ac:dyDescent="0.25">
      <c r="A56" s="41" t="s">
        <v>159</v>
      </c>
      <c r="B56" s="41" t="s">
        <v>155</v>
      </c>
      <c r="C56" s="41" t="s">
        <v>150</v>
      </c>
      <c r="D56" s="42" t="s">
        <v>156</v>
      </c>
      <c r="E56" s="41" t="s">
        <v>147</v>
      </c>
      <c r="F56" s="43">
        <v>41780</v>
      </c>
      <c r="G56" s="44">
        <v>6071</v>
      </c>
    </row>
    <row r="57" spans="1:7" x14ac:dyDescent="0.25">
      <c r="A57" s="41" t="s">
        <v>159</v>
      </c>
      <c r="B57" s="41" t="s">
        <v>149</v>
      </c>
      <c r="C57" s="41" t="s">
        <v>145</v>
      </c>
      <c r="D57" s="42" t="s">
        <v>156</v>
      </c>
      <c r="E57" s="41" t="s">
        <v>151</v>
      </c>
      <c r="F57" s="43">
        <v>41628</v>
      </c>
      <c r="G57" s="44">
        <v>13000</v>
      </c>
    </row>
    <row r="58" spans="1:7" x14ac:dyDescent="0.25">
      <c r="A58" s="41" t="s">
        <v>159</v>
      </c>
      <c r="B58" s="41" t="s">
        <v>149</v>
      </c>
      <c r="C58" s="41" t="s">
        <v>145</v>
      </c>
      <c r="D58" s="42" t="s">
        <v>157</v>
      </c>
      <c r="E58" s="41" t="s">
        <v>151</v>
      </c>
      <c r="F58" s="43">
        <v>40365</v>
      </c>
      <c r="G58" s="44">
        <v>15000</v>
      </c>
    </row>
    <row r="59" spans="1:7" x14ac:dyDescent="0.25">
      <c r="A59" s="41" t="s">
        <v>159</v>
      </c>
      <c r="B59" s="41" t="s">
        <v>149</v>
      </c>
      <c r="C59" s="41" t="s">
        <v>145</v>
      </c>
      <c r="D59" s="42" t="s">
        <v>157</v>
      </c>
      <c r="E59" s="41" t="s">
        <v>147</v>
      </c>
      <c r="F59" s="43">
        <v>42584</v>
      </c>
      <c r="G59" s="44">
        <v>12824</v>
      </c>
    </row>
    <row r="60" spans="1:7" x14ac:dyDescent="0.25">
      <c r="A60" s="41" t="s">
        <v>154</v>
      </c>
      <c r="B60" s="41" t="s">
        <v>153</v>
      </c>
      <c r="C60" s="41" t="s">
        <v>150</v>
      </c>
      <c r="D60" s="42" t="s">
        <v>156</v>
      </c>
      <c r="E60" s="41" t="s">
        <v>151</v>
      </c>
      <c r="F60" s="43">
        <v>40475</v>
      </c>
      <c r="G60" s="44">
        <v>250</v>
      </c>
    </row>
    <row r="61" spans="1:7" x14ac:dyDescent="0.25">
      <c r="A61" s="41" t="s">
        <v>154</v>
      </c>
      <c r="B61" s="41" t="s">
        <v>153</v>
      </c>
      <c r="C61" s="41" t="s">
        <v>145</v>
      </c>
      <c r="D61" s="42" t="s">
        <v>146</v>
      </c>
      <c r="E61" s="41" t="s">
        <v>147</v>
      </c>
      <c r="F61" s="43">
        <v>41702</v>
      </c>
      <c r="G61" s="44">
        <v>3000</v>
      </c>
    </row>
    <row r="62" spans="1:7" x14ac:dyDescent="0.25">
      <c r="A62" s="41" t="s">
        <v>154</v>
      </c>
      <c r="B62" s="41" t="s">
        <v>144</v>
      </c>
      <c r="C62" s="41" t="s">
        <v>150</v>
      </c>
      <c r="D62" s="42" t="s">
        <v>146</v>
      </c>
      <c r="E62" s="41" t="s">
        <v>147</v>
      </c>
      <c r="F62" s="43">
        <v>40654</v>
      </c>
      <c r="G62" s="44">
        <v>9095</v>
      </c>
    </row>
    <row r="63" spans="1:7" x14ac:dyDescent="0.25">
      <c r="A63" s="41" t="s">
        <v>154</v>
      </c>
      <c r="B63" s="41" t="s">
        <v>153</v>
      </c>
      <c r="C63" s="41" t="s">
        <v>145</v>
      </c>
      <c r="D63" s="42" t="s">
        <v>146</v>
      </c>
      <c r="E63" s="41" t="s">
        <v>147</v>
      </c>
      <c r="F63" s="43">
        <v>40505</v>
      </c>
      <c r="G63" s="44">
        <v>240</v>
      </c>
    </row>
    <row r="64" spans="1:7" x14ac:dyDescent="0.25">
      <c r="A64" s="41" t="s">
        <v>159</v>
      </c>
      <c r="B64" s="41" t="s">
        <v>153</v>
      </c>
      <c r="C64" s="41" t="s">
        <v>145</v>
      </c>
      <c r="D64" s="42" t="s">
        <v>157</v>
      </c>
      <c r="E64" s="41" t="s">
        <v>147</v>
      </c>
      <c r="F64" s="43">
        <v>41632</v>
      </c>
      <c r="G64" s="44">
        <v>3075</v>
      </c>
    </row>
    <row r="65" spans="1:7" x14ac:dyDescent="0.25">
      <c r="A65" s="41" t="s">
        <v>159</v>
      </c>
      <c r="B65" s="41" t="s">
        <v>155</v>
      </c>
      <c r="C65" s="41" t="s">
        <v>150</v>
      </c>
      <c r="D65" s="42" t="s">
        <v>146</v>
      </c>
      <c r="E65" s="41" t="s">
        <v>147</v>
      </c>
      <c r="F65" s="43">
        <v>40775</v>
      </c>
      <c r="G65" s="44">
        <v>4309</v>
      </c>
    </row>
    <row r="66" spans="1:7" x14ac:dyDescent="0.25">
      <c r="A66" s="41" t="s">
        <v>154</v>
      </c>
      <c r="B66" s="41" t="s">
        <v>149</v>
      </c>
      <c r="C66" s="41" t="s">
        <v>145</v>
      </c>
      <c r="D66" s="42" t="s">
        <v>157</v>
      </c>
      <c r="E66" s="41" t="s">
        <v>147</v>
      </c>
      <c r="F66" s="43">
        <v>41202</v>
      </c>
      <c r="G66" s="44">
        <v>12000</v>
      </c>
    </row>
    <row r="67" spans="1:7" x14ac:dyDescent="0.25">
      <c r="A67" s="41" t="s">
        <v>148</v>
      </c>
      <c r="B67" s="41" t="s">
        <v>153</v>
      </c>
      <c r="C67" s="41" t="s">
        <v>145</v>
      </c>
      <c r="D67" s="42" t="s">
        <v>146</v>
      </c>
      <c r="E67" s="41" t="s">
        <v>147</v>
      </c>
      <c r="F67" s="43">
        <v>41005</v>
      </c>
      <c r="G67" s="44">
        <v>4000</v>
      </c>
    </row>
    <row r="68" spans="1:7" x14ac:dyDescent="0.25">
      <c r="A68" s="41" t="s">
        <v>148</v>
      </c>
      <c r="B68" s="41" t="s">
        <v>153</v>
      </c>
      <c r="C68" s="41" t="s">
        <v>145</v>
      </c>
      <c r="D68" s="42" t="s">
        <v>156</v>
      </c>
      <c r="E68" s="41" t="s">
        <v>147</v>
      </c>
      <c r="F68" s="43">
        <v>41777</v>
      </c>
      <c r="G68" s="44">
        <v>4000</v>
      </c>
    </row>
    <row r="69" spans="1:7" x14ac:dyDescent="0.25">
      <c r="A69" s="41" t="s">
        <v>154</v>
      </c>
      <c r="B69" s="41" t="s">
        <v>144</v>
      </c>
      <c r="C69" s="41" t="s">
        <v>145</v>
      </c>
      <c r="D69" s="42" t="s">
        <v>157</v>
      </c>
      <c r="E69" s="41" t="s">
        <v>147</v>
      </c>
      <c r="F69" s="43">
        <v>42684</v>
      </c>
      <c r="G69" s="44">
        <v>2000</v>
      </c>
    </row>
    <row r="70" spans="1:7" x14ac:dyDescent="0.25">
      <c r="A70" s="41" t="s">
        <v>148</v>
      </c>
      <c r="B70" s="41" t="s">
        <v>149</v>
      </c>
      <c r="C70" s="41" t="s">
        <v>145</v>
      </c>
      <c r="D70" s="42" t="s">
        <v>156</v>
      </c>
      <c r="E70" s="41" t="s">
        <v>151</v>
      </c>
      <c r="F70" s="43">
        <v>41733</v>
      </c>
      <c r="G70" s="44">
        <v>5025</v>
      </c>
    </row>
    <row r="71" spans="1:7" x14ac:dyDescent="0.25">
      <c r="A71" s="41" t="s">
        <v>148</v>
      </c>
      <c r="B71" s="41" t="s">
        <v>155</v>
      </c>
      <c r="C71" s="41" t="s">
        <v>145</v>
      </c>
      <c r="D71" s="42" t="s">
        <v>157</v>
      </c>
      <c r="E71" s="41" t="s">
        <v>147</v>
      </c>
      <c r="F71" s="43">
        <v>41309</v>
      </c>
      <c r="G71" s="44">
        <v>65000</v>
      </c>
    </row>
    <row r="72" spans="1:7" x14ac:dyDescent="0.25">
      <c r="A72" s="41" t="s">
        <v>154</v>
      </c>
      <c r="B72" s="41" t="s">
        <v>155</v>
      </c>
      <c r="C72" s="41" t="s">
        <v>150</v>
      </c>
      <c r="D72" s="42" t="s">
        <v>156</v>
      </c>
      <c r="E72" s="41" t="s">
        <v>147</v>
      </c>
      <c r="F72" s="43">
        <v>41446</v>
      </c>
      <c r="G72" s="44">
        <v>6307</v>
      </c>
    </row>
    <row r="73" spans="1:7" x14ac:dyDescent="0.25">
      <c r="A73" s="41" t="s">
        <v>154</v>
      </c>
      <c r="B73" s="41" t="s">
        <v>153</v>
      </c>
      <c r="C73" s="41" t="s">
        <v>145</v>
      </c>
      <c r="D73" s="42" t="s">
        <v>156</v>
      </c>
      <c r="E73" s="41" t="s">
        <v>147</v>
      </c>
      <c r="F73" s="43">
        <v>42310</v>
      </c>
      <c r="G73" s="44">
        <v>5000</v>
      </c>
    </row>
    <row r="74" spans="1:7" x14ac:dyDescent="0.25">
      <c r="A74" s="41" t="s">
        <v>154</v>
      </c>
      <c r="B74" s="41" t="s">
        <v>149</v>
      </c>
      <c r="C74" s="41" t="s">
        <v>145</v>
      </c>
      <c r="D74" s="42" t="s">
        <v>156</v>
      </c>
      <c r="E74" s="41" t="s">
        <v>147</v>
      </c>
      <c r="F74" s="43">
        <v>41613</v>
      </c>
      <c r="G74" s="44">
        <v>12203</v>
      </c>
    </row>
    <row r="75" spans="1:7" x14ac:dyDescent="0.25">
      <c r="A75" s="41" t="s">
        <v>154</v>
      </c>
      <c r="B75" s="41" t="s">
        <v>155</v>
      </c>
      <c r="C75" s="41" t="s">
        <v>145</v>
      </c>
      <c r="D75" s="42" t="s">
        <v>146</v>
      </c>
      <c r="E75" s="41" t="s">
        <v>147</v>
      </c>
      <c r="F75" s="43">
        <v>42211</v>
      </c>
      <c r="G75" s="44">
        <v>6000</v>
      </c>
    </row>
    <row r="76" spans="1:7" x14ac:dyDescent="0.25">
      <c r="A76" s="41" t="s">
        <v>148</v>
      </c>
      <c r="B76" s="41" t="s">
        <v>153</v>
      </c>
      <c r="C76" s="41" t="s">
        <v>150</v>
      </c>
      <c r="D76" s="42" t="s">
        <v>156</v>
      </c>
      <c r="E76" s="41" t="s">
        <v>147</v>
      </c>
      <c r="F76" s="43">
        <v>41099</v>
      </c>
      <c r="G76" s="44">
        <v>13215</v>
      </c>
    </row>
    <row r="77" spans="1:7" x14ac:dyDescent="0.25">
      <c r="A77" s="41" t="s">
        <v>148</v>
      </c>
      <c r="B77" s="41" t="s">
        <v>149</v>
      </c>
      <c r="C77" s="41" t="s">
        <v>145</v>
      </c>
      <c r="D77" s="42" t="s">
        <v>146</v>
      </c>
      <c r="E77" s="41" t="s">
        <v>147</v>
      </c>
      <c r="F77" s="43">
        <v>42494</v>
      </c>
      <c r="G77" s="44">
        <v>35000</v>
      </c>
    </row>
    <row r="78" spans="1:7" x14ac:dyDescent="0.25">
      <c r="A78" s="41" t="s">
        <v>154</v>
      </c>
      <c r="B78" s="41" t="s">
        <v>149</v>
      </c>
      <c r="C78" s="41" t="s">
        <v>145</v>
      </c>
      <c r="D78" s="42" t="s">
        <v>146</v>
      </c>
      <c r="E78" s="41" t="s">
        <v>147</v>
      </c>
      <c r="F78" s="43">
        <v>40697</v>
      </c>
      <c r="G78" s="44">
        <v>13000</v>
      </c>
    </row>
    <row r="79" spans="1:7" x14ac:dyDescent="0.25">
      <c r="A79" s="41" t="s">
        <v>158</v>
      </c>
      <c r="B79" s="41" t="s">
        <v>149</v>
      </c>
      <c r="C79" s="41" t="s">
        <v>145</v>
      </c>
      <c r="D79" s="42" t="s">
        <v>146</v>
      </c>
      <c r="E79" s="41" t="s">
        <v>147</v>
      </c>
      <c r="F79" s="43">
        <v>41315</v>
      </c>
      <c r="G79" s="44">
        <v>14548</v>
      </c>
    </row>
    <row r="80" spans="1:7" x14ac:dyDescent="0.25">
      <c r="A80" s="41" t="s">
        <v>158</v>
      </c>
      <c r="B80" s="41" t="s">
        <v>153</v>
      </c>
      <c r="C80" s="41" t="s">
        <v>150</v>
      </c>
      <c r="D80" s="42" t="s">
        <v>146</v>
      </c>
      <c r="E80" s="41" t="s">
        <v>147</v>
      </c>
      <c r="F80" s="43">
        <v>41898</v>
      </c>
      <c r="G80" s="44">
        <v>500</v>
      </c>
    </row>
    <row r="81" spans="1:7" x14ac:dyDescent="0.25">
      <c r="A81" s="41" t="s">
        <v>148</v>
      </c>
      <c r="B81" s="41" t="s">
        <v>149</v>
      </c>
      <c r="C81" s="41" t="s">
        <v>145</v>
      </c>
      <c r="D81" s="42" t="s">
        <v>146</v>
      </c>
      <c r="E81" s="41" t="s">
        <v>151</v>
      </c>
      <c r="F81" s="43">
        <v>40348</v>
      </c>
      <c r="G81" s="44">
        <v>11000</v>
      </c>
    </row>
    <row r="82" spans="1:7" x14ac:dyDescent="0.25">
      <c r="A82" s="41" t="s">
        <v>148</v>
      </c>
      <c r="B82" s="41" t="s">
        <v>155</v>
      </c>
      <c r="C82" s="41" t="s">
        <v>145</v>
      </c>
      <c r="D82" s="42" t="s">
        <v>156</v>
      </c>
      <c r="E82" s="41" t="s">
        <v>147</v>
      </c>
      <c r="F82" s="43">
        <v>42626</v>
      </c>
      <c r="G82" s="44">
        <v>2878</v>
      </c>
    </row>
    <row r="83" spans="1:7" x14ac:dyDescent="0.25">
      <c r="A83" s="41" t="s">
        <v>154</v>
      </c>
      <c r="B83" s="41" t="s">
        <v>149</v>
      </c>
      <c r="C83" s="41" t="s">
        <v>150</v>
      </c>
      <c r="D83" s="42" t="s">
        <v>146</v>
      </c>
      <c r="E83" s="41" t="s">
        <v>147</v>
      </c>
      <c r="F83" s="43">
        <v>42011</v>
      </c>
      <c r="G83" s="44">
        <v>9000</v>
      </c>
    </row>
    <row r="84" spans="1:7" x14ac:dyDescent="0.25">
      <c r="A84" s="41" t="s">
        <v>159</v>
      </c>
      <c r="B84" s="41" t="s">
        <v>153</v>
      </c>
      <c r="C84" s="41" t="s">
        <v>145</v>
      </c>
      <c r="D84" s="42" t="s">
        <v>146</v>
      </c>
      <c r="E84" s="41" t="s">
        <v>147</v>
      </c>
      <c r="F84" s="43">
        <v>42700</v>
      </c>
      <c r="G84" s="44">
        <v>240</v>
      </c>
    </row>
    <row r="85" spans="1:7" x14ac:dyDescent="0.25">
      <c r="A85" s="41" t="s">
        <v>158</v>
      </c>
      <c r="B85" s="41" t="s">
        <v>149</v>
      </c>
      <c r="C85" s="41" t="s">
        <v>145</v>
      </c>
      <c r="D85" s="42" t="s">
        <v>156</v>
      </c>
      <c r="E85" s="41" t="s">
        <v>151</v>
      </c>
      <c r="F85" s="43">
        <v>40400</v>
      </c>
      <c r="G85" s="44">
        <v>50000</v>
      </c>
    </row>
    <row r="86" spans="1:7" x14ac:dyDescent="0.25">
      <c r="A86" s="41" t="s">
        <v>143</v>
      </c>
      <c r="B86" s="41" t="s">
        <v>149</v>
      </c>
      <c r="C86" s="41" t="s">
        <v>145</v>
      </c>
      <c r="D86" s="42" t="s">
        <v>146</v>
      </c>
      <c r="E86" s="41" t="s">
        <v>151</v>
      </c>
      <c r="F86" s="43">
        <v>42605</v>
      </c>
      <c r="G86" s="44">
        <v>13519</v>
      </c>
    </row>
    <row r="87" spans="1:7" x14ac:dyDescent="0.25">
      <c r="A87" s="41" t="s">
        <v>154</v>
      </c>
      <c r="B87" s="41" t="s">
        <v>149</v>
      </c>
      <c r="C87" s="41" t="s">
        <v>150</v>
      </c>
      <c r="D87" s="42" t="s">
        <v>156</v>
      </c>
      <c r="E87" s="41" t="s">
        <v>151</v>
      </c>
      <c r="F87" s="43">
        <v>42521</v>
      </c>
      <c r="G87" s="44">
        <v>14702</v>
      </c>
    </row>
    <row r="88" spans="1:7" x14ac:dyDescent="0.25">
      <c r="A88" s="41" t="s">
        <v>159</v>
      </c>
      <c r="B88" s="41" t="s">
        <v>149</v>
      </c>
      <c r="C88" s="41" t="s">
        <v>145</v>
      </c>
      <c r="D88" s="42" t="s">
        <v>157</v>
      </c>
      <c r="E88" s="41" t="s">
        <v>151</v>
      </c>
      <c r="F88" s="43">
        <v>41351</v>
      </c>
      <c r="G88" s="44">
        <v>9705</v>
      </c>
    </row>
    <row r="89" spans="1:7" x14ac:dyDescent="0.25">
      <c r="A89" s="41" t="s">
        <v>152</v>
      </c>
      <c r="B89" s="41" t="s">
        <v>149</v>
      </c>
      <c r="C89" s="41" t="s">
        <v>145</v>
      </c>
      <c r="D89" s="42" t="s">
        <v>146</v>
      </c>
      <c r="E89" s="41" t="s">
        <v>147</v>
      </c>
      <c r="F89" s="43">
        <v>42397</v>
      </c>
      <c r="G89" s="44">
        <v>11135</v>
      </c>
    </row>
    <row r="90" spans="1:7" x14ac:dyDescent="0.25">
      <c r="A90" s="41" t="s">
        <v>158</v>
      </c>
      <c r="B90" s="41" t="s">
        <v>149</v>
      </c>
      <c r="C90" s="41" t="s">
        <v>150</v>
      </c>
      <c r="D90" s="42" t="s">
        <v>146</v>
      </c>
      <c r="E90" s="41" t="s">
        <v>147</v>
      </c>
      <c r="F90" s="43">
        <v>41757</v>
      </c>
      <c r="G90" s="44">
        <v>12000</v>
      </c>
    </row>
    <row r="91" spans="1:7" x14ac:dyDescent="0.25">
      <c r="A91" s="41" t="s">
        <v>143</v>
      </c>
      <c r="B91" s="41" t="s">
        <v>153</v>
      </c>
      <c r="C91" s="41" t="s">
        <v>145</v>
      </c>
      <c r="D91" s="42" t="s">
        <v>146</v>
      </c>
      <c r="E91" s="41" t="s">
        <v>147</v>
      </c>
      <c r="F91" s="43">
        <v>40361</v>
      </c>
      <c r="G91" s="44">
        <v>1000</v>
      </c>
    </row>
    <row r="92" spans="1:7" x14ac:dyDescent="0.25">
      <c r="A92" s="41" t="s">
        <v>143</v>
      </c>
      <c r="B92" s="41" t="s">
        <v>153</v>
      </c>
      <c r="C92" s="41" t="s">
        <v>150</v>
      </c>
      <c r="D92" s="42" t="s">
        <v>146</v>
      </c>
      <c r="E92" s="41" t="s">
        <v>147</v>
      </c>
      <c r="F92" s="43">
        <v>40505</v>
      </c>
      <c r="G92" s="44">
        <v>7434</v>
      </c>
    </row>
    <row r="93" spans="1:7" x14ac:dyDescent="0.25">
      <c r="A93" s="41" t="s">
        <v>143</v>
      </c>
      <c r="B93" s="41" t="s">
        <v>153</v>
      </c>
      <c r="C93" s="41" t="s">
        <v>145</v>
      </c>
      <c r="D93" s="42" t="s">
        <v>146</v>
      </c>
      <c r="E93" s="41" t="s">
        <v>151</v>
      </c>
      <c r="F93" s="43">
        <v>41901</v>
      </c>
      <c r="G93" s="44">
        <v>3000</v>
      </c>
    </row>
    <row r="94" spans="1:7" x14ac:dyDescent="0.25">
      <c r="A94" s="41" t="s">
        <v>154</v>
      </c>
      <c r="B94" s="41" t="s">
        <v>149</v>
      </c>
      <c r="C94" s="41" t="s">
        <v>145</v>
      </c>
      <c r="D94" s="42" t="s">
        <v>156</v>
      </c>
      <c r="E94" s="41" t="s">
        <v>147</v>
      </c>
      <c r="F94" s="43">
        <v>42647</v>
      </c>
      <c r="G94" s="44">
        <v>13500</v>
      </c>
    </row>
    <row r="95" spans="1:7" x14ac:dyDescent="0.25">
      <c r="A95" s="41" t="s">
        <v>154</v>
      </c>
      <c r="B95" s="41" t="s">
        <v>149</v>
      </c>
      <c r="C95" s="41" t="s">
        <v>150</v>
      </c>
      <c r="D95" s="42" t="s">
        <v>146</v>
      </c>
      <c r="E95" s="41" t="s">
        <v>147</v>
      </c>
      <c r="F95" s="43">
        <v>42713</v>
      </c>
      <c r="G95" s="44">
        <v>8456</v>
      </c>
    </row>
    <row r="96" spans="1:7" x14ac:dyDescent="0.25">
      <c r="A96" s="41" t="s">
        <v>158</v>
      </c>
      <c r="B96" s="41" t="s">
        <v>149</v>
      </c>
      <c r="C96" s="41" t="s">
        <v>145</v>
      </c>
      <c r="D96" s="42" t="s">
        <v>146</v>
      </c>
      <c r="E96" s="41" t="s">
        <v>147</v>
      </c>
      <c r="F96" s="43">
        <v>42180</v>
      </c>
      <c r="G96" s="44">
        <v>7770</v>
      </c>
    </row>
    <row r="97" spans="1:7" x14ac:dyDescent="0.25">
      <c r="A97" s="41" t="s">
        <v>158</v>
      </c>
      <c r="B97" s="41" t="s">
        <v>153</v>
      </c>
      <c r="C97" s="41" t="s">
        <v>150</v>
      </c>
      <c r="D97" s="42" t="s">
        <v>156</v>
      </c>
      <c r="E97" s="41" t="s">
        <v>147</v>
      </c>
      <c r="F97" s="43">
        <v>40847</v>
      </c>
      <c r="G97" s="44">
        <v>4000</v>
      </c>
    </row>
    <row r="98" spans="1:7" x14ac:dyDescent="0.25">
      <c r="A98" s="41" t="s">
        <v>158</v>
      </c>
      <c r="B98" s="41" t="s">
        <v>149</v>
      </c>
      <c r="C98" s="41" t="s">
        <v>150</v>
      </c>
      <c r="D98" s="42" t="s">
        <v>157</v>
      </c>
      <c r="E98" s="41" t="s">
        <v>147</v>
      </c>
      <c r="F98" s="43">
        <v>40813</v>
      </c>
      <c r="G98" s="44">
        <v>13000</v>
      </c>
    </row>
    <row r="99" spans="1:7" x14ac:dyDescent="0.25">
      <c r="A99" s="41" t="s">
        <v>143</v>
      </c>
      <c r="B99" s="41" t="s">
        <v>153</v>
      </c>
      <c r="C99" s="41" t="s">
        <v>145</v>
      </c>
      <c r="D99" s="42" t="s">
        <v>156</v>
      </c>
      <c r="E99" s="41" t="s">
        <v>147</v>
      </c>
      <c r="F99" s="43">
        <v>42598</v>
      </c>
      <c r="G99" s="44">
        <v>100</v>
      </c>
    </row>
    <row r="100" spans="1:7" x14ac:dyDescent="0.25">
      <c r="A100" s="41" t="s">
        <v>148</v>
      </c>
      <c r="B100" s="41" t="s">
        <v>155</v>
      </c>
      <c r="C100" s="41" t="s">
        <v>145</v>
      </c>
      <c r="D100" s="42" t="s">
        <v>157</v>
      </c>
      <c r="E100" s="41" t="s">
        <v>151</v>
      </c>
      <c r="F100" s="43">
        <v>40995</v>
      </c>
      <c r="G100" s="44">
        <v>12310</v>
      </c>
    </row>
    <row r="101" spans="1:7" x14ac:dyDescent="0.25">
      <c r="A101" s="41" t="s">
        <v>159</v>
      </c>
      <c r="B101" s="41" t="s">
        <v>153</v>
      </c>
      <c r="C101" s="41" t="s">
        <v>145</v>
      </c>
      <c r="D101" s="42" t="s">
        <v>146</v>
      </c>
      <c r="E101" s="41" t="s">
        <v>147</v>
      </c>
      <c r="F101" s="43">
        <v>40967</v>
      </c>
      <c r="G101" s="44">
        <v>3715</v>
      </c>
    </row>
    <row r="102" spans="1:7" x14ac:dyDescent="0.25">
      <c r="A102" s="41" t="s">
        <v>143</v>
      </c>
      <c r="B102" s="41" t="s">
        <v>153</v>
      </c>
      <c r="C102" s="41" t="s">
        <v>150</v>
      </c>
      <c r="D102" s="42" t="s">
        <v>146</v>
      </c>
      <c r="E102" s="41" t="s">
        <v>151</v>
      </c>
      <c r="F102" s="43">
        <v>40767</v>
      </c>
      <c r="G102" s="44">
        <v>4231</v>
      </c>
    </row>
    <row r="103" spans="1:7" x14ac:dyDescent="0.25">
      <c r="A103" s="41" t="s">
        <v>148</v>
      </c>
      <c r="B103" s="41" t="s">
        <v>153</v>
      </c>
      <c r="C103" s="41" t="s">
        <v>145</v>
      </c>
      <c r="D103" s="42" t="s">
        <v>146</v>
      </c>
      <c r="E103" s="41" t="s">
        <v>147</v>
      </c>
      <c r="F103" s="43">
        <v>40347</v>
      </c>
      <c r="G103" s="44">
        <v>100</v>
      </c>
    </row>
    <row r="104" spans="1:7" x14ac:dyDescent="0.25">
      <c r="A104" s="41" t="s">
        <v>152</v>
      </c>
      <c r="B104" s="41" t="s">
        <v>153</v>
      </c>
      <c r="C104" s="41" t="s">
        <v>145</v>
      </c>
      <c r="D104" s="42" t="s">
        <v>146</v>
      </c>
      <c r="E104" s="41" t="s">
        <v>147</v>
      </c>
      <c r="F104" s="43">
        <v>42376</v>
      </c>
      <c r="G104" s="44">
        <v>3644</v>
      </c>
    </row>
    <row r="105" spans="1:7" x14ac:dyDescent="0.25">
      <c r="A105" s="41" t="s">
        <v>154</v>
      </c>
      <c r="B105" s="41" t="s">
        <v>155</v>
      </c>
      <c r="C105" s="41" t="s">
        <v>150</v>
      </c>
      <c r="D105" s="42" t="s">
        <v>146</v>
      </c>
      <c r="E105" s="41" t="s">
        <v>151</v>
      </c>
      <c r="F105" s="43">
        <v>40514</v>
      </c>
      <c r="G105" s="44">
        <v>5701</v>
      </c>
    </row>
    <row r="106" spans="1:7" x14ac:dyDescent="0.25">
      <c r="A106" s="41" t="s">
        <v>143</v>
      </c>
      <c r="B106" s="41" t="s">
        <v>155</v>
      </c>
      <c r="C106" s="41" t="s">
        <v>150</v>
      </c>
      <c r="D106" s="42" t="s">
        <v>146</v>
      </c>
      <c r="E106" s="41" t="s">
        <v>147</v>
      </c>
      <c r="F106" s="43">
        <v>40514</v>
      </c>
      <c r="G106" s="44">
        <v>3559</v>
      </c>
    </row>
    <row r="107" spans="1:7" x14ac:dyDescent="0.25">
      <c r="A107" s="41" t="s">
        <v>143</v>
      </c>
      <c r="B107" s="41" t="s">
        <v>153</v>
      </c>
      <c r="C107" s="41" t="s">
        <v>145</v>
      </c>
      <c r="D107" s="42" t="s">
        <v>156</v>
      </c>
      <c r="E107" s="41" t="s">
        <v>147</v>
      </c>
      <c r="F107" s="43">
        <v>42584</v>
      </c>
      <c r="G107" s="44">
        <v>5000</v>
      </c>
    </row>
    <row r="108" spans="1:7" x14ac:dyDescent="0.25">
      <c r="A108" s="41" t="s">
        <v>154</v>
      </c>
      <c r="B108" s="41" t="s">
        <v>153</v>
      </c>
      <c r="C108" s="41" t="s">
        <v>150</v>
      </c>
      <c r="D108" s="42" t="s">
        <v>156</v>
      </c>
      <c r="E108" s="41" t="s">
        <v>147</v>
      </c>
      <c r="F108" s="43">
        <v>42512</v>
      </c>
      <c r="G108" s="44">
        <v>275</v>
      </c>
    </row>
    <row r="109" spans="1:7" x14ac:dyDescent="0.25">
      <c r="A109" s="41" t="s">
        <v>154</v>
      </c>
      <c r="B109" s="41" t="s">
        <v>149</v>
      </c>
      <c r="C109" s="41" t="s">
        <v>145</v>
      </c>
      <c r="D109" s="42" t="s">
        <v>146</v>
      </c>
      <c r="E109" s="41" t="s">
        <v>151</v>
      </c>
      <c r="F109" s="43">
        <v>42735</v>
      </c>
      <c r="G109" s="44">
        <v>11761</v>
      </c>
    </row>
    <row r="110" spans="1:7" x14ac:dyDescent="0.25">
      <c r="A110" s="41" t="s">
        <v>159</v>
      </c>
      <c r="B110" s="41" t="s">
        <v>149</v>
      </c>
      <c r="C110" s="41" t="s">
        <v>145</v>
      </c>
      <c r="D110" s="42" t="s">
        <v>157</v>
      </c>
      <c r="E110" s="41" t="s">
        <v>147</v>
      </c>
      <c r="F110" s="43">
        <v>41431</v>
      </c>
      <c r="G110" s="44">
        <v>45000</v>
      </c>
    </row>
    <row r="111" spans="1:7" x14ac:dyDescent="0.25">
      <c r="A111" s="41" t="s">
        <v>154</v>
      </c>
      <c r="B111" s="41" t="s">
        <v>155</v>
      </c>
      <c r="C111" s="41" t="s">
        <v>150</v>
      </c>
      <c r="D111" s="42" t="s">
        <v>156</v>
      </c>
      <c r="E111" s="41" t="s">
        <v>147</v>
      </c>
      <c r="F111" s="43">
        <v>41588</v>
      </c>
      <c r="G111" s="44">
        <v>1000</v>
      </c>
    </row>
    <row r="112" spans="1:7" x14ac:dyDescent="0.25">
      <c r="A112" s="41" t="s">
        <v>158</v>
      </c>
      <c r="B112" s="41" t="s">
        <v>153</v>
      </c>
      <c r="C112" s="41" t="s">
        <v>145</v>
      </c>
      <c r="D112" s="42" t="s">
        <v>157</v>
      </c>
      <c r="E112" s="41" t="s">
        <v>147</v>
      </c>
      <c r="F112" s="43">
        <v>41366</v>
      </c>
      <c r="G112" s="44">
        <v>200</v>
      </c>
    </row>
    <row r="113" spans="1:7" x14ac:dyDescent="0.25">
      <c r="A113" s="41" t="s">
        <v>143</v>
      </c>
      <c r="B113" s="41" t="s">
        <v>153</v>
      </c>
      <c r="C113" s="41" t="s">
        <v>145</v>
      </c>
      <c r="D113" s="42" t="s">
        <v>156</v>
      </c>
      <c r="E113" s="41" t="s">
        <v>151</v>
      </c>
      <c r="F113" s="43">
        <v>40279</v>
      </c>
      <c r="G113" s="44">
        <v>3000</v>
      </c>
    </row>
    <row r="114" spans="1:7" x14ac:dyDescent="0.25">
      <c r="A114" s="41" t="s">
        <v>154</v>
      </c>
      <c r="B114" s="41" t="s">
        <v>155</v>
      </c>
      <c r="C114" s="41" t="s">
        <v>150</v>
      </c>
      <c r="D114" s="42" t="s">
        <v>146</v>
      </c>
      <c r="E114" s="41" t="s">
        <v>151</v>
      </c>
      <c r="F114" s="43">
        <v>41290</v>
      </c>
      <c r="G114" s="44">
        <v>10135</v>
      </c>
    </row>
    <row r="115" spans="1:7" x14ac:dyDescent="0.25">
      <c r="A115" s="41" t="s">
        <v>159</v>
      </c>
      <c r="B115" s="41" t="s">
        <v>144</v>
      </c>
      <c r="C115" s="41" t="s">
        <v>145</v>
      </c>
      <c r="D115" s="42" t="s">
        <v>156</v>
      </c>
      <c r="E115" s="41" t="s">
        <v>147</v>
      </c>
      <c r="F115" s="43">
        <v>40181</v>
      </c>
      <c r="G115" s="44">
        <v>7000</v>
      </c>
    </row>
    <row r="116" spans="1:7" x14ac:dyDescent="0.25">
      <c r="A116" s="41" t="s">
        <v>154</v>
      </c>
      <c r="B116" s="41" t="s">
        <v>149</v>
      </c>
      <c r="C116" s="41" t="s">
        <v>145</v>
      </c>
      <c r="D116" s="42" t="s">
        <v>156</v>
      </c>
      <c r="E116" s="41" t="s">
        <v>151</v>
      </c>
      <c r="F116" s="43">
        <v>41772</v>
      </c>
      <c r="G116" s="44">
        <v>5807</v>
      </c>
    </row>
    <row r="117" spans="1:7" x14ac:dyDescent="0.25">
      <c r="A117" s="41" t="s">
        <v>159</v>
      </c>
      <c r="B117" s="41" t="s">
        <v>149</v>
      </c>
      <c r="C117" s="41" t="s">
        <v>145</v>
      </c>
      <c r="D117" s="42" t="s">
        <v>157</v>
      </c>
      <c r="E117" s="41" t="s">
        <v>147</v>
      </c>
      <c r="F117" s="43">
        <v>42039</v>
      </c>
      <c r="G117" s="44">
        <v>17000</v>
      </c>
    </row>
    <row r="118" spans="1:7" x14ac:dyDescent="0.25">
      <c r="A118" s="41" t="s">
        <v>158</v>
      </c>
      <c r="B118" s="41" t="s">
        <v>149</v>
      </c>
      <c r="C118" s="41" t="s">
        <v>150</v>
      </c>
      <c r="D118" s="42" t="s">
        <v>146</v>
      </c>
      <c r="E118" s="41" t="s">
        <v>147</v>
      </c>
      <c r="F118" s="43">
        <v>41953</v>
      </c>
      <c r="G118" s="44">
        <v>7839</v>
      </c>
    </row>
    <row r="119" spans="1:7" x14ac:dyDescent="0.25">
      <c r="A119" s="41" t="s">
        <v>158</v>
      </c>
      <c r="B119" s="41" t="s">
        <v>155</v>
      </c>
      <c r="C119" s="41" t="s">
        <v>145</v>
      </c>
      <c r="D119" s="42" t="s">
        <v>156</v>
      </c>
      <c r="E119" s="41" t="s">
        <v>147</v>
      </c>
      <c r="F119" s="43">
        <v>40268</v>
      </c>
      <c r="G119" s="44">
        <v>10612</v>
      </c>
    </row>
    <row r="120" spans="1:7" x14ac:dyDescent="0.25">
      <c r="A120" s="41" t="s">
        <v>148</v>
      </c>
      <c r="B120" s="41" t="s">
        <v>153</v>
      </c>
      <c r="C120" s="41" t="s">
        <v>150</v>
      </c>
      <c r="D120" s="42" t="s">
        <v>157</v>
      </c>
      <c r="E120" s="41" t="s">
        <v>147</v>
      </c>
      <c r="F120" s="43">
        <v>40504</v>
      </c>
      <c r="G120" s="44">
        <v>200</v>
      </c>
    </row>
    <row r="121" spans="1:7" x14ac:dyDescent="0.25">
      <c r="A121" s="41" t="s">
        <v>148</v>
      </c>
      <c r="B121" s="41" t="s">
        <v>153</v>
      </c>
      <c r="C121" s="41" t="s">
        <v>150</v>
      </c>
      <c r="D121" s="42" t="s">
        <v>146</v>
      </c>
      <c r="E121" s="41" t="s">
        <v>147</v>
      </c>
      <c r="F121" s="43">
        <v>41252</v>
      </c>
      <c r="G121" s="44">
        <v>400</v>
      </c>
    </row>
    <row r="122" spans="1:7" x14ac:dyDescent="0.25">
      <c r="A122" s="41" t="s">
        <v>154</v>
      </c>
      <c r="B122" s="41" t="s">
        <v>153</v>
      </c>
      <c r="C122" s="41" t="s">
        <v>145</v>
      </c>
      <c r="D122" s="42" t="s">
        <v>157</v>
      </c>
      <c r="E122" s="41" t="s">
        <v>151</v>
      </c>
      <c r="F122" s="43">
        <v>40976</v>
      </c>
      <c r="G122" s="44">
        <v>14158</v>
      </c>
    </row>
    <row r="123" spans="1:7" x14ac:dyDescent="0.25">
      <c r="A123" s="41" t="s">
        <v>158</v>
      </c>
      <c r="B123" s="41" t="s">
        <v>155</v>
      </c>
      <c r="C123" s="41" t="s">
        <v>145</v>
      </c>
      <c r="D123" s="42" t="s">
        <v>146</v>
      </c>
      <c r="E123" s="41" t="s">
        <v>147</v>
      </c>
      <c r="F123" s="43">
        <v>41965</v>
      </c>
      <c r="G123" s="44">
        <v>6762</v>
      </c>
    </row>
    <row r="124" spans="1:7" x14ac:dyDescent="0.25">
      <c r="A124" s="41" t="s">
        <v>143</v>
      </c>
      <c r="B124" s="41" t="s">
        <v>153</v>
      </c>
      <c r="C124" s="41" t="s">
        <v>145</v>
      </c>
      <c r="D124" s="42" t="s">
        <v>157</v>
      </c>
      <c r="E124" s="41" t="s">
        <v>147</v>
      </c>
      <c r="F124" s="43">
        <v>42481</v>
      </c>
      <c r="G124" s="44">
        <v>11719</v>
      </c>
    </row>
    <row r="125" spans="1:7" x14ac:dyDescent="0.25">
      <c r="A125" s="41" t="s">
        <v>152</v>
      </c>
      <c r="B125" s="41" t="s">
        <v>155</v>
      </c>
      <c r="C125" s="41" t="s">
        <v>145</v>
      </c>
      <c r="D125" s="42" t="s">
        <v>157</v>
      </c>
      <c r="E125" s="41" t="s">
        <v>147</v>
      </c>
      <c r="F125" s="43">
        <v>41683</v>
      </c>
      <c r="G125" s="44">
        <v>500</v>
      </c>
    </row>
    <row r="126" spans="1:7" x14ac:dyDescent="0.25">
      <c r="A126" s="41" t="s">
        <v>159</v>
      </c>
      <c r="B126" s="41" t="s">
        <v>149</v>
      </c>
      <c r="C126" s="41" t="s">
        <v>145</v>
      </c>
      <c r="D126" s="42" t="s">
        <v>156</v>
      </c>
      <c r="E126" s="41" t="s">
        <v>147</v>
      </c>
      <c r="F126" s="43">
        <v>40994</v>
      </c>
      <c r="G126" s="44">
        <v>5000</v>
      </c>
    </row>
    <row r="127" spans="1:7" x14ac:dyDescent="0.25">
      <c r="A127" s="41" t="s">
        <v>152</v>
      </c>
      <c r="B127" s="41" t="s">
        <v>149</v>
      </c>
      <c r="C127" s="41" t="s">
        <v>145</v>
      </c>
      <c r="D127" s="42" t="s">
        <v>156</v>
      </c>
      <c r="E127" s="41" t="s">
        <v>151</v>
      </c>
      <c r="F127" s="43">
        <v>41556</v>
      </c>
      <c r="G127" s="44">
        <v>11552</v>
      </c>
    </row>
    <row r="128" spans="1:7" x14ac:dyDescent="0.25">
      <c r="A128" s="41" t="s">
        <v>148</v>
      </c>
      <c r="B128" s="41" t="s">
        <v>153</v>
      </c>
      <c r="C128" s="41" t="s">
        <v>145</v>
      </c>
      <c r="D128" s="42" t="s">
        <v>146</v>
      </c>
      <c r="E128" s="41" t="s">
        <v>147</v>
      </c>
      <c r="F128" s="43">
        <v>41128</v>
      </c>
      <c r="G128" s="44">
        <v>7342</v>
      </c>
    </row>
    <row r="129" spans="1:7" x14ac:dyDescent="0.25">
      <c r="A129" s="41" t="s">
        <v>158</v>
      </c>
      <c r="B129" s="41" t="s">
        <v>149</v>
      </c>
      <c r="C129" s="41" t="s">
        <v>145</v>
      </c>
      <c r="D129" s="42" t="s">
        <v>146</v>
      </c>
      <c r="E129" s="41" t="s">
        <v>147</v>
      </c>
      <c r="F129" s="43">
        <v>40447</v>
      </c>
      <c r="G129" s="44">
        <v>90000</v>
      </c>
    </row>
    <row r="130" spans="1:7" x14ac:dyDescent="0.25">
      <c r="A130" s="41" t="s">
        <v>143</v>
      </c>
      <c r="B130" s="41" t="s">
        <v>149</v>
      </c>
      <c r="C130" s="41" t="s">
        <v>145</v>
      </c>
      <c r="D130" s="42" t="s">
        <v>146</v>
      </c>
      <c r="E130" s="41" t="s">
        <v>151</v>
      </c>
      <c r="F130" s="43">
        <v>40689</v>
      </c>
      <c r="G130" s="44">
        <v>11828</v>
      </c>
    </row>
    <row r="131" spans="1:7" x14ac:dyDescent="0.25">
      <c r="A131" s="41" t="s">
        <v>152</v>
      </c>
      <c r="B131" s="41" t="s">
        <v>149</v>
      </c>
      <c r="C131" s="41" t="s">
        <v>145</v>
      </c>
      <c r="D131" s="42" t="s">
        <v>157</v>
      </c>
      <c r="E131" s="41" t="s">
        <v>151</v>
      </c>
      <c r="F131" s="43">
        <v>41942</v>
      </c>
      <c r="G131" s="44">
        <v>14644</v>
      </c>
    </row>
    <row r="132" spans="1:7" x14ac:dyDescent="0.25">
      <c r="A132" s="41" t="s">
        <v>158</v>
      </c>
      <c r="B132" s="41" t="s">
        <v>153</v>
      </c>
      <c r="C132" s="41" t="s">
        <v>145</v>
      </c>
      <c r="D132" s="42" t="s">
        <v>156</v>
      </c>
      <c r="E132" s="41" t="s">
        <v>147</v>
      </c>
      <c r="F132" s="43">
        <v>40899</v>
      </c>
      <c r="G132" s="44">
        <v>3820</v>
      </c>
    </row>
    <row r="133" spans="1:7" x14ac:dyDescent="0.25">
      <c r="A133" s="41" t="s">
        <v>154</v>
      </c>
      <c r="B133" s="41" t="s">
        <v>153</v>
      </c>
      <c r="C133" s="41" t="s">
        <v>145</v>
      </c>
      <c r="D133" s="42" t="s">
        <v>146</v>
      </c>
      <c r="E133" s="41" t="s">
        <v>147</v>
      </c>
      <c r="F133" s="43">
        <v>42554</v>
      </c>
      <c r="G133" s="44">
        <v>100</v>
      </c>
    </row>
    <row r="134" spans="1:7" x14ac:dyDescent="0.25">
      <c r="A134" s="41" t="s">
        <v>159</v>
      </c>
      <c r="B134" s="41" t="s">
        <v>144</v>
      </c>
      <c r="C134" s="41" t="s">
        <v>150</v>
      </c>
      <c r="D134" s="42" t="s">
        <v>156</v>
      </c>
      <c r="E134" s="41" t="s">
        <v>147</v>
      </c>
      <c r="F134" s="43">
        <v>42565</v>
      </c>
      <c r="G134" s="44">
        <v>10000</v>
      </c>
    </row>
    <row r="135" spans="1:7" x14ac:dyDescent="0.25">
      <c r="A135" s="41" t="s">
        <v>148</v>
      </c>
      <c r="B135" s="41" t="s">
        <v>149</v>
      </c>
      <c r="C135" s="41" t="s">
        <v>145</v>
      </c>
      <c r="D135" s="42" t="s">
        <v>146</v>
      </c>
      <c r="E135" s="41" t="s">
        <v>147</v>
      </c>
      <c r="F135" s="43">
        <v>41857</v>
      </c>
      <c r="G135" s="44">
        <v>15208</v>
      </c>
    </row>
    <row r="136" spans="1:7" x14ac:dyDescent="0.25">
      <c r="A136" s="41" t="s">
        <v>143</v>
      </c>
      <c r="B136" s="41" t="s">
        <v>153</v>
      </c>
      <c r="C136" s="41" t="s">
        <v>150</v>
      </c>
      <c r="D136" s="42" t="s">
        <v>157</v>
      </c>
      <c r="E136" s="41" t="s">
        <v>147</v>
      </c>
      <c r="F136" s="43">
        <v>42712</v>
      </c>
      <c r="G136" s="44">
        <v>7777</v>
      </c>
    </row>
    <row r="137" spans="1:7" x14ac:dyDescent="0.25">
      <c r="A137" s="41" t="s">
        <v>148</v>
      </c>
      <c r="B137" s="41" t="s">
        <v>155</v>
      </c>
      <c r="C137" s="41" t="s">
        <v>145</v>
      </c>
      <c r="D137" s="42" t="s">
        <v>146</v>
      </c>
      <c r="E137" s="41" t="s">
        <v>151</v>
      </c>
      <c r="F137" s="43">
        <v>41568</v>
      </c>
      <c r="G137" s="44">
        <v>13574</v>
      </c>
    </row>
    <row r="138" spans="1:7" x14ac:dyDescent="0.25">
      <c r="A138" s="41" t="s">
        <v>154</v>
      </c>
      <c r="B138" s="41" t="s">
        <v>155</v>
      </c>
      <c r="C138" s="41" t="s">
        <v>145</v>
      </c>
      <c r="D138" s="42" t="s">
        <v>156</v>
      </c>
      <c r="E138" s="41" t="s">
        <v>151</v>
      </c>
      <c r="F138" s="43">
        <v>42078</v>
      </c>
      <c r="G138" s="44">
        <v>7000</v>
      </c>
    </row>
    <row r="139" spans="1:7" x14ac:dyDescent="0.25">
      <c r="A139" s="41" t="s">
        <v>154</v>
      </c>
      <c r="B139" s="41" t="s">
        <v>155</v>
      </c>
      <c r="C139" s="41" t="s">
        <v>150</v>
      </c>
      <c r="D139" s="42" t="s">
        <v>146</v>
      </c>
      <c r="E139" s="41" t="s">
        <v>151</v>
      </c>
      <c r="F139" s="43">
        <v>41795</v>
      </c>
      <c r="G139" s="44">
        <v>8371</v>
      </c>
    </row>
    <row r="140" spans="1:7" x14ac:dyDescent="0.25">
      <c r="A140" s="41" t="s">
        <v>159</v>
      </c>
      <c r="B140" s="41" t="s">
        <v>144</v>
      </c>
      <c r="C140" s="41" t="s">
        <v>150</v>
      </c>
      <c r="D140" s="42" t="s">
        <v>156</v>
      </c>
      <c r="E140" s="41" t="s">
        <v>147</v>
      </c>
      <c r="F140" s="43">
        <v>41176</v>
      </c>
      <c r="G140" s="44">
        <v>12455</v>
      </c>
    </row>
    <row r="141" spans="1:7" x14ac:dyDescent="0.25">
      <c r="A141" s="41" t="s">
        <v>158</v>
      </c>
      <c r="B141" s="41" t="s">
        <v>149</v>
      </c>
      <c r="C141" s="41" t="s">
        <v>150</v>
      </c>
      <c r="D141" s="42" t="s">
        <v>146</v>
      </c>
      <c r="E141" s="41" t="s">
        <v>151</v>
      </c>
      <c r="F141" s="43">
        <v>41573</v>
      </c>
      <c r="G141" s="44">
        <v>13669</v>
      </c>
    </row>
    <row r="142" spans="1:7" x14ac:dyDescent="0.25">
      <c r="A142" s="41" t="s">
        <v>152</v>
      </c>
      <c r="B142" s="41" t="s">
        <v>155</v>
      </c>
      <c r="C142" s="41" t="s">
        <v>150</v>
      </c>
      <c r="D142" s="42" t="s">
        <v>146</v>
      </c>
      <c r="E142" s="41" t="s">
        <v>147</v>
      </c>
      <c r="F142" s="43">
        <v>40854</v>
      </c>
      <c r="G142" s="44">
        <v>200</v>
      </c>
    </row>
    <row r="143" spans="1:7" x14ac:dyDescent="0.25">
      <c r="A143" s="41" t="s">
        <v>154</v>
      </c>
      <c r="B143" s="41" t="s">
        <v>153</v>
      </c>
      <c r="C143" s="41" t="s">
        <v>150</v>
      </c>
      <c r="D143" s="42" t="s">
        <v>146</v>
      </c>
      <c r="E143" s="41" t="s">
        <v>151</v>
      </c>
      <c r="F143" s="43">
        <v>42625</v>
      </c>
      <c r="G143" s="44">
        <v>5221</v>
      </c>
    </row>
    <row r="144" spans="1:7" x14ac:dyDescent="0.25">
      <c r="A144" s="41" t="s">
        <v>158</v>
      </c>
      <c r="B144" s="41" t="s">
        <v>149</v>
      </c>
      <c r="C144" s="41" t="s">
        <v>145</v>
      </c>
      <c r="D144" s="42" t="s">
        <v>156</v>
      </c>
      <c r="E144" s="41" t="s">
        <v>147</v>
      </c>
      <c r="F144" s="43">
        <v>40218</v>
      </c>
      <c r="G144" s="44">
        <v>12000</v>
      </c>
    </row>
    <row r="145" spans="1:7" x14ac:dyDescent="0.25">
      <c r="A145" s="41" t="s">
        <v>154</v>
      </c>
      <c r="B145" s="41" t="s">
        <v>153</v>
      </c>
      <c r="C145" s="41" t="s">
        <v>145</v>
      </c>
      <c r="D145" s="42" t="s">
        <v>157</v>
      </c>
      <c r="E145" s="41" t="s">
        <v>147</v>
      </c>
      <c r="F145" s="43">
        <v>42674</v>
      </c>
      <c r="G145" s="44">
        <v>3807</v>
      </c>
    </row>
    <row r="146" spans="1:7" x14ac:dyDescent="0.25">
      <c r="A146" s="41" t="s">
        <v>154</v>
      </c>
      <c r="B146" s="41" t="s">
        <v>149</v>
      </c>
      <c r="C146" s="41" t="s">
        <v>150</v>
      </c>
      <c r="D146" s="42" t="s">
        <v>156</v>
      </c>
      <c r="E146" s="41" t="s">
        <v>147</v>
      </c>
      <c r="F146" s="43">
        <v>41342</v>
      </c>
      <c r="G146" s="44">
        <v>14841</v>
      </c>
    </row>
    <row r="147" spans="1:7" x14ac:dyDescent="0.25">
      <c r="A147" s="41" t="s">
        <v>154</v>
      </c>
      <c r="B147" s="41" t="s">
        <v>153</v>
      </c>
      <c r="C147" s="41" t="s">
        <v>150</v>
      </c>
      <c r="D147" s="42" t="s">
        <v>156</v>
      </c>
      <c r="E147" s="41" t="s">
        <v>151</v>
      </c>
      <c r="F147" s="43">
        <v>41266</v>
      </c>
      <c r="G147" s="44">
        <v>10056</v>
      </c>
    </row>
    <row r="148" spans="1:7" x14ac:dyDescent="0.25">
      <c r="A148" s="41" t="s">
        <v>154</v>
      </c>
      <c r="B148" s="41" t="s">
        <v>153</v>
      </c>
      <c r="C148" s="41" t="s">
        <v>145</v>
      </c>
      <c r="D148" s="42" t="s">
        <v>146</v>
      </c>
      <c r="E148" s="41" t="s">
        <v>147</v>
      </c>
      <c r="F148" s="43">
        <v>42117</v>
      </c>
      <c r="G148" s="44">
        <v>10219</v>
      </c>
    </row>
    <row r="149" spans="1:7" x14ac:dyDescent="0.25">
      <c r="A149" s="41" t="s">
        <v>160</v>
      </c>
      <c r="B149" s="41" t="s">
        <v>153</v>
      </c>
      <c r="C149" s="41" t="s">
        <v>145</v>
      </c>
      <c r="D149" s="42" t="s">
        <v>157</v>
      </c>
      <c r="E149" s="41" t="s">
        <v>147</v>
      </c>
      <c r="F149" s="43">
        <v>41395</v>
      </c>
      <c r="G149" s="44">
        <v>133</v>
      </c>
    </row>
    <row r="150" spans="1:7" x14ac:dyDescent="0.25">
      <c r="A150" s="41" t="s">
        <v>160</v>
      </c>
      <c r="B150" s="41" t="s">
        <v>155</v>
      </c>
      <c r="C150" s="41" t="s">
        <v>145</v>
      </c>
      <c r="D150" s="42" t="s">
        <v>156</v>
      </c>
      <c r="E150" s="41" t="s">
        <v>147</v>
      </c>
      <c r="F150" s="43">
        <v>41971</v>
      </c>
      <c r="G150" s="44">
        <v>5000</v>
      </c>
    </row>
    <row r="151" spans="1:7" x14ac:dyDescent="0.25">
      <c r="A151" s="41" t="s">
        <v>154</v>
      </c>
      <c r="B151" s="41" t="s">
        <v>153</v>
      </c>
      <c r="C151" s="41" t="s">
        <v>150</v>
      </c>
      <c r="D151" s="42" t="s">
        <v>146</v>
      </c>
      <c r="E151" s="41" t="s">
        <v>147</v>
      </c>
      <c r="F151" s="43">
        <v>42050</v>
      </c>
      <c r="G151" s="44">
        <v>124</v>
      </c>
    </row>
    <row r="152" spans="1:7" x14ac:dyDescent="0.25">
      <c r="A152" s="41" t="s">
        <v>143</v>
      </c>
      <c r="B152" s="41" t="s">
        <v>149</v>
      </c>
      <c r="C152" s="41" t="s">
        <v>145</v>
      </c>
      <c r="D152" s="42" t="s">
        <v>146</v>
      </c>
      <c r="E152" s="41" t="s">
        <v>151</v>
      </c>
      <c r="F152" s="43">
        <v>40633</v>
      </c>
      <c r="G152" s="44">
        <v>5000</v>
      </c>
    </row>
    <row r="153" spans="1:7" x14ac:dyDescent="0.25">
      <c r="A153" s="41" t="s">
        <v>158</v>
      </c>
      <c r="B153" s="41" t="s">
        <v>149</v>
      </c>
      <c r="C153" s="41" t="s">
        <v>150</v>
      </c>
      <c r="D153" s="42" t="s">
        <v>157</v>
      </c>
      <c r="E153" s="41" t="s">
        <v>147</v>
      </c>
      <c r="F153" s="43">
        <v>40915</v>
      </c>
      <c r="G153" s="44">
        <v>4005</v>
      </c>
    </row>
    <row r="154" spans="1:7" x14ac:dyDescent="0.25">
      <c r="A154" s="41" t="s">
        <v>158</v>
      </c>
      <c r="B154" s="41" t="s">
        <v>149</v>
      </c>
      <c r="C154" s="41" t="s">
        <v>145</v>
      </c>
      <c r="D154" s="42" t="s">
        <v>146</v>
      </c>
      <c r="E154" s="41" t="s">
        <v>147</v>
      </c>
      <c r="F154" s="43">
        <v>41374</v>
      </c>
      <c r="G154" s="44">
        <v>13519</v>
      </c>
    </row>
    <row r="155" spans="1:7" x14ac:dyDescent="0.25">
      <c r="A155" s="41" t="s">
        <v>158</v>
      </c>
      <c r="B155" s="41" t="s">
        <v>155</v>
      </c>
      <c r="C155" s="41" t="s">
        <v>145</v>
      </c>
      <c r="D155" s="42" t="s">
        <v>157</v>
      </c>
      <c r="E155" s="41" t="s">
        <v>147</v>
      </c>
      <c r="F155" s="43">
        <v>42560</v>
      </c>
      <c r="G155" s="44">
        <v>4405</v>
      </c>
    </row>
    <row r="156" spans="1:7" x14ac:dyDescent="0.25">
      <c r="A156" s="41" t="s">
        <v>159</v>
      </c>
      <c r="B156" s="41" t="s">
        <v>149</v>
      </c>
      <c r="C156" s="41" t="s">
        <v>145</v>
      </c>
      <c r="D156" s="42" t="s">
        <v>157</v>
      </c>
      <c r="E156" s="41" t="s">
        <v>147</v>
      </c>
      <c r="F156" s="43">
        <v>41329</v>
      </c>
      <c r="G156" s="44">
        <v>10373</v>
      </c>
    </row>
    <row r="157" spans="1:7" x14ac:dyDescent="0.25">
      <c r="A157" s="41" t="s">
        <v>159</v>
      </c>
      <c r="B157" s="41" t="s">
        <v>149</v>
      </c>
      <c r="C157" s="41" t="s">
        <v>145</v>
      </c>
      <c r="D157" s="42" t="s">
        <v>157</v>
      </c>
      <c r="E157" s="41" t="s">
        <v>147</v>
      </c>
      <c r="F157" s="43">
        <v>41678</v>
      </c>
      <c r="G157" s="44">
        <v>12164</v>
      </c>
    </row>
    <row r="158" spans="1:7" x14ac:dyDescent="0.25">
      <c r="A158" s="41" t="s">
        <v>158</v>
      </c>
      <c r="B158" s="41" t="s">
        <v>155</v>
      </c>
      <c r="C158" s="41" t="s">
        <v>145</v>
      </c>
      <c r="D158" s="42" t="s">
        <v>156</v>
      </c>
      <c r="E158" s="41" t="s">
        <v>147</v>
      </c>
      <c r="F158" s="43">
        <v>42066</v>
      </c>
      <c r="G158" s="44">
        <v>250</v>
      </c>
    </row>
    <row r="159" spans="1:7" x14ac:dyDescent="0.25">
      <c r="A159" s="41" t="s">
        <v>159</v>
      </c>
      <c r="B159" s="41" t="s">
        <v>155</v>
      </c>
      <c r="C159" s="41" t="s">
        <v>145</v>
      </c>
      <c r="D159" s="42" t="s">
        <v>156</v>
      </c>
      <c r="E159" s="41" t="s">
        <v>147</v>
      </c>
      <c r="F159" s="43">
        <v>40649</v>
      </c>
      <c r="G159" s="44">
        <v>2878</v>
      </c>
    </row>
    <row r="160" spans="1:7" x14ac:dyDescent="0.25">
      <c r="A160" s="41" t="s">
        <v>160</v>
      </c>
      <c r="B160" s="41" t="s">
        <v>153</v>
      </c>
      <c r="C160" s="41" t="s">
        <v>145</v>
      </c>
      <c r="D160" s="42" t="s">
        <v>157</v>
      </c>
      <c r="E160" s="41" t="s">
        <v>147</v>
      </c>
      <c r="F160" s="43">
        <v>40188</v>
      </c>
      <c r="G160" s="44">
        <v>344</v>
      </c>
    </row>
    <row r="161" spans="1:7" x14ac:dyDescent="0.25">
      <c r="A161" s="41" t="s">
        <v>154</v>
      </c>
      <c r="B161" s="41" t="s">
        <v>153</v>
      </c>
      <c r="C161" s="41" t="s">
        <v>150</v>
      </c>
      <c r="D161" s="42" t="s">
        <v>156</v>
      </c>
      <c r="E161" s="41" t="s">
        <v>147</v>
      </c>
      <c r="F161" s="43">
        <v>41551</v>
      </c>
      <c r="G161" s="44">
        <v>4000</v>
      </c>
    </row>
    <row r="162" spans="1:7" x14ac:dyDescent="0.25">
      <c r="A162" s="41" t="s">
        <v>158</v>
      </c>
      <c r="B162" s="41" t="s">
        <v>149</v>
      </c>
      <c r="C162" s="41" t="s">
        <v>145</v>
      </c>
      <c r="D162" s="42" t="s">
        <v>156</v>
      </c>
      <c r="E162" s="41" t="s">
        <v>147</v>
      </c>
      <c r="F162" s="43">
        <v>40476</v>
      </c>
      <c r="G162" s="44">
        <v>12000</v>
      </c>
    </row>
    <row r="163" spans="1:7" x14ac:dyDescent="0.25">
      <c r="A163" s="41" t="s">
        <v>143</v>
      </c>
      <c r="B163" s="41" t="s">
        <v>144</v>
      </c>
      <c r="C163" s="41" t="s">
        <v>145</v>
      </c>
      <c r="D163" s="42" t="s">
        <v>156</v>
      </c>
      <c r="E163" s="41" t="s">
        <v>147</v>
      </c>
      <c r="F163" s="43">
        <v>40711</v>
      </c>
      <c r="G163" s="44">
        <v>7277</v>
      </c>
    </row>
    <row r="164" spans="1:7" x14ac:dyDescent="0.25">
      <c r="A164" s="41" t="s">
        <v>143</v>
      </c>
      <c r="B164" s="41" t="s">
        <v>149</v>
      </c>
      <c r="C164" s="41" t="s">
        <v>145</v>
      </c>
      <c r="D164" s="42" t="s">
        <v>146</v>
      </c>
      <c r="E164" s="41" t="s">
        <v>151</v>
      </c>
      <c r="F164" s="43">
        <v>41432</v>
      </c>
      <c r="G164" s="44">
        <v>11000</v>
      </c>
    </row>
    <row r="165" spans="1:7" x14ac:dyDescent="0.25">
      <c r="A165" s="41" t="s">
        <v>143</v>
      </c>
      <c r="B165" s="41" t="s">
        <v>153</v>
      </c>
      <c r="C165" s="41" t="s">
        <v>145</v>
      </c>
      <c r="D165" s="42" t="s">
        <v>146</v>
      </c>
      <c r="E165" s="41" t="s">
        <v>151</v>
      </c>
      <c r="F165" s="43">
        <v>41833</v>
      </c>
      <c r="G165" s="44">
        <v>4000</v>
      </c>
    </row>
    <row r="166" spans="1:7" x14ac:dyDescent="0.25">
      <c r="A166" s="41" t="s">
        <v>143</v>
      </c>
      <c r="B166" s="41" t="s">
        <v>153</v>
      </c>
      <c r="C166" s="41" t="s">
        <v>150</v>
      </c>
      <c r="D166" s="42" t="s">
        <v>146</v>
      </c>
      <c r="E166" s="41" t="s">
        <v>147</v>
      </c>
      <c r="F166" s="43">
        <v>42258</v>
      </c>
      <c r="G166" s="44">
        <v>5282</v>
      </c>
    </row>
    <row r="167" spans="1:7" x14ac:dyDescent="0.25">
      <c r="A167" s="41" t="s">
        <v>161</v>
      </c>
      <c r="B167" s="41" t="s">
        <v>153</v>
      </c>
      <c r="C167" s="41" t="s">
        <v>150</v>
      </c>
      <c r="D167" s="42" t="s">
        <v>146</v>
      </c>
      <c r="E167" s="41" t="s">
        <v>147</v>
      </c>
      <c r="F167" s="43">
        <v>40744</v>
      </c>
      <c r="G167" s="44">
        <v>14974</v>
      </c>
    </row>
    <row r="168" spans="1:7" x14ac:dyDescent="0.25">
      <c r="A168" s="41" t="s">
        <v>161</v>
      </c>
      <c r="B168" s="41" t="s">
        <v>153</v>
      </c>
      <c r="C168" s="41" t="s">
        <v>145</v>
      </c>
      <c r="D168" s="42" t="s">
        <v>156</v>
      </c>
      <c r="E168" s="41" t="s">
        <v>147</v>
      </c>
      <c r="F168" s="43">
        <v>42068</v>
      </c>
      <c r="G168" s="44">
        <v>500</v>
      </c>
    </row>
    <row r="169" spans="1:7" x14ac:dyDescent="0.25">
      <c r="A169" s="41" t="s">
        <v>161</v>
      </c>
      <c r="B169" s="41" t="s">
        <v>155</v>
      </c>
      <c r="C169" s="41" t="s">
        <v>145</v>
      </c>
      <c r="D169" s="42" t="s">
        <v>146</v>
      </c>
      <c r="E169" s="41" t="s">
        <v>151</v>
      </c>
      <c r="F169" s="43">
        <v>41111</v>
      </c>
      <c r="G169" s="44">
        <v>13390</v>
      </c>
    </row>
    <row r="170" spans="1:7" x14ac:dyDescent="0.25">
      <c r="A170" s="41" t="s">
        <v>161</v>
      </c>
      <c r="B170" s="41" t="s">
        <v>155</v>
      </c>
      <c r="C170" s="41" t="s">
        <v>145</v>
      </c>
      <c r="D170" s="42" t="s">
        <v>157</v>
      </c>
      <c r="E170" s="41" t="s">
        <v>151</v>
      </c>
      <c r="F170" s="43">
        <v>42472</v>
      </c>
      <c r="G170" s="44">
        <v>12063</v>
      </c>
    </row>
    <row r="171" spans="1:7" x14ac:dyDescent="0.25">
      <c r="A171" s="41" t="s">
        <v>161</v>
      </c>
      <c r="B171" s="41" t="s">
        <v>153</v>
      </c>
      <c r="C171" s="41" t="s">
        <v>145</v>
      </c>
      <c r="D171" s="42" t="s">
        <v>157</v>
      </c>
      <c r="E171" s="41" t="s">
        <v>147</v>
      </c>
      <c r="F171" s="43">
        <v>42674</v>
      </c>
      <c r="G171" s="44">
        <v>500</v>
      </c>
    </row>
    <row r="172" spans="1:7" x14ac:dyDescent="0.25">
      <c r="A172" s="41" t="s">
        <v>161</v>
      </c>
      <c r="B172" s="41" t="s">
        <v>155</v>
      </c>
      <c r="C172" s="41" t="s">
        <v>145</v>
      </c>
      <c r="D172" s="42" t="s">
        <v>146</v>
      </c>
      <c r="E172" s="41" t="s">
        <v>147</v>
      </c>
      <c r="F172" s="43">
        <v>41383</v>
      </c>
      <c r="G172" s="44">
        <v>600</v>
      </c>
    </row>
    <row r="173" spans="1:7" x14ac:dyDescent="0.25">
      <c r="A173" s="41" t="s">
        <v>154</v>
      </c>
      <c r="B173" s="41" t="s">
        <v>149</v>
      </c>
      <c r="C173" s="41" t="s">
        <v>145</v>
      </c>
      <c r="D173" s="42" t="s">
        <v>146</v>
      </c>
      <c r="E173" s="41" t="s">
        <v>147</v>
      </c>
      <c r="F173" s="43">
        <v>42422</v>
      </c>
      <c r="G173" s="44">
        <v>15703</v>
      </c>
    </row>
    <row r="174" spans="1:7" x14ac:dyDescent="0.25">
      <c r="A174" s="41" t="s">
        <v>160</v>
      </c>
      <c r="B174" s="41" t="s">
        <v>155</v>
      </c>
      <c r="C174" s="41" t="s">
        <v>150</v>
      </c>
      <c r="D174" s="42" t="s">
        <v>146</v>
      </c>
      <c r="E174" s="41" t="s">
        <v>147</v>
      </c>
      <c r="F174" s="43">
        <v>40821</v>
      </c>
      <c r="G174" s="44">
        <v>8000</v>
      </c>
    </row>
    <row r="175" spans="1:7" x14ac:dyDescent="0.25">
      <c r="A175" s="41" t="s">
        <v>154</v>
      </c>
      <c r="B175" s="41" t="s">
        <v>149</v>
      </c>
      <c r="C175" s="41" t="s">
        <v>145</v>
      </c>
      <c r="D175" s="42" t="s">
        <v>146</v>
      </c>
      <c r="E175" s="41" t="s">
        <v>147</v>
      </c>
      <c r="F175" s="43">
        <v>40449</v>
      </c>
      <c r="G175" s="44">
        <v>14548</v>
      </c>
    </row>
    <row r="176" spans="1:7" x14ac:dyDescent="0.25">
      <c r="A176" s="41" t="s">
        <v>158</v>
      </c>
      <c r="B176" s="41" t="s">
        <v>149</v>
      </c>
      <c r="C176" s="41" t="s">
        <v>145</v>
      </c>
      <c r="D176" s="42" t="s">
        <v>146</v>
      </c>
      <c r="E176" s="41" t="s">
        <v>147</v>
      </c>
      <c r="F176" s="43">
        <v>41320</v>
      </c>
      <c r="G176" s="44">
        <v>13903</v>
      </c>
    </row>
    <row r="177" spans="1:7" x14ac:dyDescent="0.25">
      <c r="A177" s="41" t="s">
        <v>158</v>
      </c>
      <c r="B177" s="41" t="s">
        <v>155</v>
      </c>
      <c r="C177" s="41" t="s">
        <v>150</v>
      </c>
      <c r="D177" s="42" t="s">
        <v>156</v>
      </c>
      <c r="E177" s="41" t="s">
        <v>147</v>
      </c>
      <c r="F177" s="43">
        <v>41510</v>
      </c>
      <c r="G177" s="44">
        <v>6307</v>
      </c>
    </row>
    <row r="178" spans="1:7" x14ac:dyDescent="0.25">
      <c r="A178" s="41" t="s">
        <v>143</v>
      </c>
      <c r="B178" s="41" t="s">
        <v>153</v>
      </c>
      <c r="C178" s="41" t="s">
        <v>145</v>
      </c>
      <c r="D178" s="42" t="s">
        <v>157</v>
      </c>
      <c r="E178" s="41" t="s">
        <v>147</v>
      </c>
      <c r="F178" s="43">
        <v>41591</v>
      </c>
      <c r="G178" s="44">
        <v>3171</v>
      </c>
    </row>
    <row r="179" spans="1:7" x14ac:dyDescent="0.25">
      <c r="A179" s="41" t="s">
        <v>160</v>
      </c>
      <c r="B179" s="41" t="s">
        <v>155</v>
      </c>
      <c r="C179" s="41" t="s">
        <v>150</v>
      </c>
      <c r="D179" s="42" t="s">
        <v>146</v>
      </c>
      <c r="E179" s="41" t="s">
        <v>147</v>
      </c>
      <c r="F179" s="43">
        <v>40275</v>
      </c>
      <c r="G179" s="44">
        <v>6202</v>
      </c>
    </row>
    <row r="180" spans="1:7" x14ac:dyDescent="0.25">
      <c r="A180" s="41" t="s">
        <v>160</v>
      </c>
      <c r="B180" s="41" t="s">
        <v>153</v>
      </c>
      <c r="C180" s="41" t="s">
        <v>150</v>
      </c>
      <c r="D180" s="42" t="s">
        <v>146</v>
      </c>
      <c r="E180" s="41" t="s">
        <v>151</v>
      </c>
      <c r="F180" s="43">
        <v>40901</v>
      </c>
      <c r="G180" s="44">
        <v>9009</v>
      </c>
    </row>
    <row r="181" spans="1:7" x14ac:dyDescent="0.25">
      <c r="A181" s="41" t="s">
        <v>160</v>
      </c>
      <c r="B181" s="41" t="s">
        <v>153</v>
      </c>
      <c r="C181" s="41" t="s">
        <v>145</v>
      </c>
      <c r="D181" s="42" t="s">
        <v>156</v>
      </c>
      <c r="E181" s="41" t="s">
        <v>147</v>
      </c>
      <c r="F181" s="43">
        <v>41855</v>
      </c>
      <c r="G181" s="44">
        <v>245</v>
      </c>
    </row>
    <row r="182" spans="1:7" x14ac:dyDescent="0.25">
      <c r="A182" s="41" t="s">
        <v>160</v>
      </c>
      <c r="B182" s="41" t="s">
        <v>153</v>
      </c>
      <c r="C182" s="41" t="s">
        <v>145</v>
      </c>
      <c r="D182" s="42" t="s">
        <v>146</v>
      </c>
      <c r="E182" s="41" t="s">
        <v>147</v>
      </c>
      <c r="F182" s="43">
        <v>42261</v>
      </c>
      <c r="G182" s="44">
        <v>400</v>
      </c>
    </row>
    <row r="183" spans="1:7" x14ac:dyDescent="0.25">
      <c r="A183" s="41" t="s">
        <v>160</v>
      </c>
      <c r="B183" s="41" t="s">
        <v>149</v>
      </c>
      <c r="C183" s="41" t="s">
        <v>150</v>
      </c>
      <c r="D183" s="42" t="s">
        <v>146</v>
      </c>
      <c r="E183" s="41" t="s">
        <v>151</v>
      </c>
      <c r="F183" s="43">
        <v>40211</v>
      </c>
      <c r="G183" s="44">
        <v>11594</v>
      </c>
    </row>
    <row r="184" spans="1:7" x14ac:dyDescent="0.25">
      <c r="A184" s="41" t="s">
        <v>160</v>
      </c>
      <c r="B184" s="41" t="s">
        <v>149</v>
      </c>
      <c r="C184" s="41" t="s">
        <v>145</v>
      </c>
      <c r="D184" s="42" t="s">
        <v>146</v>
      </c>
      <c r="E184" s="41" t="s">
        <v>147</v>
      </c>
      <c r="F184" s="43">
        <v>42414</v>
      </c>
      <c r="G184" s="44">
        <v>35000</v>
      </c>
    </row>
    <row r="185" spans="1:7" x14ac:dyDescent="0.25">
      <c r="A185" s="41" t="s">
        <v>143</v>
      </c>
      <c r="B185" s="41" t="s">
        <v>155</v>
      </c>
      <c r="C185" s="41" t="s">
        <v>145</v>
      </c>
      <c r="D185" s="42" t="s">
        <v>146</v>
      </c>
      <c r="E185" s="41" t="s">
        <v>151</v>
      </c>
      <c r="F185" s="43">
        <v>41891</v>
      </c>
      <c r="G185" s="44">
        <v>5000</v>
      </c>
    </row>
    <row r="186" spans="1:7" x14ac:dyDescent="0.25">
      <c r="A186" s="41" t="s">
        <v>143</v>
      </c>
      <c r="B186" s="41" t="s">
        <v>153</v>
      </c>
      <c r="C186" s="41" t="s">
        <v>145</v>
      </c>
      <c r="D186" s="42" t="s">
        <v>157</v>
      </c>
      <c r="E186" s="41" t="s">
        <v>147</v>
      </c>
      <c r="F186" s="43">
        <v>42646</v>
      </c>
      <c r="G186" s="44">
        <v>500</v>
      </c>
    </row>
    <row r="187" spans="1:7" x14ac:dyDescent="0.25">
      <c r="A187" s="41" t="s">
        <v>158</v>
      </c>
      <c r="B187" s="41" t="s">
        <v>153</v>
      </c>
      <c r="C187" s="41" t="s">
        <v>150</v>
      </c>
      <c r="D187" s="42" t="s">
        <v>146</v>
      </c>
      <c r="E187" s="41" t="s">
        <v>151</v>
      </c>
      <c r="F187" s="43">
        <v>41750</v>
      </c>
      <c r="G187" s="44">
        <v>7865</v>
      </c>
    </row>
    <row r="188" spans="1:7" x14ac:dyDescent="0.25">
      <c r="A188" s="41" t="s">
        <v>152</v>
      </c>
      <c r="B188" s="41" t="s">
        <v>149</v>
      </c>
      <c r="C188" s="41" t="s">
        <v>145</v>
      </c>
      <c r="D188" s="42" t="s">
        <v>156</v>
      </c>
      <c r="E188" s="41" t="s">
        <v>147</v>
      </c>
      <c r="F188" s="43">
        <v>40196</v>
      </c>
      <c r="G188" s="44">
        <v>4198</v>
      </c>
    </row>
    <row r="189" spans="1:7" x14ac:dyDescent="0.25">
      <c r="A189" s="41" t="s">
        <v>154</v>
      </c>
      <c r="B189" s="41" t="s">
        <v>153</v>
      </c>
      <c r="C189" s="41" t="s">
        <v>145</v>
      </c>
      <c r="D189" s="42" t="s">
        <v>156</v>
      </c>
      <c r="E189" s="41" t="s">
        <v>147</v>
      </c>
      <c r="F189" s="43">
        <v>41214</v>
      </c>
      <c r="G189" s="44">
        <v>500</v>
      </c>
    </row>
    <row r="190" spans="1:7" x14ac:dyDescent="0.25">
      <c r="A190" s="41" t="s">
        <v>158</v>
      </c>
      <c r="B190" s="41" t="s">
        <v>153</v>
      </c>
      <c r="C190" s="41" t="s">
        <v>145</v>
      </c>
      <c r="D190" s="42" t="s">
        <v>156</v>
      </c>
      <c r="E190" s="41" t="s">
        <v>151</v>
      </c>
      <c r="F190" s="43">
        <v>40695</v>
      </c>
      <c r="G190" s="44">
        <v>4535</v>
      </c>
    </row>
    <row r="191" spans="1:7" x14ac:dyDescent="0.25">
      <c r="A191" s="41" t="s">
        <v>159</v>
      </c>
      <c r="B191" s="41" t="s">
        <v>153</v>
      </c>
      <c r="C191" s="41" t="s">
        <v>145</v>
      </c>
      <c r="D191" s="42" t="s">
        <v>146</v>
      </c>
      <c r="E191" s="41" t="s">
        <v>147</v>
      </c>
      <c r="F191" s="43">
        <v>40504</v>
      </c>
      <c r="G191" s="44">
        <v>240</v>
      </c>
    </row>
    <row r="192" spans="1:7" x14ac:dyDescent="0.25">
      <c r="A192" s="41" t="s">
        <v>159</v>
      </c>
      <c r="B192" s="41" t="s">
        <v>153</v>
      </c>
      <c r="C192" s="41" t="s">
        <v>145</v>
      </c>
      <c r="D192" s="42" t="s">
        <v>146</v>
      </c>
      <c r="E192" s="41" t="s">
        <v>147</v>
      </c>
      <c r="F192" s="43">
        <v>40196</v>
      </c>
      <c r="G192" s="44">
        <v>100</v>
      </c>
    </row>
    <row r="193" spans="1:7" x14ac:dyDescent="0.25">
      <c r="A193" s="41" t="s">
        <v>158</v>
      </c>
      <c r="B193" s="41" t="s">
        <v>149</v>
      </c>
      <c r="C193" s="41" t="s">
        <v>145</v>
      </c>
      <c r="D193" s="42" t="s">
        <v>146</v>
      </c>
      <c r="E193" s="41" t="s">
        <v>147</v>
      </c>
      <c r="F193" s="43">
        <v>42533</v>
      </c>
      <c r="G193" s="44">
        <v>13000</v>
      </c>
    </row>
    <row r="194" spans="1:7" x14ac:dyDescent="0.25">
      <c r="A194" s="41" t="s">
        <v>159</v>
      </c>
      <c r="B194" s="41" t="s">
        <v>155</v>
      </c>
      <c r="C194" s="41" t="s">
        <v>145</v>
      </c>
      <c r="D194" s="42" t="s">
        <v>146</v>
      </c>
      <c r="E194" s="41" t="s">
        <v>147</v>
      </c>
      <c r="F194" s="43">
        <v>42525</v>
      </c>
      <c r="G194" s="44">
        <v>4000</v>
      </c>
    </row>
    <row r="195" spans="1:7" x14ac:dyDescent="0.25">
      <c r="A195" s="41" t="s">
        <v>160</v>
      </c>
      <c r="B195" s="41" t="s">
        <v>149</v>
      </c>
      <c r="C195" s="41" t="s">
        <v>150</v>
      </c>
      <c r="D195" s="42" t="s">
        <v>146</v>
      </c>
      <c r="E195" s="41" t="s">
        <v>147</v>
      </c>
      <c r="F195" s="43">
        <v>41584</v>
      </c>
      <c r="G195" s="44">
        <v>17000</v>
      </c>
    </row>
    <row r="196" spans="1:7" x14ac:dyDescent="0.25">
      <c r="A196" s="41" t="s">
        <v>154</v>
      </c>
      <c r="B196" s="41" t="s">
        <v>149</v>
      </c>
      <c r="C196" s="41" t="s">
        <v>145</v>
      </c>
      <c r="D196" s="42" t="s">
        <v>156</v>
      </c>
      <c r="E196" s="41" t="s">
        <v>151</v>
      </c>
      <c r="F196" s="43">
        <v>42054</v>
      </c>
      <c r="G196" s="44">
        <v>75000</v>
      </c>
    </row>
    <row r="197" spans="1:7" x14ac:dyDescent="0.25">
      <c r="A197" s="41" t="s">
        <v>158</v>
      </c>
      <c r="B197" s="41" t="s">
        <v>149</v>
      </c>
      <c r="C197" s="41" t="s">
        <v>145</v>
      </c>
      <c r="D197" s="42" t="s">
        <v>146</v>
      </c>
      <c r="E197" s="41" t="s">
        <v>147</v>
      </c>
      <c r="F197" s="43">
        <v>41788</v>
      </c>
      <c r="G197" s="44">
        <v>13428</v>
      </c>
    </row>
    <row r="198" spans="1:7" x14ac:dyDescent="0.25">
      <c r="A198" s="41" t="s">
        <v>143</v>
      </c>
      <c r="B198" s="41" t="s">
        <v>144</v>
      </c>
      <c r="C198" s="41" t="s">
        <v>145</v>
      </c>
      <c r="D198" s="42" t="s">
        <v>157</v>
      </c>
      <c r="E198" s="41" t="s">
        <v>147</v>
      </c>
      <c r="F198" s="43">
        <v>41881</v>
      </c>
      <c r="G198" s="44">
        <v>2000</v>
      </c>
    </row>
    <row r="199" spans="1:7" x14ac:dyDescent="0.25">
      <c r="A199" s="41" t="s">
        <v>143</v>
      </c>
      <c r="B199" s="41" t="s">
        <v>153</v>
      </c>
      <c r="C199" s="41" t="s">
        <v>145</v>
      </c>
      <c r="D199" s="42" t="s">
        <v>146</v>
      </c>
      <c r="E199" s="41" t="s">
        <v>151</v>
      </c>
      <c r="F199" s="43">
        <v>40806</v>
      </c>
      <c r="G199" s="44">
        <v>2749</v>
      </c>
    </row>
    <row r="200" spans="1:7" x14ac:dyDescent="0.25">
      <c r="A200" s="41" t="s">
        <v>143</v>
      </c>
      <c r="B200" s="41" t="s">
        <v>153</v>
      </c>
      <c r="C200" s="41" t="s">
        <v>145</v>
      </c>
      <c r="D200" s="42" t="s">
        <v>146</v>
      </c>
      <c r="E200" s="41" t="s">
        <v>147</v>
      </c>
      <c r="F200" s="43">
        <v>40639</v>
      </c>
      <c r="G200" s="44">
        <v>3000</v>
      </c>
    </row>
    <row r="201" spans="1:7" x14ac:dyDescent="0.25">
      <c r="A201" s="41" t="s">
        <v>143</v>
      </c>
      <c r="B201" s="41" t="s">
        <v>155</v>
      </c>
      <c r="C201" s="41" t="s">
        <v>145</v>
      </c>
      <c r="D201" s="42" t="s">
        <v>146</v>
      </c>
      <c r="E201" s="41" t="s">
        <v>151</v>
      </c>
      <c r="F201" s="43">
        <v>42050</v>
      </c>
      <c r="G201" s="44">
        <v>11721</v>
      </c>
    </row>
    <row r="202" spans="1:7" x14ac:dyDescent="0.25">
      <c r="A202" s="41" t="s">
        <v>154</v>
      </c>
      <c r="B202" s="41" t="s">
        <v>155</v>
      </c>
      <c r="C202" s="41" t="s">
        <v>145</v>
      </c>
      <c r="D202" s="42" t="s">
        <v>156</v>
      </c>
      <c r="E202" s="41" t="s">
        <v>151</v>
      </c>
      <c r="F202" s="43">
        <v>41068</v>
      </c>
      <c r="G202" s="44">
        <v>4006</v>
      </c>
    </row>
    <row r="203" spans="1:7" x14ac:dyDescent="0.25">
      <c r="A203" s="41" t="s">
        <v>158</v>
      </c>
      <c r="B203" s="41" t="s">
        <v>149</v>
      </c>
      <c r="C203" s="41" t="s">
        <v>145</v>
      </c>
      <c r="D203" s="42" t="s">
        <v>156</v>
      </c>
      <c r="E203" s="41" t="s">
        <v>147</v>
      </c>
      <c r="F203" s="43">
        <v>40954</v>
      </c>
      <c r="G203" s="44">
        <v>50000</v>
      </c>
    </row>
    <row r="204" spans="1:7" x14ac:dyDescent="0.25">
      <c r="A204" s="41" t="s">
        <v>158</v>
      </c>
      <c r="B204" s="41" t="s">
        <v>153</v>
      </c>
      <c r="C204" s="41" t="s">
        <v>145</v>
      </c>
      <c r="D204" s="42" t="s">
        <v>156</v>
      </c>
      <c r="E204" s="41" t="s">
        <v>147</v>
      </c>
      <c r="F204" s="43">
        <v>42641</v>
      </c>
      <c r="G204" s="44">
        <v>10492</v>
      </c>
    </row>
    <row r="205" spans="1:7" x14ac:dyDescent="0.25">
      <c r="A205" s="41" t="s">
        <v>143</v>
      </c>
      <c r="B205" s="41" t="s">
        <v>149</v>
      </c>
      <c r="C205" s="41" t="s">
        <v>150</v>
      </c>
      <c r="D205" s="42" t="s">
        <v>156</v>
      </c>
      <c r="E205" s="41" t="s">
        <v>147</v>
      </c>
      <c r="F205" s="43">
        <v>40405</v>
      </c>
      <c r="G205" s="44">
        <v>14000</v>
      </c>
    </row>
    <row r="206" spans="1:7" x14ac:dyDescent="0.25">
      <c r="A206" s="41" t="s">
        <v>160</v>
      </c>
      <c r="B206" s="41" t="s">
        <v>149</v>
      </c>
      <c r="C206" s="41" t="s">
        <v>145</v>
      </c>
      <c r="D206" s="42" t="s">
        <v>146</v>
      </c>
      <c r="E206" s="41" t="s">
        <v>151</v>
      </c>
      <c r="F206" s="43">
        <v>41953</v>
      </c>
      <c r="G206" s="44">
        <v>16000</v>
      </c>
    </row>
    <row r="207" spans="1:7" x14ac:dyDescent="0.25">
      <c r="A207" s="41" t="s">
        <v>160</v>
      </c>
      <c r="B207" s="41" t="s">
        <v>153</v>
      </c>
      <c r="C207" s="41" t="s">
        <v>145</v>
      </c>
      <c r="D207" s="42" t="s">
        <v>157</v>
      </c>
      <c r="E207" s="41" t="s">
        <v>151</v>
      </c>
      <c r="F207" s="43">
        <v>42247</v>
      </c>
      <c r="G207" s="44">
        <v>4000</v>
      </c>
    </row>
    <row r="208" spans="1:7" x14ac:dyDescent="0.25">
      <c r="A208" s="41" t="s">
        <v>160</v>
      </c>
      <c r="B208" s="41" t="s">
        <v>144</v>
      </c>
      <c r="C208" s="41" t="s">
        <v>145</v>
      </c>
      <c r="D208" s="42" t="s">
        <v>146</v>
      </c>
      <c r="E208" s="41" t="s">
        <v>147</v>
      </c>
      <c r="F208" s="43">
        <v>40492</v>
      </c>
      <c r="G208" s="44">
        <v>9000</v>
      </c>
    </row>
    <row r="209" spans="1:7" x14ac:dyDescent="0.25">
      <c r="A209" s="41" t="s">
        <v>160</v>
      </c>
      <c r="B209" s="41" t="s">
        <v>153</v>
      </c>
      <c r="C209" s="41" t="s">
        <v>145</v>
      </c>
      <c r="D209" s="42" t="s">
        <v>156</v>
      </c>
      <c r="E209" s="41" t="s">
        <v>147</v>
      </c>
      <c r="F209" s="43">
        <v>40657</v>
      </c>
      <c r="G209" s="44">
        <v>4000</v>
      </c>
    </row>
    <row r="210" spans="1:7" x14ac:dyDescent="0.25">
      <c r="A210" s="41" t="s">
        <v>160</v>
      </c>
      <c r="B210" s="41" t="s">
        <v>149</v>
      </c>
      <c r="C210" s="41" t="s">
        <v>150</v>
      </c>
      <c r="D210" s="42" t="s">
        <v>157</v>
      </c>
      <c r="E210" s="41" t="s">
        <v>151</v>
      </c>
      <c r="F210" s="43">
        <v>41672</v>
      </c>
      <c r="G210" s="44">
        <v>14969</v>
      </c>
    </row>
    <row r="211" spans="1:7" x14ac:dyDescent="0.25">
      <c r="A211" s="41" t="s">
        <v>148</v>
      </c>
      <c r="B211" s="41" t="s">
        <v>155</v>
      </c>
      <c r="C211" s="41" t="s">
        <v>145</v>
      </c>
      <c r="D211" s="42" t="s">
        <v>146</v>
      </c>
      <c r="E211" s="41" t="s">
        <v>151</v>
      </c>
      <c r="F211" s="43">
        <v>40959</v>
      </c>
      <c r="G211" s="44">
        <v>8915</v>
      </c>
    </row>
    <row r="212" spans="1:7" x14ac:dyDescent="0.25">
      <c r="A212" s="41" t="s">
        <v>159</v>
      </c>
      <c r="B212" s="41" t="s">
        <v>153</v>
      </c>
      <c r="C212" s="41" t="s">
        <v>150</v>
      </c>
      <c r="D212" s="42" t="s">
        <v>157</v>
      </c>
      <c r="E212" s="41" t="s">
        <v>147</v>
      </c>
      <c r="F212" s="43">
        <v>40818</v>
      </c>
      <c r="G212" s="44">
        <v>6000</v>
      </c>
    </row>
    <row r="213" spans="1:7" x14ac:dyDescent="0.25">
      <c r="A213" s="41" t="s">
        <v>143</v>
      </c>
      <c r="B213" s="41" t="s">
        <v>155</v>
      </c>
      <c r="C213" s="41" t="s">
        <v>145</v>
      </c>
      <c r="D213" s="42" t="s">
        <v>146</v>
      </c>
      <c r="E213" s="41" t="s">
        <v>147</v>
      </c>
      <c r="F213" s="43">
        <v>42394</v>
      </c>
      <c r="G213" s="44">
        <v>4853</v>
      </c>
    </row>
    <row r="214" spans="1:7" x14ac:dyDescent="0.25">
      <c r="A214" s="41" t="s">
        <v>148</v>
      </c>
      <c r="B214" s="41" t="s">
        <v>153</v>
      </c>
      <c r="C214" s="41" t="s">
        <v>145</v>
      </c>
      <c r="D214" s="42" t="s">
        <v>146</v>
      </c>
      <c r="E214" s="41" t="s">
        <v>147</v>
      </c>
      <c r="F214" s="43">
        <v>41222</v>
      </c>
      <c r="G214" s="44">
        <v>3434</v>
      </c>
    </row>
    <row r="215" spans="1:7" x14ac:dyDescent="0.25">
      <c r="A215" s="41" t="s">
        <v>152</v>
      </c>
      <c r="B215" s="41" t="s">
        <v>153</v>
      </c>
      <c r="C215" s="41" t="s">
        <v>145</v>
      </c>
      <c r="D215" s="42" t="s">
        <v>146</v>
      </c>
      <c r="E215" s="41" t="s">
        <v>147</v>
      </c>
      <c r="F215" s="43">
        <v>40861</v>
      </c>
      <c r="G215" s="44">
        <v>4000</v>
      </c>
    </row>
    <row r="216" spans="1:7" x14ac:dyDescent="0.25">
      <c r="A216" s="41" t="s">
        <v>154</v>
      </c>
      <c r="B216" s="41" t="s">
        <v>155</v>
      </c>
      <c r="C216" s="41" t="s">
        <v>145</v>
      </c>
      <c r="D216" s="42" t="s">
        <v>157</v>
      </c>
      <c r="E216" s="41" t="s">
        <v>147</v>
      </c>
      <c r="F216" s="43">
        <v>42661</v>
      </c>
      <c r="G216" s="44">
        <v>500</v>
      </c>
    </row>
    <row r="217" spans="1:7" x14ac:dyDescent="0.25">
      <c r="A217" s="41" t="s">
        <v>143</v>
      </c>
      <c r="B217" s="41" t="s">
        <v>153</v>
      </c>
      <c r="C217" s="41" t="s">
        <v>145</v>
      </c>
      <c r="D217" s="42" t="s">
        <v>156</v>
      </c>
      <c r="E217" s="41" t="s">
        <v>151</v>
      </c>
      <c r="F217" s="43">
        <v>42482</v>
      </c>
      <c r="G217" s="44">
        <v>5570</v>
      </c>
    </row>
    <row r="218" spans="1:7" x14ac:dyDescent="0.25">
      <c r="A218" s="41" t="s">
        <v>143</v>
      </c>
      <c r="B218" s="41" t="s">
        <v>155</v>
      </c>
      <c r="C218" s="41" t="s">
        <v>150</v>
      </c>
      <c r="D218" s="42" t="s">
        <v>157</v>
      </c>
      <c r="E218" s="41" t="s">
        <v>147</v>
      </c>
      <c r="F218" s="43">
        <v>40794</v>
      </c>
      <c r="G218" s="44">
        <v>3845</v>
      </c>
    </row>
    <row r="219" spans="1:7" x14ac:dyDescent="0.25">
      <c r="A219" s="41" t="s">
        <v>154</v>
      </c>
      <c r="B219" s="41" t="s">
        <v>155</v>
      </c>
      <c r="C219" s="41" t="s">
        <v>150</v>
      </c>
      <c r="D219" s="42" t="s">
        <v>146</v>
      </c>
      <c r="E219" s="41" t="s">
        <v>147</v>
      </c>
      <c r="F219" s="43">
        <v>40984</v>
      </c>
      <c r="G219" s="44">
        <v>8815</v>
      </c>
    </row>
    <row r="220" spans="1:7" x14ac:dyDescent="0.25">
      <c r="A220" s="41" t="s">
        <v>154</v>
      </c>
      <c r="B220" s="41" t="s">
        <v>149</v>
      </c>
      <c r="C220" s="41" t="s">
        <v>145</v>
      </c>
      <c r="D220" s="42" t="s">
        <v>157</v>
      </c>
      <c r="E220" s="41" t="s">
        <v>151</v>
      </c>
      <c r="F220" s="43">
        <v>40182</v>
      </c>
      <c r="G220" s="44">
        <v>4329</v>
      </c>
    </row>
    <row r="221" spans="1:7" x14ac:dyDescent="0.25">
      <c r="A221" s="41" t="s">
        <v>159</v>
      </c>
      <c r="B221" s="41" t="s">
        <v>153</v>
      </c>
      <c r="C221" s="41" t="s">
        <v>145</v>
      </c>
      <c r="D221" s="42" t="s">
        <v>146</v>
      </c>
      <c r="E221" s="41" t="s">
        <v>151</v>
      </c>
      <c r="F221" s="43">
        <v>42372</v>
      </c>
      <c r="G221" s="44">
        <v>1000</v>
      </c>
    </row>
    <row r="222" spans="1:7" x14ac:dyDescent="0.25">
      <c r="A222" s="41" t="s">
        <v>154</v>
      </c>
      <c r="B222" s="41" t="s">
        <v>153</v>
      </c>
      <c r="C222" s="41" t="s">
        <v>145</v>
      </c>
      <c r="D222" s="42" t="s">
        <v>156</v>
      </c>
      <c r="E222" s="41" t="s">
        <v>151</v>
      </c>
      <c r="F222" s="43">
        <v>40346</v>
      </c>
      <c r="G222" s="44">
        <v>10553</v>
      </c>
    </row>
    <row r="223" spans="1:7" x14ac:dyDescent="0.25">
      <c r="A223" s="41" t="s">
        <v>158</v>
      </c>
      <c r="B223" s="41" t="s">
        <v>153</v>
      </c>
      <c r="C223" s="41" t="s">
        <v>150</v>
      </c>
      <c r="D223" s="42" t="s">
        <v>157</v>
      </c>
      <c r="E223" s="41" t="s">
        <v>151</v>
      </c>
      <c r="F223" s="43">
        <v>40959</v>
      </c>
      <c r="G223" s="44">
        <v>500</v>
      </c>
    </row>
    <row r="224" spans="1:7" x14ac:dyDescent="0.25">
      <c r="A224" s="41" t="s">
        <v>143</v>
      </c>
      <c r="B224" s="41" t="s">
        <v>155</v>
      </c>
      <c r="C224" s="41" t="s">
        <v>145</v>
      </c>
      <c r="D224" s="42" t="s">
        <v>146</v>
      </c>
      <c r="E224" s="41" t="s">
        <v>151</v>
      </c>
      <c r="F224" s="43">
        <v>40517</v>
      </c>
      <c r="G224" s="44">
        <v>6000</v>
      </c>
    </row>
    <row r="225" spans="1:7" x14ac:dyDescent="0.25">
      <c r="A225" s="41" t="s">
        <v>154</v>
      </c>
      <c r="B225" s="41" t="s">
        <v>149</v>
      </c>
      <c r="C225" s="41" t="s">
        <v>145</v>
      </c>
      <c r="D225" s="42" t="s">
        <v>157</v>
      </c>
      <c r="E225" s="41" t="s">
        <v>151</v>
      </c>
      <c r="F225" s="43">
        <v>40479</v>
      </c>
      <c r="G225" s="44">
        <v>12505</v>
      </c>
    </row>
    <row r="226" spans="1:7" x14ac:dyDescent="0.25">
      <c r="A226" s="41" t="s">
        <v>159</v>
      </c>
      <c r="B226" s="41" t="s">
        <v>149</v>
      </c>
      <c r="C226" s="41" t="s">
        <v>150</v>
      </c>
      <c r="D226" s="42" t="s">
        <v>157</v>
      </c>
      <c r="E226" s="41" t="s">
        <v>151</v>
      </c>
      <c r="F226" s="43">
        <v>41418</v>
      </c>
      <c r="G226" s="44">
        <v>4681</v>
      </c>
    </row>
    <row r="227" spans="1:7" x14ac:dyDescent="0.25">
      <c r="A227" s="41" t="s">
        <v>154</v>
      </c>
      <c r="B227" s="41" t="s">
        <v>153</v>
      </c>
      <c r="C227" s="41" t="s">
        <v>145</v>
      </c>
      <c r="D227" s="42" t="s">
        <v>146</v>
      </c>
      <c r="E227" s="41" t="s">
        <v>147</v>
      </c>
      <c r="F227" s="43">
        <v>40969</v>
      </c>
      <c r="G227" s="44">
        <v>4635</v>
      </c>
    </row>
    <row r="228" spans="1:7" x14ac:dyDescent="0.25">
      <c r="A228" s="41" t="s">
        <v>159</v>
      </c>
      <c r="B228" s="41" t="s">
        <v>153</v>
      </c>
      <c r="C228" s="41" t="s">
        <v>150</v>
      </c>
      <c r="D228" s="42" t="s">
        <v>146</v>
      </c>
      <c r="E228" s="41" t="s">
        <v>151</v>
      </c>
      <c r="F228" s="43">
        <v>41343</v>
      </c>
      <c r="G228" s="44">
        <v>8093</v>
      </c>
    </row>
    <row r="229" spans="1:7" x14ac:dyDescent="0.25">
      <c r="A229" s="41" t="s">
        <v>158</v>
      </c>
      <c r="B229" s="41" t="s">
        <v>155</v>
      </c>
      <c r="C229" s="41" t="s">
        <v>145</v>
      </c>
      <c r="D229" s="42" t="s">
        <v>156</v>
      </c>
      <c r="E229" s="41" t="s">
        <v>147</v>
      </c>
      <c r="F229" s="43">
        <v>42346</v>
      </c>
      <c r="G229" s="44">
        <v>4000</v>
      </c>
    </row>
    <row r="230" spans="1:7" x14ac:dyDescent="0.25">
      <c r="A230" s="41" t="s">
        <v>158</v>
      </c>
      <c r="B230" s="41" t="s">
        <v>153</v>
      </c>
      <c r="C230" s="41" t="s">
        <v>145</v>
      </c>
      <c r="D230" s="42" t="s">
        <v>146</v>
      </c>
      <c r="E230" s="41" t="s">
        <v>147</v>
      </c>
      <c r="F230" s="43">
        <v>41282</v>
      </c>
      <c r="G230" s="44">
        <v>100</v>
      </c>
    </row>
    <row r="231" spans="1:7" x14ac:dyDescent="0.25">
      <c r="A231" s="41" t="s">
        <v>148</v>
      </c>
      <c r="B231" s="41" t="s">
        <v>149</v>
      </c>
      <c r="C231" s="41" t="s">
        <v>145</v>
      </c>
      <c r="D231" s="42" t="s">
        <v>146</v>
      </c>
      <c r="E231" s="41" t="s">
        <v>147</v>
      </c>
      <c r="F231" s="43">
        <v>40818</v>
      </c>
      <c r="G231" s="44">
        <v>9154</v>
      </c>
    </row>
    <row r="232" spans="1:7" x14ac:dyDescent="0.25">
      <c r="A232" s="41" t="s">
        <v>148</v>
      </c>
      <c r="B232" s="41" t="s">
        <v>155</v>
      </c>
      <c r="C232" s="41" t="s">
        <v>150</v>
      </c>
      <c r="D232" s="42" t="s">
        <v>146</v>
      </c>
      <c r="E232" s="41" t="s">
        <v>147</v>
      </c>
      <c r="F232" s="43">
        <v>41114</v>
      </c>
      <c r="G232" s="44">
        <v>14475</v>
      </c>
    </row>
    <row r="233" spans="1:7" x14ac:dyDescent="0.25">
      <c r="A233" s="41" t="s">
        <v>154</v>
      </c>
      <c r="B233" s="41" t="s">
        <v>153</v>
      </c>
      <c r="C233" s="41" t="s">
        <v>145</v>
      </c>
      <c r="D233" s="42" t="s">
        <v>156</v>
      </c>
      <c r="E233" s="41" t="s">
        <v>147</v>
      </c>
      <c r="F233" s="43">
        <v>42489</v>
      </c>
      <c r="G233" s="44">
        <v>12794</v>
      </c>
    </row>
    <row r="234" spans="1:7" x14ac:dyDescent="0.25">
      <c r="A234" s="41" t="s">
        <v>158</v>
      </c>
      <c r="B234" s="41" t="s">
        <v>155</v>
      </c>
      <c r="C234" s="41" t="s">
        <v>150</v>
      </c>
      <c r="D234" s="42" t="s">
        <v>156</v>
      </c>
      <c r="E234" s="41" t="s">
        <v>151</v>
      </c>
      <c r="F234" s="43">
        <v>40464</v>
      </c>
      <c r="G234" s="44">
        <v>6674</v>
      </c>
    </row>
    <row r="235" spans="1:7" x14ac:dyDescent="0.25">
      <c r="A235" s="41" t="s">
        <v>143</v>
      </c>
      <c r="B235" s="41" t="s">
        <v>153</v>
      </c>
      <c r="C235" s="41" t="s">
        <v>145</v>
      </c>
      <c r="D235" s="42" t="s">
        <v>156</v>
      </c>
      <c r="E235" s="41" t="s">
        <v>151</v>
      </c>
      <c r="F235" s="43">
        <v>42488</v>
      </c>
      <c r="G235" s="44">
        <v>4805</v>
      </c>
    </row>
    <row r="236" spans="1:7" x14ac:dyDescent="0.25">
      <c r="A236" s="41" t="s">
        <v>148</v>
      </c>
      <c r="B236" s="41" t="s">
        <v>149</v>
      </c>
      <c r="C236" s="41" t="s">
        <v>150</v>
      </c>
      <c r="D236" s="42" t="s">
        <v>156</v>
      </c>
      <c r="E236" s="41" t="s">
        <v>151</v>
      </c>
      <c r="F236" s="43">
        <v>40970</v>
      </c>
      <c r="G236" s="44">
        <v>8801</v>
      </c>
    </row>
    <row r="237" spans="1:7" x14ac:dyDescent="0.25">
      <c r="A237" s="41" t="s">
        <v>159</v>
      </c>
      <c r="B237" s="41" t="s">
        <v>149</v>
      </c>
      <c r="C237" s="41" t="s">
        <v>145</v>
      </c>
      <c r="D237" s="42" t="s">
        <v>157</v>
      </c>
      <c r="E237" s="41" t="s">
        <v>147</v>
      </c>
      <c r="F237" s="43">
        <v>41295</v>
      </c>
      <c r="G237" s="44">
        <v>6794</v>
      </c>
    </row>
    <row r="238" spans="1:7" x14ac:dyDescent="0.25">
      <c r="A238" s="41" t="s">
        <v>143</v>
      </c>
      <c r="B238" s="41" t="s">
        <v>149</v>
      </c>
      <c r="C238" s="41" t="s">
        <v>150</v>
      </c>
      <c r="D238" s="42" t="s">
        <v>157</v>
      </c>
      <c r="E238" s="41" t="s">
        <v>147</v>
      </c>
      <c r="F238" s="43">
        <v>41082</v>
      </c>
      <c r="G238" s="44">
        <v>13524</v>
      </c>
    </row>
    <row r="239" spans="1:7" x14ac:dyDescent="0.25">
      <c r="A239" s="41" t="s">
        <v>148</v>
      </c>
      <c r="B239" s="41" t="s">
        <v>149</v>
      </c>
      <c r="C239" s="41" t="s">
        <v>145</v>
      </c>
      <c r="D239" s="42" t="s">
        <v>156</v>
      </c>
      <c r="E239" s="41" t="s">
        <v>147</v>
      </c>
      <c r="F239" s="43">
        <v>42366</v>
      </c>
      <c r="G239" s="44">
        <v>8174</v>
      </c>
    </row>
    <row r="240" spans="1:7" x14ac:dyDescent="0.25">
      <c r="A240" s="41" t="s">
        <v>152</v>
      </c>
      <c r="B240" s="41" t="s">
        <v>149</v>
      </c>
      <c r="C240" s="41" t="s">
        <v>150</v>
      </c>
      <c r="D240" s="42" t="s">
        <v>157</v>
      </c>
      <c r="E240" s="41" t="s">
        <v>151</v>
      </c>
      <c r="F240" s="43">
        <v>42449</v>
      </c>
      <c r="G240" s="44">
        <v>6586</v>
      </c>
    </row>
    <row r="241" spans="1:7" x14ac:dyDescent="0.25">
      <c r="A241" s="41" t="s">
        <v>154</v>
      </c>
      <c r="B241" s="41" t="s">
        <v>149</v>
      </c>
      <c r="C241" s="41" t="s">
        <v>150</v>
      </c>
      <c r="D241" s="42" t="s">
        <v>157</v>
      </c>
      <c r="E241" s="41" t="s">
        <v>151</v>
      </c>
      <c r="F241" s="43">
        <v>40993</v>
      </c>
      <c r="G241" s="44">
        <v>9268</v>
      </c>
    </row>
    <row r="242" spans="1:7" x14ac:dyDescent="0.25">
      <c r="A242" s="41" t="s">
        <v>143</v>
      </c>
      <c r="B242" s="41" t="s">
        <v>149</v>
      </c>
      <c r="C242" s="41" t="s">
        <v>145</v>
      </c>
      <c r="D242" s="42" t="s">
        <v>156</v>
      </c>
      <c r="E242" s="41" t="s">
        <v>147</v>
      </c>
      <c r="F242" s="43">
        <v>41917</v>
      </c>
      <c r="G242" s="44">
        <v>12303</v>
      </c>
    </row>
    <row r="243" spans="1:7" x14ac:dyDescent="0.25">
      <c r="A243" s="41" t="s">
        <v>143</v>
      </c>
      <c r="B243" s="41" t="s">
        <v>149</v>
      </c>
      <c r="C243" s="41" t="s">
        <v>145</v>
      </c>
      <c r="D243" s="42" t="s">
        <v>157</v>
      </c>
      <c r="E243" s="41" t="s">
        <v>151</v>
      </c>
      <c r="F243" s="43">
        <v>40706</v>
      </c>
      <c r="G243" s="44">
        <v>8512</v>
      </c>
    </row>
    <row r="244" spans="1:7" x14ac:dyDescent="0.25">
      <c r="A244" s="41" t="s">
        <v>154</v>
      </c>
      <c r="B244" s="41" t="s">
        <v>153</v>
      </c>
      <c r="C244" s="41" t="s">
        <v>145</v>
      </c>
      <c r="D244" s="42" t="s">
        <v>146</v>
      </c>
      <c r="E244" s="41" t="s">
        <v>147</v>
      </c>
      <c r="F244" s="43">
        <v>41522</v>
      </c>
      <c r="G244" s="44">
        <v>12516</v>
      </c>
    </row>
    <row r="245" spans="1:7" x14ac:dyDescent="0.25">
      <c r="A245" s="41" t="s">
        <v>154</v>
      </c>
      <c r="B245" s="41" t="s">
        <v>149</v>
      </c>
      <c r="C245" s="41" t="s">
        <v>150</v>
      </c>
      <c r="D245" s="42" t="s">
        <v>146</v>
      </c>
      <c r="E245" s="41" t="s">
        <v>147</v>
      </c>
      <c r="F245" s="43">
        <v>40469</v>
      </c>
      <c r="G245" s="44">
        <v>10097</v>
      </c>
    </row>
    <row r="246" spans="1:7" x14ac:dyDescent="0.25">
      <c r="A246" s="41" t="s">
        <v>159</v>
      </c>
      <c r="B246" s="41" t="s">
        <v>153</v>
      </c>
      <c r="C246" s="41" t="s">
        <v>150</v>
      </c>
      <c r="D246" s="42" t="s">
        <v>146</v>
      </c>
      <c r="E246" s="41" t="s">
        <v>147</v>
      </c>
      <c r="F246" s="43">
        <v>41226</v>
      </c>
      <c r="G246" s="44">
        <v>500</v>
      </c>
    </row>
    <row r="247" spans="1:7" x14ac:dyDescent="0.25">
      <c r="A247" s="41" t="s">
        <v>154</v>
      </c>
      <c r="B247" s="41" t="s">
        <v>155</v>
      </c>
      <c r="C247" s="41" t="s">
        <v>145</v>
      </c>
      <c r="D247" s="42" t="s">
        <v>146</v>
      </c>
      <c r="E247" s="41" t="s">
        <v>147</v>
      </c>
      <c r="F247" s="43">
        <v>40925</v>
      </c>
      <c r="G247" s="44">
        <v>9877</v>
      </c>
    </row>
    <row r="248" spans="1:7" x14ac:dyDescent="0.25">
      <c r="A248" s="41" t="s">
        <v>158</v>
      </c>
      <c r="B248" s="41" t="s">
        <v>153</v>
      </c>
      <c r="C248" s="41" t="s">
        <v>150</v>
      </c>
      <c r="D248" s="42" t="s">
        <v>146</v>
      </c>
      <c r="E248" s="41" t="s">
        <v>151</v>
      </c>
      <c r="F248" s="43">
        <v>41488</v>
      </c>
      <c r="G248" s="44">
        <v>4915</v>
      </c>
    </row>
    <row r="249" spans="1:7" x14ac:dyDescent="0.25">
      <c r="A249" s="41" t="s">
        <v>143</v>
      </c>
      <c r="B249" s="41" t="s">
        <v>155</v>
      </c>
      <c r="C249" s="41" t="s">
        <v>150</v>
      </c>
      <c r="D249" s="42" t="s">
        <v>146</v>
      </c>
      <c r="E249" s="41" t="s">
        <v>151</v>
      </c>
      <c r="F249" s="43">
        <v>42516</v>
      </c>
      <c r="G249" s="44">
        <v>7316</v>
      </c>
    </row>
    <row r="250" spans="1:7" x14ac:dyDescent="0.25">
      <c r="A250" s="41" t="s">
        <v>154</v>
      </c>
      <c r="B250" s="41" t="s">
        <v>153</v>
      </c>
      <c r="C250" s="41" t="s">
        <v>150</v>
      </c>
      <c r="D250" s="42" t="s">
        <v>146</v>
      </c>
      <c r="E250" s="41" t="s">
        <v>151</v>
      </c>
      <c r="F250" s="43">
        <v>41715</v>
      </c>
      <c r="G250" s="44">
        <v>4295</v>
      </c>
    </row>
    <row r="251" spans="1:7" x14ac:dyDescent="0.25">
      <c r="A251" s="41" t="s">
        <v>159</v>
      </c>
      <c r="B251" s="41" t="s">
        <v>149</v>
      </c>
      <c r="C251" s="41" t="s">
        <v>150</v>
      </c>
      <c r="D251" s="42" t="s">
        <v>156</v>
      </c>
      <c r="E251" s="41" t="s">
        <v>151</v>
      </c>
      <c r="F251" s="43">
        <v>41477</v>
      </c>
      <c r="G251" s="44">
        <v>11935</v>
      </c>
    </row>
    <row r="252" spans="1:7" x14ac:dyDescent="0.25">
      <c r="A252" s="41" t="s">
        <v>154</v>
      </c>
      <c r="B252" s="41" t="s">
        <v>153</v>
      </c>
      <c r="C252" s="41" t="s">
        <v>150</v>
      </c>
      <c r="D252" s="42" t="s">
        <v>146</v>
      </c>
      <c r="E252" s="41" t="s">
        <v>147</v>
      </c>
      <c r="F252" s="43">
        <v>41567</v>
      </c>
      <c r="G252" s="44">
        <v>9624</v>
      </c>
    </row>
    <row r="253" spans="1:7" x14ac:dyDescent="0.25">
      <c r="A253" s="41" t="s">
        <v>159</v>
      </c>
      <c r="B253" s="41" t="s">
        <v>149</v>
      </c>
      <c r="C253" s="41" t="s">
        <v>150</v>
      </c>
      <c r="D253" s="42" t="s">
        <v>146</v>
      </c>
      <c r="E253" s="41" t="s">
        <v>151</v>
      </c>
      <c r="F253" s="43">
        <v>41771</v>
      </c>
      <c r="G253" s="44">
        <v>10181</v>
      </c>
    </row>
    <row r="254" spans="1:7" x14ac:dyDescent="0.25">
      <c r="A254" s="41" t="s">
        <v>158</v>
      </c>
      <c r="B254" s="41" t="s">
        <v>155</v>
      </c>
      <c r="C254" s="41" t="s">
        <v>150</v>
      </c>
      <c r="D254" s="42" t="s">
        <v>146</v>
      </c>
      <c r="E254" s="41" t="s">
        <v>151</v>
      </c>
      <c r="F254" s="43">
        <v>42716</v>
      </c>
      <c r="G254" s="44">
        <v>8552</v>
      </c>
    </row>
    <row r="255" spans="1:7" x14ac:dyDescent="0.25">
      <c r="A255" s="41" t="s">
        <v>158</v>
      </c>
      <c r="B255" s="41" t="s">
        <v>155</v>
      </c>
      <c r="C255" s="41" t="s">
        <v>145</v>
      </c>
      <c r="D255" s="42" t="s">
        <v>146</v>
      </c>
      <c r="E255" s="41" t="s">
        <v>151</v>
      </c>
      <c r="F255" s="43">
        <v>41922</v>
      </c>
      <c r="G255" s="44">
        <v>13494</v>
      </c>
    </row>
    <row r="256" spans="1:7" x14ac:dyDescent="0.25">
      <c r="A256" s="41" t="s">
        <v>148</v>
      </c>
      <c r="B256" s="41" t="s">
        <v>155</v>
      </c>
      <c r="C256" s="41" t="s">
        <v>150</v>
      </c>
      <c r="D256" s="42" t="s">
        <v>146</v>
      </c>
      <c r="E256" s="41" t="s">
        <v>147</v>
      </c>
      <c r="F256" s="43">
        <v>40206</v>
      </c>
      <c r="G256" s="44">
        <v>12932</v>
      </c>
    </row>
    <row r="257" spans="1:7" x14ac:dyDescent="0.25">
      <c r="A257" s="41" t="s">
        <v>148</v>
      </c>
      <c r="B257" s="41" t="s">
        <v>153</v>
      </c>
      <c r="C257" s="41" t="s">
        <v>145</v>
      </c>
      <c r="D257" s="42" t="s">
        <v>146</v>
      </c>
      <c r="E257" s="41" t="s">
        <v>147</v>
      </c>
      <c r="F257" s="43">
        <v>41492</v>
      </c>
      <c r="G257" s="44">
        <v>3000</v>
      </c>
    </row>
    <row r="258" spans="1:7" x14ac:dyDescent="0.25">
      <c r="A258" s="41" t="s">
        <v>154</v>
      </c>
      <c r="B258" s="41" t="s">
        <v>153</v>
      </c>
      <c r="C258" s="41" t="s">
        <v>150</v>
      </c>
      <c r="D258" s="42" t="s">
        <v>156</v>
      </c>
      <c r="E258" s="41" t="s">
        <v>151</v>
      </c>
      <c r="F258" s="43">
        <v>42732</v>
      </c>
      <c r="G258" s="44">
        <v>12722</v>
      </c>
    </row>
    <row r="259" spans="1:7" x14ac:dyDescent="0.25">
      <c r="A259" s="41" t="s">
        <v>158</v>
      </c>
      <c r="B259" s="41" t="s">
        <v>153</v>
      </c>
      <c r="C259" s="41" t="s">
        <v>145</v>
      </c>
      <c r="D259" s="42" t="s">
        <v>146</v>
      </c>
      <c r="E259" s="41" t="s">
        <v>147</v>
      </c>
      <c r="F259" s="43">
        <v>40885</v>
      </c>
      <c r="G259" s="44">
        <v>500</v>
      </c>
    </row>
    <row r="260" spans="1:7" x14ac:dyDescent="0.25">
      <c r="A260" s="41" t="s">
        <v>143</v>
      </c>
      <c r="B260" s="41" t="s">
        <v>153</v>
      </c>
      <c r="C260" s="41" t="s">
        <v>145</v>
      </c>
      <c r="D260" s="42" t="s">
        <v>146</v>
      </c>
      <c r="E260" s="41" t="s">
        <v>147</v>
      </c>
      <c r="F260" s="43">
        <v>40686</v>
      </c>
      <c r="G260" s="44">
        <v>4000</v>
      </c>
    </row>
    <row r="261" spans="1:7" x14ac:dyDescent="0.25">
      <c r="A261" s="41" t="s">
        <v>154</v>
      </c>
      <c r="B261" s="41" t="s">
        <v>155</v>
      </c>
      <c r="C261" s="41" t="s">
        <v>150</v>
      </c>
      <c r="D261" s="42" t="s">
        <v>157</v>
      </c>
      <c r="E261" s="41" t="s">
        <v>147</v>
      </c>
      <c r="F261" s="43">
        <v>41541</v>
      </c>
      <c r="G261" s="44">
        <v>12334</v>
      </c>
    </row>
    <row r="262" spans="1:7" x14ac:dyDescent="0.25">
      <c r="A262" s="41" t="s">
        <v>158</v>
      </c>
      <c r="B262" s="41" t="s">
        <v>149</v>
      </c>
      <c r="C262" s="41" t="s">
        <v>150</v>
      </c>
      <c r="D262" s="42" t="s">
        <v>146</v>
      </c>
      <c r="E262" s="41" t="s">
        <v>147</v>
      </c>
      <c r="F262" s="43">
        <v>42349</v>
      </c>
      <c r="G262" s="44">
        <v>5360</v>
      </c>
    </row>
    <row r="263" spans="1:7" x14ac:dyDescent="0.25">
      <c r="A263" s="41" t="s">
        <v>158</v>
      </c>
      <c r="B263" s="41" t="s">
        <v>153</v>
      </c>
      <c r="C263" s="41" t="s">
        <v>145</v>
      </c>
      <c r="D263" s="42" t="s">
        <v>157</v>
      </c>
      <c r="E263" s="41" t="s">
        <v>151</v>
      </c>
      <c r="F263" s="43">
        <v>41859</v>
      </c>
      <c r="G263" s="44">
        <v>500</v>
      </c>
    </row>
    <row r="264" spans="1:7" x14ac:dyDescent="0.25">
      <c r="A264" s="41" t="s">
        <v>143</v>
      </c>
      <c r="B264" s="41" t="s">
        <v>155</v>
      </c>
      <c r="C264" s="41" t="s">
        <v>145</v>
      </c>
      <c r="D264" s="42" t="s">
        <v>157</v>
      </c>
      <c r="E264" s="41" t="s">
        <v>147</v>
      </c>
      <c r="F264" s="43">
        <v>42602</v>
      </c>
      <c r="G264" s="44">
        <v>65000</v>
      </c>
    </row>
    <row r="265" spans="1:7" x14ac:dyDescent="0.25">
      <c r="A265" s="41" t="s">
        <v>160</v>
      </c>
      <c r="B265" s="41" t="s">
        <v>149</v>
      </c>
      <c r="C265" s="41" t="s">
        <v>145</v>
      </c>
      <c r="D265" s="42" t="s">
        <v>146</v>
      </c>
      <c r="E265" s="41" t="s">
        <v>147</v>
      </c>
      <c r="F265" s="43">
        <v>40722</v>
      </c>
      <c r="G265" s="44">
        <v>10751</v>
      </c>
    </row>
    <row r="266" spans="1:7" x14ac:dyDescent="0.25">
      <c r="A266" s="41" t="s">
        <v>160</v>
      </c>
      <c r="B266" s="41" t="s">
        <v>153</v>
      </c>
      <c r="C266" s="41" t="s">
        <v>150</v>
      </c>
      <c r="D266" s="42" t="s">
        <v>146</v>
      </c>
      <c r="E266" s="41" t="s">
        <v>147</v>
      </c>
      <c r="F266" s="43">
        <v>41610</v>
      </c>
      <c r="G266" s="44">
        <v>10190</v>
      </c>
    </row>
    <row r="267" spans="1:7" x14ac:dyDescent="0.25">
      <c r="A267" s="41" t="s">
        <v>160</v>
      </c>
      <c r="B267" s="41" t="s">
        <v>153</v>
      </c>
      <c r="C267" s="41" t="s">
        <v>145</v>
      </c>
      <c r="D267" s="42" t="s">
        <v>157</v>
      </c>
      <c r="E267" s="41" t="s">
        <v>147</v>
      </c>
      <c r="F267" s="43">
        <v>41005</v>
      </c>
      <c r="G267" s="44">
        <v>3075</v>
      </c>
    </row>
    <row r="268" spans="1:7" x14ac:dyDescent="0.25">
      <c r="A268" s="41" t="s">
        <v>160</v>
      </c>
      <c r="B268" s="41" t="s">
        <v>149</v>
      </c>
      <c r="C268" s="41" t="s">
        <v>145</v>
      </c>
      <c r="D268" s="42" t="s">
        <v>146</v>
      </c>
      <c r="E268" s="41" t="s">
        <v>147</v>
      </c>
      <c r="F268" s="43">
        <v>40250</v>
      </c>
      <c r="G268" s="44">
        <v>13000</v>
      </c>
    </row>
    <row r="269" spans="1:7" x14ac:dyDescent="0.25">
      <c r="A269" s="41" t="s">
        <v>160</v>
      </c>
      <c r="B269" s="41" t="s">
        <v>153</v>
      </c>
      <c r="C269" s="41" t="s">
        <v>150</v>
      </c>
      <c r="D269" s="42" t="s">
        <v>146</v>
      </c>
      <c r="E269" s="41" t="s">
        <v>151</v>
      </c>
      <c r="F269" s="43">
        <v>40411</v>
      </c>
      <c r="G269" s="44">
        <v>5116</v>
      </c>
    </row>
    <row r="270" spans="1:7" x14ac:dyDescent="0.25">
      <c r="A270" s="41" t="s">
        <v>148</v>
      </c>
      <c r="B270" s="41" t="s">
        <v>149</v>
      </c>
      <c r="C270" s="41" t="s">
        <v>145</v>
      </c>
      <c r="D270" s="42" t="s">
        <v>146</v>
      </c>
      <c r="E270" s="41" t="s">
        <v>151</v>
      </c>
      <c r="F270" s="43">
        <v>42168</v>
      </c>
      <c r="G270" s="44">
        <v>5097</v>
      </c>
    </row>
    <row r="271" spans="1:7" x14ac:dyDescent="0.25">
      <c r="A271" s="41" t="s">
        <v>159</v>
      </c>
      <c r="B271" s="41" t="s">
        <v>155</v>
      </c>
      <c r="C271" s="41" t="s">
        <v>145</v>
      </c>
      <c r="D271" s="42" t="s">
        <v>146</v>
      </c>
      <c r="E271" s="41" t="s">
        <v>147</v>
      </c>
      <c r="F271" s="43">
        <v>40629</v>
      </c>
      <c r="G271" s="44">
        <v>6000</v>
      </c>
    </row>
    <row r="272" spans="1:7" x14ac:dyDescent="0.25">
      <c r="A272" s="41" t="s">
        <v>143</v>
      </c>
      <c r="B272" s="41" t="s">
        <v>153</v>
      </c>
      <c r="C272" s="41" t="s">
        <v>145</v>
      </c>
      <c r="D272" s="42" t="s">
        <v>146</v>
      </c>
      <c r="E272" s="41" t="s">
        <v>147</v>
      </c>
      <c r="F272" s="43">
        <v>40811</v>
      </c>
      <c r="G272" s="44">
        <v>240</v>
      </c>
    </row>
    <row r="273" spans="1:7" x14ac:dyDescent="0.25">
      <c r="A273" s="41" t="s">
        <v>148</v>
      </c>
      <c r="B273" s="41" t="s">
        <v>153</v>
      </c>
      <c r="C273" s="41" t="s">
        <v>145</v>
      </c>
      <c r="D273" s="42" t="s">
        <v>157</v>
      </c>
      <c r="E273" s="41" t="s">
        <v>151</v>
      </c>
      <c r="F273" s="43">
        <v>42673</v>
      </c>
      <c r="G273" s="44">
        <v>8349</v>
      </c>
    </row>
    <row r="274" spans="1:7" x14ac:dyDescent="0.25">
      <c r="A274" s="41" t="s">
        <v>152</v>
      </c>
      <c r="B274" s="41" t="s">
        <v>153</v>
      </c>
      <c r="C274" s="41" t="s">
        <v>145</v>
      </c>
      <c r="D274" s="42" t="s">
        <v>156</v>
      </c>
      <c r="E274" s="41" t="s">
        <v>147</v>
      </c>
      <c r="F274" s="43">
        <v>40498</v>
      </c>
      <c r="G274" s="44">
        <v>4000</v>
      </c>
    </row>
    <row r="275" spans="1:7" x14ac:dyDescent="0.25">
      <c r="A275" s="41" t="s">
        <v>154</v>
      </c>
      <c r="B275" s="41" t="s">
        <v>155</v>
      </c>
      <c r="C275" s="41" t="s">
        <v>150</v>
      </c>
      <c r="D275" s="42" t="s">
        <v>146</v>
      </c>
      <c r="E275" s="41" t="s">
        <v>151</v>
      </c>
      <c r="F275" s="43">
        <v>42622</v>
      </c>
      <c r="G275" s="44">
        <v>5366</v>
      </c>
    </row>
    <row r="276" spans="1:7" x14ac:dyDescent="0.25">
      <c r="A276" s="41" t="s">
        <v>143</v>
      </c>
      <c r="B276" s="41" t="s">
        <v>155</v>
      </c>
      <c r="C276" s="41" t="s">
        <v>145</v>
      </c>
      <c r="D276" s="42" t="s">
        <v>156</v>
      </c>
      <c r="E276" s="41" t="s">
        <v>147</v>
      </c>
      <c r="F276" s="43">
        <v>40884</v>
      </c>
      <c r="G276" s="44">
        <v>2878</v>
      </c>
    </row>
    <row r="277" spans="1:7" x14ac:dyDescent="0.25">
      <c r="A277" s="41" t="s">
        <v>143</v>
      </c>
      <c r="B277" s="41" t="s">
        <v>144</v>
      </c>
      <c r="C277" s="41" t="s">
        <v>145</v>
      </c>
      <c r="D277" s="42" t="s">
        <v>146</v>
      </c>
      <c r="E277" s="41" t="s">
        <v>147</v>
      </c>
      <c r="F277" s="43">
        <v>41457</v>
      </c>
      <c r="G277" s="44">
        <v>9095</v>
      </c>
    </row>
    <row r="278" spans="1:7" x14ac:dyDescent="0.25">
      <c r="A278" s="41" t="s">
        <v>154</v>
      </c>
      <c r="B278" s="41" t="s">
        <v>149</v>
      </c>
      <c r="C278" s="41" t="s">
        <v>145</v>
      </c>
      <c r="D278" s="42" t="s">
        <v>146</v>
      </c>
      <c r="E278" s="41" t="s">
        <v>151</v>
      </c>
      <c r="F278" s="43">
        <v>42457</v>
      </c>
      <c r="G278" s="44">
        <v>13519</v>
      </c>
    </row>
    <row r="279" spans="1:7" x14ac:dyDescent="0.25">
      <c r="A279" s="41" t="s">
        <v>154</v>
      </c>
      <c r="B279" s="41" t="s">
        <v>153</v>
      </c>
      <c r="C279" s="41" t="s">
        <v>145</v>
      </c>
      <c r="D279" s="42" t="s">
        <v>156</v>
      </c>
      <c r="E279" s="41" t="s">
        <v>147</v>
      </c>
      <c r="F279" s="43">
        <v>40457</v>
      </c>
      <c r="G279" s="44">
        <v>12418</v>
      </c>
    </row>
    <row r="280" spans="1:7" x14ac:dyDescent="0.25">
      <c r="A280" s="41" t="s">
        <v>159</v>
      </c>
      <c r="B280" s="41" t="s">
        <v>155</v>
      </c>
      <c r="C280" s="41" t="s">
        <v>150</v>
      </c>
      <c r="D280" s="42" t="s">
        <v>146</v>
      </c>
      <c r="E280" s="41" t="s">
        <v>147</v>
      </c>
      <c r="F280" s="43">
        <v>41868</v>
      </c>
      <c r="G280" s="44">
        <v>5761</v>
      </c>
    </row>
    <row r="281" spans="1:7" x14ac:dyDescent="0.25">
      <c r="A281" s="41" t="s">
        <v>154</v>
      </c>
      <c r="B281" s="41" t="s">
        <v>153</v>
      </c>
      <c r="C281" s="41" t="s">
        <v>145</v>
      </c>
      <c r="D281" s="42" t="s">
        <v>146</v>
      </c>
      <c r="E281" s="41" t="s">
        <v>147</v>
      </c>
      <c r="F281" s="43">
        <v>41165</v>
      </c>
      <c r="G281" s="44">
        <v>100</v>
      </c>
    </row>
    <row r="282" spans="1:7" x14ac:dyDescent="0.25">
      <c r="A282" s="41" t="s">
        <v>158</v>
      </c>
      <c r="B282" s="41" t="s">
        <v>149</v>
      </c>
      <c r="C282" s="41" t="s">
        <v>145</v>
      </c>
      <c r="D282" s="42" t="s">
        <v>156</v>
      </c>
      <c r="E282" s="41" t="s">
        <v>151</v>
      </c>
      <c r="F282" s="43">
        <v>42068</v>
      </c>
      <c r="G282" s="44">
        <v>2000</v>
      </c>
    </row>
    <row r="283" spans="1:7" x14ac:dyDescent="0.25">
      <c r="A283" s="41" t="s">
        <v>143</v>
      </c>
      <c r="B283" s="41" t="s">
        <v>153</v>
      </c>
      <c r="C283" s="41" t="s">
        <v>145</v>
      </c>
      <c r="D283" s="42" t="s">
        <v>146</v>
      </c>
      <c r="E283" s="41" t="s">
        <v>151</v>
      </c>
      <c r="F283" s="43">
        <v>41468</v>
      </c>
      <c r="G283" s="44">
        <v>100</v>
      </c>
    </row>
    <row r="284" spans="1:7" x14ac:dyDescent="0.25">
      <c r="A284" s="41" t="s">
        <v>154</v>
      </c>
      <c r="B284" s="41" t="s">
        <v>149</v>
      </c>
      <c r="C284" s="41" t="s">
        <v>145</v>
      </c>
      <c r="D284" s="42" t="s">
        <v>146</v>
      </c>
      <c r="E284" s="41" t="s">
        <v>147</v>
      </c>
      <c r="F284" s="43">
        <v>42004</v>
      </c>
      <c r="G284" s="44">
        <v>5000</v>
      </c>
    </row>
    <row r="285" spans="1:7" x14ac:dyDescent="0.25">
      <c r="A285" s="41" t="s">
        <v>159</v>
      </c>
      <c r="B285" s="41" t="s">
        <v>153</v>
      </c>
      <c r="C285" s="41" t="s">
        <v>145</v>
      </c>
      <c r="D285" s="42" t="s">
        <v>156</v>
      </c>
      <c r="E285" s="41" t="s">
        <v>151</v>
      </c>
      <c r="F285" s="43">
        <v>42219</v>
      </c>
      <c r="G285" s="44">
        <v>6573</v>
      </c>
    </row>
    <row r="286" spans="1:7" x14ac:dyDescent="0.25">
      <c r="A286" s="41" t="s">
        <v>154</v>
      </c>
      <c r="B286" s="41" t="s">
        <v>149</v>
      </c>
      <c r="C286" s="41" t="s">
        <v>150</v>
      </c>
      <c r="D286" s="42" t="s">
        <v>146</v>
      </c>
      <c r="E286" s="41" t="s">
        <v>147</v>
      </c>
      <c r="F286" s="43">
        <v>40670</v>
      </c>
      <c r="G286" s="44">
        <v>12006</v>
      </c>
    </row>
    <row r="287" spans="1:7" x14ac:dyDescent="0.25">
      <c r="A287" s="41" t="s">
        <v>159</v>
      </c>
      <c r="B287" s="41" t="s">
        <v>153</v>
      </c>
      <c r="C287" s="41" t="s">
        <v>145</v>
      </c>
      <c r="D287" s="42" t="s">
        <v>146</v>
      </c>
      <c r="E287" s="41" t="s">
        <v>147</v>
      </c>
      <c r="F287" s="43">
        <v>42332</v>
      </c>
      <c r="G287" s="44">
        <v>4540</v>
      </c>
    </row>
    <row r="288" spans="1:7" x14ac:dyDescent="0.25">
      <c r="A288" s="41" t="s">
        <v>158</v>
      </c>
      <c r="B288" s="41" t="s">
        <v>149</v>
      </c>
      <c r="C288" s="41" t="s">
        <v>145</v>
      </c>
      <c r="D288" s="42" t="s">
        <v>156</v>
      </c>
      <c r="E288" s="41" t="s">
        <v>147</v>
      </c>
      <c r="F288" s="43">
        <v>40590</v>
      </c>
      <c r="G288" s="44">
        <v>16000</v>
      </c>
    </row>
    <row r="289" spans="1:7" x14ac:dyDescent="0.25">
      <c r="A289" s="41" t="s">
        <v>158</v>
      </c>
      <c r="B289" s="41" t="s">
        <v>153</v>
      </c>
      <c r="C289" s="41" t="s">
        <v>145</v>
      </c>
      <c r="D289" s="42" t="s">
        <v>146</v>
      </c>
      <c r="E289" s="41" t="s">
        <v>151</v>
      </c>
      <c r="F289" s="43">
        <v>41664</v>
      </c>
      <c r="G289" s="44">
        <v>400</v>
      </c>
    </row>
    <row r="290" spans="1:7" x14ac:dyDescent="0.25">
      <c r="A290" s="41" t="s">
        <v>148</v>
      </c>
      <c r="B290" s="41" t="s">
        <v>155</v>
      </c>
      <c r="C290" s="41" t="s">
        <v>150</v>
      </c>
      <c r="D290" s="42" t="s">
        <v>146</v>
      </c>
      <c r="E290" s="41" t="s">
        <v>147</v>
      </c>
      <c r="F290" s="43">
        <v>41528</v>
      </c>
      <c r="G290" s="44">
        <v>11931</v>
      </c>
    </row>
    <row r="291" spans="1:7" x14ac:dyDescent="0.25">
      <c r="A291" s="41" t="s">
        <v>148</v>
      </c>
      <c r="B291" s="41" t="s">
        <v>149</v>
      </c>
      <c r="C291" s="41" t="s">
        <v>150</v>
      </c>
      <c r="D291" s="42" t="s">
        <v>157</v>
      </c>
      <c r="E291" s="41" t="s">
        <v>151</v>
      </c>
      <c r="F291" s="43">
        <v>41887</v>
      </c>
      <c r="G291" s="44">
        <v>10431</v>
      </c>
    </row>
    <row r="292" spans="1:7" x14ac:dyDescent="0.25">
      <c r="A292" s="41" t="s">
        <v>154</v>
      </c>
      <c r="B292" s="41" t="s">
        <v>153</v>
      </c>
      <c r="C292" s="41" t="s">
        <v>150</v>
      </c>
      <c r="D292" s="42" t="s">
        <v>146</v>
      </c>
      <c r="E292" s="41" t="s">
        <v>147</v>
      </c>
      <c r="F292" s="43">
        <v>42594</v>
      </c>
      <c r="G292" s="44">
        <v>400</v>
      </c>
    </row>
    <row r="293" spans="1:7" x14ac:dyDescent="0.25">
      <c r="A293" s="41" t="s">
        <v>158</v>
      </c>
      <c r="B293" s="41" t="s">
        <v>153</v>
      </c>
      <c r="C293" s="41" t="s">
        <v>145</v>
      </c>
      <c r="D293" s="42" t="s">
        <v>146</v>
      </c>
      <c r="E293" s="41" t="s">
        <v>151</v>
      </c>
      <c r="F293" s="43">
        <v>41047</v>
      </c>
      <c r="G293" s="44">
        <v>1325</v>
      </c>
    </row>
    <row r="294" spans="1:7" x14ac:dyDescent="0.25">
      <c r="A294" s="41" t="s">
        <v>143</v>
      </c>
      <c r="B294" s="41" t="s">
        <v>153</v>
      </c>
      <c r="C294" s="41" t="s">
        <v>150</v>
      </c>
      <c r="D294" s="42" t="s">
        <v>157</v>
      </c>
      <c r="E294" s="41" t="s">
        <v>147</v>
      </c>
      <c r="F294" s="43">
        <v>42334</v>
      </c>
      <c r="G294" s="44">
        <v>14722</v>
      </c>
    </row>
    <row r="295" spans="1:7" x14ac:dyDescent="0.25">
      <c r="A295" s="41" t="s">
        <v>148</v>
      </c>
      <c r="B295" s="41" t="s">
        <v>149</v>
      </c>
      <c r="C295" s="41" t="s">
        <v>145</v>
      </c>
      <c r="D295" s="42" t="s">
        <v>146</v>
      </c>
      <c r="E295" s="41" t="s">
        <v>151</v>
      </c>
      <c r="F295" s="43">
        <v>42230</v>
      </c>
      <c r="G295" s="44">
        <v>8613</v>
      </c>
    </row>
    <row r="296" spans="1:7" x14ac:dyDescent="0.25">
      <c r="A296" s="41" t="s">
        <v>159</v>
      </c>
      <c r="B296" s="41" t="s">
        <v>149</v>
      </c>
      <c r="C296" s="41" t="s">
        <v>145</v>
      </c>
      <c r="D296" s="42" t="s">
        <v>157</v>
      </c>
      <c r="E296" s="41" t="s">
        <v>151</v>
      </c>
      <c r="F296" s="43">
        <v>42578</v>
      </c>
      <c r="G296" s="44">
        <v>14644</v>
      </c>
    </row>
    <row r="297" spans="1:7" x14ac:dyDescent="0.25">
      <c r="A297" s="41" t="s">
        <v>143</v>
      </c>
      <c r="B297" s="41" t="s">
        <v>155</v>
      </c>
      <c r="C297" s="41" t="s">
        <v>150</v>
      </c>
      <c r="D297" s="42" t="s">
        <v>156</v>
      </c>
      <c r="E297" s="41" t="s">
        <v>147</v>
      </c>
      <c r="F297" s="43">
        <v>42410</v>
      </c>
      <c r="G297" s="44">
        <v>7000</v>
      </c>
    </row>
    <row r="298" spans="1:7" x14ac:dyDescent="0.25">
      <c r="A298" s="41" t="s">
        <v>148</v>
      </c>
      <c r="B298" s="41" t="s">
        <v>149</v>
      </c>
      <c r="C298" s="41" t="s">
        <v>150</v>
      </c>
      <c r="D298" s="42" t="s">
        <v>146</v>
      </c>
      <c r="E298" s="41" t="s">
        <v>147</v>
      </c>
      <c r="F298" s="43">
        <v>41376</v>
      </c>
      <c r="G298" s="44">
        <v>17000</v>
      </c>
    </row>
    <row r="299" spans="1:7" x14ac:dyDescent="0.25">
      <c r="A299" s="41" t="s">
        <v>152</v>
      </c>
      <c r="B299" s="41" t="s">
        <v>153</v>
      </c>
      <c r="C299" s="41" t="s">
        <v>150</v>
      </c>
      <c r="D299" s="42" t="s">
        <v>146</v>
      </c>
      <c r="E299" s="41" t="s">
        <v>147</v>
      </c>
      <c r="F299" s="43">
        <v>40898</v>
      </c>
      <c r="G299" s="44">
        <v>124</v>
      </c>
    </row>
    <row r="300" spans="1:7" x14ac:dyDescent="0.25">
      <c r="A300" s="41" t="s">
        <v>154</v>
      </c>
      <c r="B300" s="41" t="s">
        <v>153</v>
      </c>
      <c r="C300" s="41" t="s">
        <v>145</v>
      </c>
      <c r="D300" s="42" t="s">
        <v>146</v>
      </c>
      <c r="E300" s="41" t="s">
        <v>147</v>
      </c>
      <c r="F300" s="43">
        <v>42448</v>
      </c>
      <c r="G300" s="44">
        <v>3000</v>
      </c>
    </row>
    <row r="301" spans="1:7" x14ac:dyDescent="0.25">
      <c r="A301" s="41" t="s">
        <v>143</v>
      </c>
      <c r="B301" s="41" t="s">
        <v>153</v>
      </c>
      <c r="C301" s="41" t="s">
        <v>145</v>
      </c>
      <c r="D301" s="42" t="s">
        <v>156</v>
      </c>
      <c r="E301" s="41" t="s">
        <v>151</v>
      </c>
      <c r="F301" s="43">
        <v>42482</v>
      </c>
      <c r="G301" s="44">
        <v>11798</v>
      </c>
    </row>
    <row r="302" spans="1:7" x14ac:dyDescent="0.25">
      <c r="A302" s="41" t="s">
        <v>143</v>
      </c>
      <c r="B302" s="41" t="s">
        <v>155</v>
      </c>
      <c r="C302" s="41" t="s">
        <v>150</v>
      </c>
      <c r="D302" s="42" t="s">
        <v>156</v>
      </c>
      <c r="E302" s="41" t="s">
        <v>147</v>
      </c>
      <c r="F302" s="43">
        <v>40917</v>
      </c>
      <c r="G302" s="44">
        <v>250</v>
      </c>
    </row>
    <row r="303" spans="1:7" x14ac:dyDescent="0.25">
      <c r="A303" s="41" t="s">
        <v>154</v>
      </c>
      <c r="B303" s="41" t="s">
        <v>149</v>
      </c>
      <c r="C303" s="41" t="s">
        <v>145</v>
      </c>
      <c r="D303" s="42" t="s">
        <v>157</v>
      </c>
      <c r="E303" s="41" t="s">
        <v>147</v>
      </c>
      <c r="F303" s="43">
        <v>40598</v>
      </c>
      <c r="G303" s="44">
        <v>12000</v>
      </c>
    </row>
    <row r="304" spans="1:7" x14ac:dyDescent="0.25">
      <c r="A304" s="41" t="s">
        <v>154</v>
      </c>
      <c r="B304" s="41" t="s">
        <v>149</v>
      </c>
      <c r="C304" s="41" t="s">
        <v>145</v>
      </c>
      <c r="D304" s="42" t="s">
        <v>156</v>
      </c>
      <c r="E304" s="41" t="s">
        <v>147</v>
      </c>
      <c r="F304" s="43">
        <v>41259</v>
      </c>
      <c r="G304" s="44">
        <v>12000</v>
      </c>
    </row>
    <row r="305" spans="1:7" x14ac:dyDescent="0.25">
      <c r="A305" s="41" t="s">
        <v>159</v>
      </c>
      <c r="B305" s="41" t="s">
        <v>153</v>
      </c>
      <c r="C305" s="41" t="s">
        <v>145</v>
      </c>
      <c r="D305" s="42" t="s">
        <v>146</v>
      </c>
      <c r="E305" s="41" t="s">
        <v>147</v>
      </c>
      <c r="F305" s="43">
        <v>41570</v>
      </c>
      <c r="G305" s="44">
        <v>2749</v>
      </c>
    </row>
    <row r="306" spans="1:7" x14ac:dyDescent="0.25">
      <c r="A306" s="41" t="s">
        <v>154</v>
      </c>
      <c r="B306" s="41" t="s">
        <v>155</v>
      </c>
      <c r="C306" s="41" t="s">
        <v>145</v>
      </c>
      <c r="D306" s="42" t="s">
        <v>146</v>
      </c>
      <c r="E306" s="41" t="s">
        <v>151</v>
      </c>
      <c r="F306" s="43">
        <v>42506</v>
      </c>
      <c r="G306" s="44">
        <v>19000</v>
      </c>
    </row>
    <row r="307" spans="1:7" x14ac:dyDescent="0.25">
      <c r="A307" s="41" t="s">
        <v>158</v>
      </c>
      <c r="B307" s="41" t="s">
        <v>149</v>
      </c>
      <c r="C307" s="41" t="s">
        <v>145</v>
      </c>
      <c r="D307" s="42" t="s">
        <v>156</v>
      </c>
      <c r="E307" s="41" t="s">
        <v>147</v>
      </c>
      <c r="F307" s="43">
        <v>41037</v>
      </c>
      <c r="G307" s="44">
        <v>10202</v>
      </c>
    </row>
    <row r="308" spans="1:7" x14ac:dyDescent="0.25">
      <c r="A308" s="41" t="s">
        <v>143</v>
      </c>
      <c r="B308" s="41" t="s">
        <v>144</v>
      </c>
      <c r="C308" s="41" t="s">
        <v>145</v>
      </c>
      <c r="D308" s="42" t="s">
        <v>146</v>
      </c>
      <c r="E308" s="41" t="s">
        <v>147</v>
      </c>
      <c r="F308" s="43">
        <v>42720</v>
      </c>
      <c r="G308" s="44">
        <v>9095</v>
      </c>
    </row>
    <row r="309" spans="1:7" x14ac:dyDescent="0.25">
      <c r="A309" s="41" t="s">
        <v>154</v>
      </c>
      <c r="B309" s="41" t="s">
        <v>155</v>
      </c>
      <c r="C309" s="41" t="s">
        <v>145</v>
      </c>
      <c r="D309" s="42" t="s">
        <v>157</v>
      </c>
      <c r="E309" s="41" t="s">
        <v>147</v>
      </c>
      <c r="F309" s="43">
        <v>42268</v>
      </c>
      <c r="G309" s="44">
        <v>500</v>
      </c>
    </row>
    <row r="310" spans="1:7" x14ac:dyDescent="0.25">
      <c r="A310" s="41" t="s">
        <v>159</v>
      </c>
      <c r="B310" s="41" t="s">
        <v>149</v>
      </c>
      <c r="C310" s="41" t="s">
        <v>145</v>
      </c>
      <c r="D310" s="42" t="s">
        <v>156</v>
      </c>
      <c r="E310" s="41" t="s">
        <v>147</v>
      </c>
      <c r="F310" s="43">
        <v>41081</v>
      </c>
      <c r="G310" s="44">
        <v>75000</v>
      </c>
    </row>
    <row r="311" spans="1:7" x14ac:dyDescent="0.25">
      <c r="A311" s="41" t="s">
        <v>154</v>
      </c>
      <c r="B311" s="41" t="s">
        <v>149</v>
      </c>
      <c r="C311" s="41" t="s">
        <v>145</v>
      </c>
      <c r="D311" s="42" t="s">
        <v>156</v>
      </c>
      <c r="E311" s="41" t="s">
        <v>147</v>
      </c>
      <c r="F311" s="43">
        <v>40633</v>
      </c>
      <c r="G311" s="44">
        <v>3525</v>
      </c>
    </row>
    <row r="312" spans="1:7" x14ac:dyDescent="0.25">
      <c r="A312" s="41" t="s">
        <v>159</v>
      </c>
      <c r="B312" s="41" t="s">
        <v>153</v>
      </c>
      <c r="C312" s="41" t="s">
        <v>145</v>
      </c>
      <c r="D312" s="42" t="s">
        <v>146</v>
      </c>
      <c r="E312" s="41" t="s">
        <v>147</v>
      </c>
      <c r="F312" s="43">
        <v>41400</v>
      </c>
      <c r="G312" s="44">
        <v>12000</v>
      </c>
    </row>
    <row r="313" spans="1:7" x14ac:dyDescent="0.25">
      <c r="A313" s="41" t="s">
        <v>158</v>
      </c>
      <c r="B313" s="41" t="s">
        <v>149</v>
      </c>
      <c r="C313" s="41" t="s">
        <v>145</v>
      </c>
      <c r="D313" s="42" t="s">
        <v>156</v>
      </c>
      <c r="E313" s="41" t="s">
        <v>147</v>
      </c>
      <c r="F313" s="43">
        <v>41826</v>
      </c>
      <c r="G313" s="44">
        <v>12000</v>
      </c>
    </row>
    <row r="314" spans="1:7" x14ac:dyDescent="0.25">
      <c r="A314" s="41" t="s">
        <v>158</v>
      </c>
      <c r="B314" s="41" t="s">
        <v>155</v>
      </c>
      <c r="C314" s="41" t="s">
        <v>145</v>
      </c>
      <c r="D314" s="42" t="s">
        <v>157</v>
      </c>
      <c r="E314" s="41" t="s">
        <v>147</v>
      </c>
      <c r="F314" s="43">
        <v>41722</v>
      </c>
      <c r="G314" s="44">
        <v>500</v>
      </c>
    </row>
    <row r="315" spans="1:7" x14ac:dyDescent="0.25">
      <c r="A315" s="41" t="s">
        <v>148</v>
      </c>
      <c r="B315" s="41" t="s">
        <v>153</v>
      </c>
      <c r="C315" s="41" t="s">
        <v>145</v>
      </c>
      <c r="D315" s="42" t="s">
        <v>157</v>
      </c>
      <c r="E315" s="41" t="s">
        <v>147</v>
      </c>
      <c r="F315" s="43">
        <v>41322</v>
      </c>
      <c r="G315" s="44">
        <v>500</v>
      </c>
    </row>
    <row r="316" spans="1:7" x14ac:dyDescent="0.25">
      <c r="A316" s="41" t="s">
        <v>148</v>
      </c>
      <c r="B316" s="41" t="s">
        <v>155</v>
      </c>
      <c r="C316" s="41" t="s">
        <v>145</v>
      </c>
      <c r="D316" s="42" t="s">
        <v>146</v>
      </c>
      <c r="E316" s="41" t="s">
        <v>147</v>
      </c>
      <c r="F316" s="43">
        <v>42009</v>
      </c>
      <c r="G316" s="44">
        <v>6000</v>
      </c>
    </row>
    <row r="317" spans="1:7" x14ac:dyDescent="0.25">
      <c r="A317" s="41" t="s">
        <v>154</v>
      </c>
      <c r="B317" s="41" t="s">
        <v>149</v>
      </c>
      <c r="C317" s="41" t="s">
        <v>145</v>
      </c>
      <c r="D317" s="42" t="s">
        <v>156</v>
      </c>
      <c r="E317" s="41" t="s">
        <v>147</v>
      </c>
      <c r="F317" s="43">
        <v>40343</v>
      </c>
      <c r="G317" s="44">
        <v>13500</v>
      </c>
    </row>
    <row r="318" spans="1:7" x14ac:dyDescent="0.25">
      <c r="A318" s="41" t="s">
        <v>158</v>
      </c>
      <c r="B318" s="41" t="s">
        <v>149</v>
      </c>
      <c r="C318" s="41" t="s">
        <v>145</v>
      </c>
      <c r="D318" s="42" t="s">
        <v>146</v>
      </c>
      <c r="E318" s="41" t="s">
        <v>147</v>
      </c>
      <c r="F318" s="43">
        <v>40751</v>
      </c>
      <c r="G318" s="44">
        <v>12535</v>
      </c>
    </row>
    <row r="319" spans="1:7" x14ac:dyDescent="0.25">
      <c r="A319" s="41" t="s">
        <v>143</v>
      </c>
      <c r="B319" s="41" t="s">
        <v>149</v>
      </c>
      <c r="C319" s="41" t="s">
        <v>145</v>
      </c>
      <c r="D319" s="42" t="s">
        <v>146</v>
      </c>
      <c r="E319" s="41" t="s">
        <v>147</v>
      </c>
      <c r="F319" s="43">
        <v>41167</v>
      </c>
      <c r="G319" s="44">
        <v>16000</v>
      </c>
    </row>
    <row r="320" spans="1:7" x14ac:dyDescent="0.25">
      <c r="A320" s="41" t="s">
        <v>154</v>
      </c>
      <c r="B320" s="41" t="s">
        <v>155</v>
      </c>
      <c r="C320" s="41" t="s">
        <v>145</v>
      </c>
      <c r="D320" s="42" t="s">
        <v>146</v>
      </c>
      <c r="E320" s="41" t="s">
        <v>147</v>
      </c>
      <c r="F320" s="43">
        <v>42432</v>
      </c>
      <c r="G320" s="44">
        <v>8000</v>
      </c>
    </row>
    <row r="321" spans="1:7" x14ac:dyDescent="0.25">
      <c r="A321" s="41" t="s">
        <v>158</v>
      </c>
      <c r="B321" s="41" t="s">
        <v>149</v>
      </c>
      <c r="C321" s="41" t="s">
        <v>150</v>
      </c>
      <c r="D321" s="42" t="s">
        <v>146</v>
      </c>
      <c r="E321" s="41" t="s">
        <v>151</v>
      </c>
      <c r="F321" s="43">
        <v>41815</v>
      </c>
      <c r="G321" s="44">
        <v>6190</v>
      </c>
    </row>
    <row r="322" spans="1:7" x14ac:dyDescent="0.25">
      <c r="A322" s="41" t="s">
        <v>158</v>
      </c>
      <c r="B322" s="41" t="s">
        <v>153</v>
      </c>
      <c r="C322" s="41" t="s">
        <v>145</v>
      </c>
      <c r="D322" s="42" t="s">
        <v>146</v>
      </c>
      <c r="E322" s="41" t="s">
        <v>147</v>
      </c>
      <c r="F322" s="43">
        <v>40315</v>
      </c>
      <c r="G322" s="44">
        <v>500</v>
      </c>
    </row>
    <row r="323" spans="1:7" x14ac:dyDescent="0.25">
      <c r="A323" s="41" t="s">
        <v>143</v>
      </c>
      <c r="B323" s="41" t="s">
        <v>153</v>
      </c>
      <c r="C323" s="41" t="s">
        <v>145</v>
      </c>
      <c r="D323" s="42" t="s">
        <v>157</v>
      </c>
      <c r="E323" s="41" t="s">
        <v>147</v>
      </c>
      <c r="F323" s="43">
        <v>42193</v>
      </c>
      <c r="G323" s="44">
        <v>3075</v>
      </c>
    </row>
    <row r="324" spans="1:7" x14ac:dyDescent="0.25">
      <c r="A324" s="41" t="s">
        <v>160</v>
      </c>
      <c r="B324" s="41" t="s">
        <v>153</v>
      </c>
      <c r="C324" s="41" t="s">
        <v>145</v>
      </c>
      <c r="D324" s="42" t="s">
        <v>146</v>
      </c>
      <c r="E324" s="41" t="s">
        <v>147</v>
      </c>
      <c r="F324" s="43">
        <v>41685</v>
      </c>
      <c r="G324" s="44">
        <v>4000</v>
      </c>
    </row>
    <row r="325" spans="1:7" x14ac:dyDescent="0.25">
      <c r="A325" s="41" t="s">
        <v>160</v>
      </c>
      <c r="B325" s="41" t="s">
        <v>153</v>
      </c>
      <c r="C325" s="41" t="s">
        <v>145</v>
      </c>
      <c r="D325" s="42" t="s">
        <v>146</v>
      </c>
      <c r="E325" s="41" t="s">
        <v>147</v>
      </c>
      <c r="F325" s="43">
        <v>40967</v>
      </c>
      <c r="G325" s="44">
        <v>500</v>
      </c>
    </row>
    <row r="326" spans="1:7" x14ac:dyDescent="0.25">
      <c r="A326" s="41" t="s">
        <v>160</v>
      </c>
      <c r="B326" s="41" t="s">
        <v>155</v>
      </c>
      <c r="C326" s="41" t="s">
        <v>145</v>
      </c>
      <c r="D326" s="42" t="s">
        <v>157</v>
      </c>
      <c r="E326" s="41" t="s">
        <v>147</v>
      </c>
      <c r="F326" s="43">
        <v>40710</v>
      </c>
      <c r="G326" s="44">
        <v>500</v>
      </c>
    </row>
    <row r="327" spans="1:7" x14ac:dyDescent="0.25">
      <c r="A327" s="41" t="s">
        <v>160</v>
      </c>
      <c r="B327" s="41" t="s">
        <v>155</v>
      </c>
      <c r="C327" s="41" t="s">
        <v>150</v>
      </c>
      <c r="D327" s="42" t="s">
        <v>146</v>
      </c>
      <c r="E327" s="41" t="s">
        <v>151</v>
      </c>
      <c r="F327" s="43">
        <v>42524</v>
      </c>
      <c r="G327" s="44">
        <v>5723</v>
      </c>
    </row>
    <row r="328" spans="1:7" x14ac:dyDescent="0.25">
      <c r="A328" s="41" t="s">
        <v>160</v>
      </c>
      <c r="B328" s="41" t="s">
        <v>153</v>
      </c>
      <c r="C328" s="41" t="s">
        <v>145</v>
      </c>
      <c r="D328" s="42" t="s">
        <v>156</v>
      </c>
      <c r="E328" s="41" t="s">
        <v>151</v>
      </c>
      <c r="F328" s="43">
        <v>40886</v>
      </c>
      <c r="G328" s="44">
        <v>4000</v>
      </c>
    </row>
    <row r="329" spans="1:7" x14ac:dyDescent="0.25">
      <c r="A329" s="41" t="s">
        <v>148</v>
      </c>
      <c r="B329" s="41" t="s">
        <v>155</v>
      </c>
      <c r="C329" s="41" t="s">
        <v>145</v>
      </c>
      <c r="D329" s="42" t="s">
        <v>146</v>
      </c>
      <c r="E329" s="41" t="s">
        <v>147</v>
      </c>
      <c r="F329" s="43">
        <v>42066</v>
      </c>
      <c r="G329" s="44">
        <v>8000</v>
      </c>
    </row>
    <row r="330" spans="1:7" x14ac:dyDescent="0.25">
      <c r="A330" s="41" t="s">
        <v>159</v>
      </c>
      <c r="B330" s="41" t="s">
        <v>144</v>
      </c>
      <c r="C330" s="41" t="s">
        <v>145</v>
      </c>
      <c r="D330" s="42" t="s">
        <v>156</v>
      </c>
      <c r="E330" s="41" t="s">
        <v>147</v>
      </c>
      <c r="F330" s="43">
        <v>41307</v>
      </c>
      <c r="G330" s="44">
        <v>7000</v>
      </c>
    </row>
    <row r="331" spans="1:7" x14ac:dyDescent="0.25">
      <c r="A331" s="41" t="s">
        <v>143</v>
      </c>
      <c r="B331" s="41" t="s">
        <v>149</v>
      </c>
      <c r="C331" s="41" t="s">
        <v>145</v>
      </c>
      <c r="D331" s="42" t="s">
        <v>157</v>
      </c>
      <c r="E331" s="41" t="s">
        <v>147</v>
      </c>
      <c r="F331" s="43">
        <v>40251</v>
      </c>
      <c r="G331" s="44">
        <v>12000</v>
      </c>
    </row>
    <row r="332" spans="1:7" x14ac:dyDescent="0.25">
      <c r="A332" s="41" t="s">
        <v>148</v>
      </c>
      <c r="B332" s="41" t="s">
        <v>155</v>
      </c>
      <c r="C332" s="41" t="s">
        <v>145</v>
      </c>
      <c r="D332" s="42" t="s">
        <v>146</v>
      </c>
      <c r="E332" s="41" t="s">
        <v>147</v>
      </c>
      <c r="F332" s="43">
        <v>40857</v>
      </c>
      <c r="G332" s="44">
        <v>5245</v>
      </c>
    </row>
    <row r="333" spans="1:7" x14ac:dyDescent="0.25">
      <c r="A333" s="41" t="s">
        <v>152</v>
      </c>
      <c r="B333" s="41" t="s">
        <v>155</v>
      </c>
      <c r="C333" s="41" t="s">
        <v>145</v>
      </c>
      <c r="D333" s="42" t="s">
        <v>156</v>
      </c>
      <c r="E333" s="41" t="s">
        <v>151</v>
      </c>
      <c r="F333" s="43">
        <v>42547</v>
      </c>
      <c r="G333" s="44">
        <v>3596</v>
      </c>
    </row>
    <row r="334" spans="1:7" x14ac:dyDescent="0.25">
      <c r="A334" s="41" t="s">
        <v>154</v>
      </c>
      <c r="B334" s="41" t="s">
        <v>153</v>
      </c>
      <c r="C334" s="41" t="s">
        <v>145</v>
      </c>
      <c r="D334" s="42" t="s">
        <v>156</v>
      </c>
      <c r="E334" s="41" t="s">
        <v>147</v>
      </c>
      <c r="F334" s="43">
        <v>41480</v>
      </c>
      <c r="G334" s="44">
        <v>5000</v>
      </c>
    </row>
    <row r="335" spans="1:7" x14ac:dyDescent="0.25">
      <c r="A335" s="41" t="s">
        <v>143</v>
      </c>
      <c r="B335" s="41" t="s">
        <v>155</v>
      </c>
      <c r="C335" s="41" t="s">
        <v>150</v>
      </c>
      <c r="D335" s="42" t="s">
        <v>156</v>
      </c>
      <c r="E335" s="41" t="s">
        <v>151</v>
      </c>
      <c r="F335" s="43">
        <v>40211</v>
      </c>
      <c r="G335" s="44">
        <v>7882</v>
      </c>
    </row>
    <row r="336" spans="1:7" x14ac:dyDescent="0.25">
      <c r="A336" s="41" t="s">
        <v>143</v>
      </c>
      <c r="B336" s="41" t="s">
        <v>155</v>
      </c>
      <c r="C336" s="41" t="s">
        <v>145</v>
      </c>
      <c r="D336" s="42" t="s">
        <v>146</v>
      </c>
      <c r="E336" s="41" t="s">
        <v>147</v>
      </c>
      <c r="F336" s="43">
        <v>41910</v>
      </c>
      <c r="G336" s="44">
        <v>6000</v>
      </c>
    </row>
    <row r="337" spans="1:7" x14ac:dyDescent="0.25">
      <c r="A337" s="41" t="s">
        <v>154</v>
      </c>
      <c r="B337" s="41" t="s">
        <v>153</v>
      </c>
      <c r="C337" s="41" t="s">
        <v>150</v>
      </c>
      <c r="D337" s="42" t="s">
        <v>156</v>
      </c>
      <c r="E337" s="41" t="s">
        <v>147</v>
      </c>
      <c r="F337" s="43">
        <v>41106</v>
      </c>
      <c r="G337" s="44">
        <v>4357</v>
      </c>
    </row>
    <row r="338" spans="1:7" x14ac:dyDescent="0.25">
      <c r="A338" s="41" t="s">
        <v>154</v>
      </c>
      <c r="B338" s="41" t="s">
        <v>144</v>
      </c>
      <c r="C338" s="41" t="s">
        <v>145</v>
      </c>
      <c r="D338" s="42" t="s">
        <v>146</v>
      </c>
      <c r="E338" s="41" t="s">
        <v>147</v>
      </c>
      <c r="F338" s="43">
        <v>41504</v>
      </c>
      <c r="G338" s="44">
        <v>9095</v>
      </c>
    </row>
    <row r="339" spans="1:7" x14ac:dyDescent="0.25">
      <c r="A339" s="41" t="s">
        <v>159</v>
      </c>
      <c r="B339" s="41" t="s">
        <v>153</v>
      </c>
      <c r="C339" s="41" t="s">
        <v>145</v>
      </c>
      <c r="D339" s="42" t="s">
        <v>146</v>
      </c>
      <c r="E339" s="41" t="s">
        <v>151</v>
      </c>
      <c r="F339" s="43">
        <v>41157</v>
      </c>
      <c r="G339" s="44">
        <v>7289</v>
      </c>
    </row>
    <row r="340" spans="1:7" x14ac:dyDescent="0.25">
      <c r="A340" s="41" t="s">
        <v>154</v>
      </c>
      <c r="B340" s="41" t="s">
        <v>155</v>
      </c>
      <c r="C340" s="41" t="s">
        <v>145</v>
      </c>
      <c r="D340" s="42" t="s">
        <v>146</v>
      </c>
      <c r="E340" s="41" t="s">
        <v>147</v>
      </c>
      <c r="F340" s="43">
        <v>41728</v>
      </c>
      <c r="G340" s="44">
        <v>6000</v>
      </c>
    </row>
    <row r="341" spans="1:7" x14ac:dyDescent="0.25">
      <c r="A341" s="41" t="s">
        <v>158</v>
      </c>
      <c r="B341" s="41" t="s">
        <v>149</v>
      </c>
      <c r="C341" s="41" t="s">
        <v>145</v>
      </c>
      <c r="D341" s="42" t="s">
        <v>156</v>
      </c>
      <c r="E341" s="41" t="s">
        <v>147</v>
      </c>
      <c r="F341" s="43">
        <v>40500</v>
      </c>
      <c r="G341" s="44">
        <v>13636</v>
      </c>
    </row>
    <row r="342" spans="1:7" x14ac:dyDescent="0.25">
      <c r="A342" s="41" t="s">
        <v>143</v>
      </c>
      <c r="B342" s="41" t="s">
        <v>155</v>
      </c>
      <c r="C342" s="41" t="s">
        <v>150</v>
      </c>
      <c r="D342" s="42" t="s">
        <v>156</v>
      </c>
      <c r="E342" s="41" t="s">
        <v>147</v>
      </c>
      <c r="F342" s="43">
        <v>40257</v>
      </c>
      <c r="G342" s="44">
        <v>5000</v>
      </c>
    </row>
    <row r="343" spans="1:7" x14ac:dyDescent="0.25">
      <c r="A343" s="41" t="s">
        <v>154</v>
      </c>
      <c r="B343" s="41" t="s">
        <v>149</v>
      </c>
      <c r="C343" s="41" t="s">
        <v>145</v>
      </c>
      <c r="D343" s="42" t="s">
        <v>156</v>
      </c>
      <c r="E343" s="41" t="s">
        <v>147</v>
      </c>
      <c r="F343" s="43">
        <v>41035</v>
      </c>
      <c r="G343" s="44">
        <v>50000</v>
      </c>
    </row>
    <row r="344" spans="1:7" x14ac:dyDescent="0.25">
      <c r="A344" s="41" t="s">
        <v>159</v>
      </c>
      <c r="B344" s="41" t="s">
        <v>144</v>
      </c>
      <c r="C344" s="41" t="s">
        <v>150</v>
      </c>
      <c r="D344" s="42" t="s">
        <v>156</v>
      </c>
      <c r="E344" s="41" t="s">
        <v>147</v>
      </c>
      <c r="F344" s="43">
        <v>41804</v>
      </c>
      <c r="G344" s="44">
        <v>12455</v>
      </c>
    </row>
    <row r="345" spans="1:7" x14ac:dyDescent="0.25">
      <c r="A345" s="41" t="s">
        <v>154</v>
      </c>
      <c r="B345" s="41" t="s">
        <v>155</v>
      </c>
      <c r="C345" s="41" t="s">
        <v>145</v>
      </c>
      <c r="D345" s="42" t="s">
        <v>156</v>
      </c>
      <c r="E345" s="41" t="s">
        <v>151</v>
      </c>
      <c r="F345" s="43">
        <v>41848</v>
      </c>
      <c r="G345" s="44">
        <v>13637</v>
      </c>
    </row>
    <row r="346" spans="1:7" x14ac:dyDescent="0.25">
      <c r="A346" s="41" t="s">
        <v>159</v>
      </c>
      <c r="B346" s="41" t="s">
        <v>155</v>
      </c>
      <c r="C346" s="41" t="s">
        <v>145</v>
      </c>
      <c r="D346" s="42" t="s">
        <v>157</v>
      </c>
      <c r="E346" s="41" t="s">
        <v>147</v>
      </c>
      <c r="F346" s="43">
        <v>42733</v>
      </c>
      <c r="G346" s="44">
        <v>5603</v>
      </c>
    </row>
    <row r="347" spans="1:7" x14ac:dyDescent="0.25">
      <c r="A347" s="41" t="s">
        <v>158</v>
      </c>
      <c r="B347" s="41" t="s">
        <v>153</v>
      </c>
      <c r="C347" s="41" t="s">
        <v>150</v>
      </c>
      <c r="D347" s="42" t="s">
        <v>146</v>
      </c>
      <c r="E347" s="41" t="s">
        <v>147</v>
      </c>
      <c r="F347" s="43">
        <v>42404</v>
      </c>
      <c r="G347" s="44">
        <v>13899</v>
      </c>
    </row>
    <row r="348" spans="1:7" x14ac:dyDescent="0.25">
      <c r="A348" s="41" t="s">
        <v>158</v>
      </c>
      <c r="B348" s="41" t="s">
        <v>153</v>
      </c>
      <c r="C348" s="41" t="s">
        <v>150</v>
      </c>
      <c r="D348" s="42" t="s">
        <v>146</v>
      </c>
      <c r="E348" s="41" t="s">
        <v>147</v>
      </c>
      <c r="F348" s="43">
        <v>42103</v>
      </c>
      <c r="G348" s="44">
        <v>11217</v>
      </c>
    </row>
    <row r="349" spans="1:7" x14ac:dyDescent="0.25">
      <c r="A349" s="41" t="s">
        <v>148</v>
      </c>
      <c r="B349" s="41" t="s">
        <v>149</v>
      </c>
      <c r="C349" s="41" t="s">
        <v>150</v>
      </c>
      <c r="D349" s="42" t="s">
        <v>146</v>
      </c>
      <c r="E349" s="41" t="s">
        <v>147</v>
      </c>
      <c r="F349" s="43">
        <v>41818</v>
      </c>
      <c r="G349" s="44">
        <v>10795</v>
      </c>
    </row>
    <row r="350" spans="1:7" x14ac:dyDescent="0.25">
      <c r="A350" s="41" t="s">
        <v>148</v>
      </c>
      <c r="B350" s="41" t="s">
        <v>153</v>
      </c>
      <c r="C350" s="41" t="s">
        <v>145</v>
      </c>
      <c r="D350" s="42" t="s">
        <v>146</v>
      </c>
      <c r="E350" s="41" t="s">
        <v>147</v>
      </c>
      <c r="F350" s="43">
        <v>42383</v>
      </c>
      <c r="G350" s="44">
        <v>10122</v>
      </c>
    </row>
    <row r="351" spans="1:7" x14ac:dyDescent="0.25">
      <c r="A351" s="41" t="s">
        <v>154</v>
      </c>
      <c r="B351" s="41" t="s">
        <v>153</v>
      </c>
      <c r="C351" s="41" t="s">
        <v>145</v>
      </c>
      <c r="D351" s="42" t="s">
        <v>157</v>
      </c>
      <c r="E351" s="41" t="s">
        <v>147</v>
      </c>
      <c r="F351" s="43">
        <v>42613</v>
      </c>
      <c r="G351" s="44">
        <v>3807</v>
      </c>
    </row>
    <row r="352" spans="1:7" x14ac:dyDescent="0.25">
      <c r="A352" s="41" t="s">
        <v>158</v>
      </c>
      <c r="B352" s="41" t="s">
        <v>155</v>
      </c>
      <c r="C352" s="41" t="s">
        <v>145</v>
      </c>
      <c r="D352" s="42" t="s">
        <v>157</v>
      </c>
      <c r="E352" s="41" t="s">
        <v>147</v>
      </c>
      <c r="F352" s="43">
        <v>40887</v>
      </c>
      <c r="G352" s="44">
        <v>13521</v>
      </c>
    </row>
    <row r="353" spans="1:7" x14ac:dyDescent="0.25">
      <c r="A353" s="41" t="s">
        <v>143</v>
      </c>
      <c r="B353" s="41" t="s">
        <v>155</v>
      </c>
      <c r="C353" s="41" t="s">
        <v>150</v>
      </c>
      <c r="D353" s="42" t="s">
        <v>146</v>
      </c>
      <c r="E353" s="41" t="s">
        <v>151</v>
      </c>
      <c r="F353" s="43">
        <v>42224</v>
      </c>
      <c r="G353" s="44">
        <v>7649</v>
      </c>
    </row>
    <row r="354" spans="1:7" x14ac:dyDescent="0.25">
      <c r="A354" s="41" t="s">
        <v>148</v>
      </c>
      <c r="B354" s="41" t="s">
        <v>153</v>
      </c>
      <c r="C354" s="41" t="s">
        <v>145</v>
      </c>
      <c r="D354" s="42" t="s">
        <v>146</v>
      </c>
      <c r="E354" s="41" t="s">
        <v>147</v>
      </c>
      <c r="F354" s="43">
        <v>41565</v>
      </c>
      <c r="G354" s="44">
        <v>7342</v>
      </c>
    </row>
    <row r="355" spans="1:7" x14ac:dyDescent="0.25">
      <c r="A355" s="41" t="s">
        <v>159</v>
      </c>
      <c r="B355" s="41" t="s">
        <v>155</v>
      </c>
      <c r="C355" s="41" t="s">
        <v>145</v>
      </c>
      <c r="D355" s="42" t="s">
        <v>156</v>
      </c>
      <c r="E355" s="41" t="s">
        <v>151</v>
      </c>
      <c r="F355" s="43">
        <v>40281</v>
      </c>
      <c r="G355" s="44">
        <v>5233</v>
      </c>
    </row>
    <row r="356" spans="1:7" x14ac:dyDescent="0.25">
      <c r="A356" s="41" t="s">
        <v>143</v>
      </c>
      <c r="B356" s="41" t="s">
        <v>153</v>
      </c>
      <c r="C356" s="41" t="s">
        <v>150</v>
      </c>
      <c r="D356" s="42" t="s">
        <v>156</v>
      </c>
      <c r="E356" s="41" t="s">
        <v>151</v>
      </c>
      <c r="F356" s="43">
        <v>40241</v>
      </c>
      <c r="G356" s="44">
        <v>14227</v>
      </c>
    </row>
    <row r="357" spans="1:7" x14ac:dyDescent="0.25">
      <c r="A357" s="41" t="s">
        <v>148</v>
      </c>
      <c r="B357" s="41" t="s">
        <v>153</v>
      </c>
      <c r="C357" s="41" t="s">
        <v>145</v>
      </c>
      <c r="D357" s="42" t="s">
        <v>157</v>
      </c>
      <c r="E357" s="41" t="s">
        <v>147</v>
      </c>
      <c r="F357" s="43">
        <v>41124</v>
      </c>
      <c r="G357" s="44">
        <v>133</v>
      </c>
    </row>
    <row r="358" spans="1:7" x14ac:dyDescent="0.25">
      <c r="A358" s="41" t="s">
        <v>152</v>
      </c>
      <c r="B358" s="41" t="s">
        <v>149</v>
      </c>
      <c r="C358" s="41" t="s">
        <v>145</v>
      </c>
      <c r="D358" s="42" t="s">
        <v>146</v>
      </c>
      <c r="E358" s="41" t="s">
        <v>151</v>
      </c>
      <c r="F358" s="43">
        <v>42030</v>
      </c>
      <c r="G358" s="44">
        <v>15208</v>
      </c>
    </row>
    <row r="359" spans="1:7" x14ac:dyDescent="0.25">
      <c r="A359" s="41" t="s">
        <v>154</v>
      </c>
      <c r="B359" s="41" t="s">
        <v>155</v>
      </c>
      <c r="C359" s="41" t="s">
        <v>145</v>
      </c>
      <c r="D359" s="42" t="s">
        <v>146</v>
      </c>
      <c r="E359" s="41" t="s">
        <v>151</v>
      </c>
      <c r="F359" s="43">
        <v>42498</v>
      </c>
      <c r="G359" s="44">
        <v>3949</v>
      </c>
    </row>
    <row r="360" spans="1:7" x14ac:dyDescent="0.25">
      <c r="A360" s="41" t="s">
        <v>143</v>
      </c>
      <c r="B360" s="41" t="s">
        <v>155</v>
      </c>
      <c r="C360" s="41" t="s">
        <v>145</v>
      </c>
      <c r="D360" s="42" t="s">
        <v>146</v>
      </c>
      <c r="E360" s="41" t="s">
        <v>147</v>
      </c>
      <c r="F360" s="43">
        <v>40800</v>
      </c>
      <c r="G360" s="44">
        <v>600</v>
      </c>
    </row>
    <row r="361" spans="1:7" x14ac:dyDescent="0.25">
      <c r="A361" s="41" t="s">
        <v>143</v>
      </c>
      <c r="B361" s="41" t="s">
        <v>149</v>
      </c>
      <c r="C361" s="41" t="s">
        <v>150</v>
      </c>
      <c r="D361" s="42" t="s">
        <v>157</v>
      </c>
      <c r="E361" s="41" t="s">
        <v>147</v>
      </c>
      <c r="F361" s="43">
        <v>41517</v>
      </c>
      <c r="G361" s="44">
        <v>13000</v>
      </c>
    </row>
    <row r="362" spans="1:7" x14ac:dyDescent="0.25">
      <c r="A362" s="41" t="s">
        <v>154</v>
      </c>
      <c r="B362" s="41" t="s">
        <v>155</v>
      </c>
      <c r="C362" s="41" t="s">
        <v>145</v>
      </c>
      <c r="D362" s="42" t="s">
        <v>146</v>
      </c>
      <c r="E362" s="41" t="s">
        <v>151</v>
      </c>
      <c r="F362" s="43">
        <v>40935</v>
      </c>
      <c r="G362" s="44">
        <v>10862</v>
      </c>
    </row>
    <row r="363" spans="1:7" x14ac:dyDescent="0.25">
      <c r="A363" s="41" t="s">
        <v>154</v>
      </c>
      <c r="B363" s="41" t="s">
        <v>155</v>
      </c>
      <c r="C363" s="41" t="s">
        <v>145</v>
      </c>
      <c r="D363" s="42" t="s">
        <v>146</v>
      </c>
      <c r="E363" s="41" t="s">
        <v>147</v>
      </c>
      <c r="F363" s="43">
        <v>40929</v>
      </c>
      <c r="G363" s="44">
        <v>200</v>
      </c>
    </row>
    <row r="364" spans="1:7" x14ac:dyDescent="0.25">
      <c r="A364" s="41" t="s">
        <v>159</v>
      </c>
      <c r="B364" s="41" t="s">
        <v>153</v>
      </c>
      <c r="C364" s="41" t="s">
        <v>150</v>
      </c>
      <c r="D364" s="42" t="s">
        <v>156</v>
      </c>
      <c r="E364" s="41" t="s">
        <v>151</v>
      </c>
      <c r="F364" s="43">
        <v>40668</v>
      </c>
      <c r="G364" s="44">
        <v>8866</v>
      </c>
    </row>
    <row r="365" spans="1:7" x14ac:dyDescent="0.25">
      <c r="A365" s="41" t="s">
        <v>154</v>
      </c>
      <c r="B365" s="41" t="s">
        <v>144</v>
      </c>
      <c r="C365" s="41" t="s">
        <v>150</v>
      </c>
      <c r="D365" s="42" t="s">
        <v>156</v>
      </c>
      <c r="E365" s="41" t="s">
        <v>147</v>
      </c>
      <c r="F365" s="43">
        <v>42659</v>
      </c>
      <c r="G365" s="44">
        <v>10000</v>
      </c>
    </row>
    <row r="366" spans="1:7" x14ac:dyDescent="0.25">
      <c r="A366" s="41" t="s">
        <v>158</v>
      </c>
      <c r="B366" s="41" t="s">
        <v>155</v>
      </c>
      <c r="C366" s="41" t="s">
        <v>150</v>
      </c>
      <c r="D366" s="42" t="s">
        <v>146</v>
      </c>
      <c r="E366" s="41" t="s">
        <v>151</v>
      </c>
      <c r="F366" s="43">
        <v>41614</v>
      </c>
      <c r="G366" s="44">
        <v>6676</v>
      </c>
    </row>
    <row r="367" spans="1:7" x14ac:dyDescent="0.25">
      <c r="A367" s="41" t="s">
        <v>143</v>
      </c>
      <c r="B367" s="41" t="s">
        <v>149</v>
      </c>
      <c r="C367" s="41" t="s">
        <v>150</v>
      </c>
      <c r="D367" s="42" t="s">
        <v>146</v>
      </c>
      <c r="E367" s="41" t="s">
        <v>147</v>
      </c>
      <c r="F367" s="43">
        <v>40219</v>
      </c>
      <c r="G367" s="44">
        <v>12519</v>
      </c>
    </row>
    <row r="368" spans="1:7" x14ac:dyDescent="0.25">
      <c r="A368" s="41" t="s">
        <v>154</v>
      </c>
      <c r="B368" s="41" t="s">
        <v>155</v>
      </c>
      <c r="C368" s="41" t="s">
        <v>145</v>
      </c>
      <c r="D368" s="42" t="s">
        <v>146</v>
      </c>
      <c r="E368" s="41" t="s">
        <v>147</v>
      </c>
      <c r="F368" s="43">
        <v>40401</v>
      </c>
      <c r="G368" s="44">
        <v>6762</v>
      </c>
    </row>
    <row r="369" spans="1:7" x14ac:dyDescent="0.25">
      <c r="A369" s="41" t="s">
        <v>159</v>
      </c>
      <c r="B369" s="41" t="s">
        <v>153</v>
      </c>
      <c r="C369" s="41" t="s">
        <v>150</v>
      </c>
      <c r="D369" s="42" t="s">
        <v>157</v>
      </c>
      <c r="E369" s="41" t="s">
        <v>151</v>
      </c>
      <c r="F369" s="43">
        <v>42250</v>
      </c>
      <c r="G369" s="44">
        <v>14782</v>
      </c>
    </row>
    <row r="370" spans="1:7" x14ac:dyDescent="0.25">
      <c r="A370" s="41" t="s">
        <v>154</v>
      </c>
      <c r="B370" s="41" t="s">
        <v>153</v>
      </c>
      <c r="C370" s="41" t="s">
        <v>145</v>
      </c>
      <c r="D370" s="42" t="s">
        <v>146</v>
      </c>
      <c r="E370" s="41" t="s">
        <v>147</v>
      </c>
      <c r="F370" s="43">
        <v>42253</v>
      </c>
      <c r="G370" s="44">
        <v>3434</v>
      </c>
    </row>
    <row r="371" spans="1:7" x14ac:dyDescent="0.25">
      <c r="A371" s="41" t="s">
        <v>159</v>
      </c>
      <c r="B371" s="41" t="s">
        <v>155</v>
      </c>
      <c r="C371" s="41" t="s">
        <v>145</v>
      </c>
      <c r="D371" s="42" t="s">
        <v>157</v>
      </c>
      <c r="E371" s="41" t="s">
        <v>147</v>
      </c>
      <c r="F371" s="43">
        <v>42221</v>
      </c>
      <c r="G371" s="44">
        <v>14679</v>
      </c>
    </row>
    <row r="372" spans="1:7" x14ac:dyDescent="0.25">
      <c r="A372" s="41" t="s">
        <v>158</v>
      </c>
      <c r="B372" s="41" t="s">
        <v>155</v>
      </c>
      <c r="C372" s="41" t="s">
        <v>145</v>
      </c>
      <c r="D372" s="42" t="s">
        <v>146</v>
      </c>
      <c r="E372" s="41" t="s">
        <v>147</v>
      </c>
      <c r="F372" s="43">
        <v>40675</v>
      </c>
      <c r="G372" s="44">
        <v>4000</v>
      </c>
    </row>
    <row r="373" spans="1:7" x14ac:dyDescent="0.25">
      <c r="A373" s="41" t="s">
        <v>158</v>
      </c>
      <c r="B373" s="41" t="s">
        <v>149</v>
      </c>
      <c r="C373" s="41" t="s">
        <v>145</v>
      </c>
      <c r="D373" s="42" t="s">
        <v>157</v>
      </c>
      <c r="E373" s="41" t="s">
        <v>147</v>
      </c>
      <c r="F373" s="43">
        <v>42252</v>
      </c>
      <c r="G373" s="44">
        <v>12505</v>
      </c>
    </row>
    <row r="374" spans="1:7" x14ac:dyDescent="0.25">
      <c r="A374" s="41" t="s">
        <v>148</v>
      </c>
      <c r="B374" s="41" t="s">
        <v>153</v>
      </c>
      <c r="C374" s="41" t="s">
        <v>145</v>
      </c>
      <c r="D374" s="42" t="s">
        <v>146</v>
      </c>
      <c r="E374" s="41" t="s">
        <v>147</v>
      </c>
      <c r="F374" s="43">
        <v>42649</v>
      </c>
      <c r="G374" s="44">
        <v>5879</v>
      </c>
    </row>
    <row r="375" spans="1:7" x14ac:dyDescent="0.25">
      <c r="A375" s="41" t="s">
        <v>148</v>
      </c>
      <c r="B375" s="41" t="s">
        <v>149</v>
      </c>
      <c r="C375" s="41" t="s">
        <v>145</v>
      </c>
      <c r="D375" s="42" t="s">
        <v>156</v>
      </c>
      <c r="E375" s="41" t="s">
        <v>151</v>
      </c>
      <c r="F375" s="43">
        <v>41500</v>
      </c>
      <c r="G375" s="44">
        <v>7165</v>
      </c>
    </row>
    <row r="376" spans="1:7" x14ac:dyDescent="0.25">
      <c r="A376" s="41" t="s">
        <v>154</v>
      </c>
      <c r="B376" s="41" t="s">
        <v>153</v>
      </c>
      <c r="C376" s="41" t="s">
        <v>150</v>
      </c>
      <c r="D376" s="42" t="s">
        <v>157</v>
      </c>
      <c r="E376" s="41" t="s">
        <v>147</v>
      </c>
      <c r="F376" s="43">
        <v>40718</v>
      </c>
      <c r="G376" s="44">
        <v>6000</v>
      </c>
    </row>
    <row r="377" spans="1:7" x14ac:dyDescent="0.25">
      <c r="A377" s="41" t="s">
        <v>158</v>
      </c>
      <c r="B377" s="41" t="s">
        <v>144</v>
      </c>
      <c r="C377" s="41" t="s">
        <v>145</v>
      </c>
      <c r="D377" s="42" t="s">
        <v>157</v>
      </c>
      <c r="E377" s="41" t="s">
        <v>147</v>
      </c>
      <c r="F377" s="43">
        <v>42396</v>
      </c>
      <c r="G377" s="44">
        <v>2000</v>
      </c>
    </row>
    <row r="378" spans="1:7" x14ac:dyDescent="0.25">
      <c r="A378" s="41" t="s">
        <v>143</v>
      </c>
      <c r="B378" s="41" t="s">
        <v>153</v>
      </c>
      <c r="C378" s="41" t="s">
        <v>150</v>
      </c>
      <c r="D378" s="42" t="s">
        <v>146</v>
      </c>
      <c r="E378" s="41" t="s">
        <v>147</v>
      </c>
      <c r="F378" s="43">
        <v>41313</v>
      </c>
      <c r="G378" s="44">
        <v>11489</v>
      </c>
    </row>
    <row r="379" spans="1:7" x14ac:dyDescent="0.25">
      <c r="A379" s="41" t="s">
        <v>154</v>
      </c>
      <c r="B379" s="41" t="s">
        <v>153</v>
      </c>
      <c r="C379" s="41" t="s">
        <v>145</v>
      </c>
      <c r="D379" s="42" t="s">
        <v>157</v>
      </c>
      <c r="E379" s="41" t="s">
        <v>147</v>
      </c>
      <c r="F379" s="43">
        <v>42237</v>
      </c>
      <c r="G379" s="44">
        <v>3171</v>
      </c>
    </row>
    <row r="380" spans="1:7" x14ac:dyDescent="0.25">
      <c r="A380" s="41" t="s">
        <v>158</v>
      </c>
      <c r="B380" s="41" t="s">
        <v>153</v>
      </c>
      <c r="C380" s="41" t="s">
        <v>145</v>
      </c>
      <c r="D380" s="42" t="s">
        <v>146</v>
      </c>
      <c r="E380" s="41" t="s">
        <v>151</v>
      </c>
      <c r="F380" s="43">
        <v>41709</v>
      </c>
      <c r="G380" s="44">
        <v>14706</v>
      </c>
    </row>
    <row r="381" spans="1:7" x14ac:dyDescent="0.25">
      <c r="A381" s="41" t="s">
        <v>158</v>
      </c>
      <c r="B381" s="41" t="s">
        <v>153</v>
      </c>
      <c r="C381" s="41" t="s">
        <v>150</v>
      </c>
      <c r="D381" s="42" t="s">
        <v>146</v>
      </c>
      <c r="E381" s="41" t="s">
        <v>147</v>
      </c>
      <c r="F381" s="43">
        <v>41547</v>
      </c>
      <c r="G381" s="44">
        <v>12908</v>
      </c>
    </row>
    <row r="382" spans="1:7" x14ac:dyDescent="0.25">
      <c r="A382" s="41" t="s">
        <v>143</v>
      </c>
      <c r="B382" s="41" t="s">
        <v>155</v>
      </c>
      <c r="C382" s="41" t="s">
        <v>145</v>
      </c>
      <c r="D382" s="42" t="s">
        <v>156</v>
      </c>
      <c r="E382" s="41" t="s">
        <v>147</v>
      </c>
      <c r="F382" s="43">
        <v>41401</v>
      </c>
      <c r="G382" s="44">
        <v>7811</v>
      </c>
    </row>
    <row r="383" spans="1:7" x14ac:dyDescent="0.25">
      <c r="A383" s="41" t="s">
        <v>160</v>
      </c>
      <c r="B383" s="41" t="s">
        <v>149</v>
      </c>
      <c r="C383" s="41" t="s">
        <v>150</v>
      </c>
      <c r="D383" s="42" t="s">
        <v>157</v>
      </c>
      <c r="E383" s="41" t="s">
        <v>151</v>
      </c>
      <c r="F383" s="43">
        <v>42500</v>
      </c>
      <c r="G383" s="44">
        <v>13126</v>
      </c>
    </row>
    <row r="384" spans="1:7" x14ac:dyDescent="0.25">
      <c r="A384" s="41" t="s">
        <v>160</v>
      </c>
      <c r="B384" s="41" t="s">
        <v>155</v>
      </c>
      <c r="C384" s="41" t="s">
        <v>145</v>
      </c>
      <c r="D384" s="42" t="s">
        <v>156</v>
      </c>
      <c r="E384" s="41" t="s">
        <v>151</v>
      </c>
      <c r="F384" s="43">
        <v>40747</v>
      </c>
      <c r="G384" s="44">
        <v>4623</v>
      </c>
    </row>
    <row r="385" spans="1:7" x14ac:dyDescent="0.25">
      <c r="A385" s="41" t="s">
        <v>160</v>
      </c>
      <c r="B385" s="41" t="s">
        <v>155</v>
      </c>
      <c r="C385" s="41" t="s">
        <v>150</v>
      </c>
      <c r="D385" s="42" t="s">
        <v>156</v>
      </c>
      <c r="E385" s="41" t="s">
        <v>151</v>
      </c>
      <c r="F385" s="43">
        <v>42413</v>
      </c>
      <c r="G385" s="44">
        <v>7989</v>
      </c>
    </row>
    <row r="386" spans="1:7" x14ac:dyDescent="0.25">
      <c r="A386" s="41" t="s">
        <v>160</v>
      </c>
      <c r="B386" s="41" t="s">
        <v>149</v>
      </c>
      <c r="C386" s="41" t="s">
        <v>145</v>
      </c>
      <c r="D386" s="42" t="s">
        <v>156</v>
      </c>
      <c r="E386" s="41" t="s">
        <v>151</v>
      </c>
      <c r="F386" s="43">
        <v>42525</v>
      </c>
      <c r="G386" s="44">
        <v>4652</v>
      </c>
    </row>
    <row r="387" spans="1:7" x14ac:dyDescent="0.25">
      <c r="A387" s="41" t="s">
        <v>160</v>
      </c>
      <c r="B387" s="41" t="s">
        <v>153</v>
      </c>
      <c r="C387" s="41" t="s">
        <v>150</v>
      </c>
      <c r="D387" s="42" t="s">
        <v>146</v>
      </c>
      <c r="E387" s="41" t="s">
        <v>147</v>
      </c>
      <c r="F387" s="43">
        <v>42229</v>
      </c>
      <c r="G387" s="44">
        <v>10368</v>
      </c>
    </row>
    <row r="388" spans="1:7" x14ac:dyDescent="0.25">
      <c r="A388" s="41" t="s">
        <v>148</v>
      </c>
      <c r="B388" s="41" t="s">
        <v>153</v>
      </c>
      <c r="C388" s="41" t="s">
        <v>150</v>
      </c>
      <c r="D388" s="42" t="s">
        <v>146</v>
      </c>
      <c r="E388" s="41" t="s">
        <v>151</v>
      </c>
      <c r="F388" s="43">
        <v>42624</v>
      </c>
      <c r="G388" s="44">
        <v>10071</v>
      </c>
    </row>
    <row r="389" spans="1:7" x14ac:dyDescent="0.25">
      <c r="A389" s="41" t="s">
        <v>159</v>
      </c>
      <c r="B389" s="41" t="s">
        <v>149</v>
      </c>
      <c r="C389" s="41" t="s">
        <v>145</v>
      </c>
      <c r="D389" s="42" t="s">
        <v>156</v>
      </c>
      <c r="E389" s="41" t="s">
        <v>147</v>
      </c>
      <c r="F389" s="43">
        <v>41434</v>
      </c>
      <c r="G389" s="44">
        <v>9395</v>
      </c>
    </row>
    <row r="390" spans="1:7" x14ac:dyDescent="0.25">
      <c r="A390" s="41" t="s">
        <v>143</v>
      </c>
      <c r="B390" s="41" t="s">
        <v>153</v>
      </c>
      <c r="C390" s="41" t="s">
        <v>150</v>
      </c>
      <c r="D390" s="42" t="s">
        <v>157</v>
      </c>
      <c r="E390" s="41" t="s">
        <v>151</v>
      </c>
      <c r="F390" s="43">
        <v>41458</v>
      </c>
      <c r="G390" s="44">
        <v>7218</v>
      </c>
    </row>
    <row r="391" spans="1:7" x14ac:dyDescent="0.25">
      <c r="A391" s="41" t="s">
        <v>148</v>
      </c>
      <c r="B391" s="41" t="s">
        <v>155</v>
      </c>
      <c r="C391" s="41" t="s">
        <v>145</v>
      </c>
      <c r="D391" s="42" t="s">
        <v>157</v>
      </c>
      <c r="E391" s="41" t="s">
        <v>147</v>
      </c>
      <c r="F391" s="43">
        <v>40548</v>
      </c>
      <c r="G391" s="44">
        <v>5000</v>
      </c>
    </row>
    <row r="392" spans="1:7" x14ac:dyDescent="0.25">
      <c r="A392" s="41" t="s">
        <v>152</v>
      </c>
      <c r="B392" s="41" t="s">
        <v>155</v>
      </c>
      <c r="C392" s="41" t="s">
        <v>145</v>
      </c>
      <c r="D392" s="42" t="s">
        <v>146</v>
      </c>
      <c r="E392" s="41" t="s">
        <v>147</v>
      </c>
      <c r="F392" s="43">
        <v>41711</v>
      </c>
      <c r="G392" s="44">
        <v>14611</v>
      </c>
    </row>
    <row r="393" spans="1:7" x14ac:dyDescent="0.25">
      <c r="A393" s="41" t="s">
        <v>154</v>
      </c>
      <c r="B393" s="41" t="s">
        <v>153</v>
      </c>
      <c r="C393" s="41" t="s">
        <v>145</v>
      </c>
      <c r="D393" s="42" t="s">
        <v>146</v>
      </c>
      <c r="E393" s="41" t="s">
        <v>147</v>
      </c>
      <c r="F393" s="43">
        <v>41859</v>
      </c>
      <c r="G393" s="44">
        <v>100</v>
      </c>
    </row>
    <row r="394" spans="1:7" x14ac:dyDescent="0.25">
      <c r="A394" s="41" t="s">
        <v>143</v>
      </c>
      <c r="B394" s="41" t="s">
        <v>153</v>
      </c>
      <c r="C394" s="41" t="s">
        <v>145</v>
      </c>
      <c r="D394" s="42" t="s">
        <v>146</v>
      </c>
      <c r="E394" s="41" t="s">
        <v>147</v>
      </c>
      <c r="F394" s="43">
        <v>42231</v>
      </c>
      <c r="G394" s="44">
        <v>1000</v>
      </c>
    </row>
    <row r="395" spans="1:7" x14ac:dyDescent="0.25">
      <c r="A395" s="41" t="s">
        <v>143</v>
      </c>
      <c r="B395" s="41" t="s">
        <v>153</v>
      </c>
      <c r="C395" s="41" t="s">
        <v>145</v>
      </c>
      <c r="D395" s="42" t="s">
        <v>156</v>
      </c>
      <c r="E395" s="41" t="s">
        <v>151</v>
      </c>
      <c r="F395" s="43">
        <v>41634</v>
      </c>
      <c r="G395" s="44">
        <v>11406</v>
      </c>
    </row>
    <row r="396" spans="1:7" x14ac:dyDescent="0.25">
      <c r="A396" s="41" t="s">
        <v>154</v>
      </c>
      <c r="B396" s="41" t="s">
        <v>155</v>
      </c>
      <c r="C396" s="41" t="s">
        <v>150</v>
      </c>
      <c r="D396" s="42" t="s">
        <v>146</v>
      </c>
      <c r="E396" s="41" t="s">
        <v>151</v>
      </c>
      <c r="F396" s="43">
        <v>42711</v>
      </c>
      <c r="G396" s="44">
        <v>8920</v>
      </c>
    </row>
    <row r="397" spans="1:7" x14ac:dyDescent="0.25">
      <c r="A397" s="41" t="s">
        <v>154</v>
      </c>
      <c r="B397" s="41" t="s">
        <v>153</v>
      </c>
      <c r="C397" s="41" t="s">
        <v>150</v>
      </c>
      <c r="D397" s="42" t="s">
        <v>146</v>
      </c>
      <c r="E397" s="41" t="s">
        <v>151</v>
      </c>
      <c r="F397" s="43">
        <v>41789</v>
      </c>
      <c r="G397" s="44">
        <v>10273</v>
      </c>
    </row>
    <row r="398" spans="1:7" x14ac:dyDescent="0.25">
      <c r="A398" s="41" t="s">
        <v>159</v>
      </c>
      <c r="B398" s="41" t="s">
        <v>153</v>
      </c>
      <c r="C398" s="41" t="s">
        <v>150</v>
      </c>
      <c r="D398" s="42" t="s">
        <v>146</v>
      </c>
      <c r="E398" s="41" t="s">
        <v>147</v>
      </c>
      <c r="F398" s="43">
        <v>41719</v>
      </c>
      <c r="G398" s="44">
        <v>14473</v>
      </c>
    </row>
    <row r="399" spans="1:7" x14ac:dyDescent="0.25">
      <c r="A399" s="41" t="s">
        <v>154</v>
      </c>
      <c r="B399" s="41" t="s">
        <v>153</v>
      </c>
      <c r="C399" s="41" t="s">
        <v>150</v>
      </c>
      <c r="D399" s="42" t="s">
        <v>156</v>
      </c>
      <c r="E399" s="41" t="s">
        <v>151</v>
      </c>
      <c r="F399" s="43">
        <v>42421</v>
      </c>
      <c r="G399" s="44">
        <v>9746</v>
      </c>
    </row>
    <row r="400" spans="1:7" x14ac:dyDescent="0.25">
      <c r="A400" s="41" t="s">
        <v>158</v>
      </c>
      <c r="B400" s="41" t="s">
        <v>149</v>
      </c>
      <c r="C400" s="41" t="s">
        <v>145</v>
      </c>
      <c r="D400" s="42" t="s">
        <v>146</v>
      </c>
      <c r="E400" s="41" t="s">
        <v>151</v>
      </c>
      <c r="F400" s="43">
        <v>41556</v>
      </c>
      <c r="G400" s="44">
        <v>9940</v>
      </c>
    </row>
    <row r="401" spans="1:7" x14ac:dyDescent="0.25">
      <c r="A401" s="41" t="s">
        <v>143</v>
      </c>
      <c r="B401" s="41" t="s">
        <v>149</v>
      </c>
      <c r="C401" s="41" t="s">
        <v>150</v>
      </c>
      <c r="D401" s="42" t="s">
        <v>146</v>
      </c>
      <c r="E401" s="41" t="s">
        <v>151</v>
      </c>
      <c r="F401" s="43">
        <v>42681</v>
      </c>
      <c r="G401" s="44">
        <v>14189</v>
      </c>
    </row>
    <row r="402" spans="1:7" x14ac:dyDescent="0.25">
      <c r="A402" s="41" t="s">
        <v>154</v>
      </c>
      <c r="B402" s="41" t="s">
        <v>153</v>
      </c>
      <c r="C402" s="41" t="s">
        <v>150</v>
      </c>
      <c r="D402" s="42" t="s">
        <v>146</v>
      </c>
      <c r="E402" s="41" t="s">
        <v>147</v>
      </c>
      <c r="F402" s="43">
        <v>42023</v>
      </c>
      <c r="G402" s="44">
        <v>9800</v>
      </c>
    </row>
    <row r="403" spans="1:7" x14ac:dyDescent="0.25">
      <c r="A403" s="41" t="s">
        <v>159</v>
      </c>
      <c r="B403" s="41" t="s">
        <v>149</v>
      </c>
      <c r="C403" s="41" t="s">
        <v>145</v>
      </c>
      <c r="D403" s="42" t="s">
        <v>157</v>
      </c>
      <c r="E403" s="41" t="s">
        <v>151</v>
      </c>
      <c r="F403" s="43">
        <v>42243</v>
      </c>
      <c r="G403" s="44">
        <v>6534</v>
      </c>
    </row>
    <row r="404" spans="1:7" x14ac:dyDescent="0.25">
      <c r="A404" s="41" t="s">
        <v>154</v>
      </c>
      <c r="B404" s="41" t="s">
        <v>153</v>
      </c>
      <c r="C404" s="41" t="s">
        <v>145</v>
      </c>
      <c r="D404" s="42" t="s">
        <v>146</v>
      </c>
      <c r="E404" s="41" t="s">
        <v>147</v>
      </c>
      <c r="F404" s="43">
        <v>41978</v>
      </c>
      <c r="G404" s="44">
        <v>11984</v>
      </c>
    </row>
    <row r="405" spans="1:7" x14ac:dyDescent="0.25">
      <c r="A405" s="41" t="s">
        <v>159</v>
      </c>
      <c r="B405" s="41" t="s">
        <v>153</v>
      </c>
      <c r="C405" s="41" t="s">
        <v>145</v>
      </c>
      <c r="D405" s="42" t="s">
        <v>146</v>
      </c>
      <c r="E405" s="41" t="s">
        <v>151</v>
      </c>
      <c r="F405" s="43">
        <v>40701</v>
      </c>
      <c r="G405" s="44">
        <v>5156</v>
      </c>
    </row>
    <row r="406" spans="1:7" x14ac:dyDescent="0.25">
      <c r="A406" s="41" t="s">
        <v>158</v>
      </c>
      <c r="B406" s="41" t="s">
        <v>149</v>
      </c>
      <c r="C406" s="41" t="s">
        <v>145</v>
      </c>
      <c r="D406" s="42" t="s">
        <v>146</v>
      </c>
      <c r="E406" s="41" t="s">
        <v>151</v>
      </c>
      <c r="F406" s="43">
        <v>42264</v>
      </c>
      <c r="G406" s="44">
        <v>10177</v>
      </c>
    </row>
    <row r="407" spans="1:7" x14ac:dyDescent="0.25">
      <c r="A407" s="41" t="s">
        <v>158</v>
      </c>
      <c r="B407" s="41" t="s">
        <v>149</v>
      </c>
      <c r="C407" s="41" t="s">
        <v>150</v>
      </c>
      <c r="D407" s="42" t="s">
        <v>146</v>
      </c>
      <c r="E407" s="41" t="s">
        <v>151</v>
      </c>
      <c r="F407" s="43">
        <v>42007</v>
      </c>
      <c r="G407" s="44">
        <v>8133</v>
      </c>
    </row>
    <row r="408" spans="1:7" x14ac:dyDescent="0.25">
      <c r="A408" s="41" t="s">
        <v>148</v>
      </c>
      <c r="B408" s="41" t="s">
        <v>155</v>
      </c>
      <c r="C408" s="41" t="s">
        <v>145</v>
      </c>
      <c r="D408" s="42" t="s">
        <v>146</v>
      </c>
      <c r="E408" s="41" t="s">
        <v>147</v>
      </c>
      <c r="F408" s="43">
        <v>42493</v>
      </c>
      <c r="G408" s="44">
        <v>10141</v>
      </c>
    </row>
    <row r="409" spans="1:7" x14ac:dyDescent="0.25">
      <c r="A409" s="41" t="s">
        <v>148</v>
      </c>
      <c r="B409" s="41" t="s">
        <v>153</v>
      </c>
      <c r="C409" s="41" t="s">
        <v>150</v>
      </c>
      <c r="D409" s="42" t="s">
        <v>156</v>
      </c>
      <c r="E409" s="41" t="s">
        <v>147</v>
      </c>
      <c r="F409" s="43">
        <v>42120</v>
      </c>
      <c r="G409" s="44">
        <v>9936</v>
      </c>
    </row>
    <row r="410" spans="1:7" x14ac:dyDescent="0.25">
      <c r="A410" s="41" t="s">
        <v>154</v>
      </c>
      <c r="B410" s="41" t="s">
        <v>155</v>
      </c>
      <c r="C410" s="41" t="s">
        <v>150</v>
      </c>
      <c r="D410" s="42" t="s">
        <v>157</v>
      </c>
      <c r="E410" s="41" t="s">
        <v>147</v>
      </c>
      <c r="F410" s="43">
        <v>41547</v>
      </c>
      <c r="G410" s="44">
        <v>7037</v>
      </c>
    </row>
    <row r="411" spans="1:7" x14ac:dyDescent="0.25">
      <c r="A411" s="41" t="s">
        <v>158</v>
      </c>
      <c r="B411" s="41" t="s">
        <v>149</v>
      </c>
      <c r="C411" s="41" t="s">
        <v>145</v>
      </c>
      <c r="D411" s="42" t="s">
        <v>156</v>
      </c>
      <c r="E411" s="41" t="s">
        <v>151</v>
      </c>
      <c r="F411" s="43">
        <v>41074</v>
      </c>
      <c r="G411" s="44">
        <v>4857</v>
      </c>
    </row>
    <row r="412" spans="1:7" x14ac:dyDescent="0.25">
      <c r="A412" s="41" t="s">
        <v>143</v>
      </c>
      <c r="B412" s="41" t="s">
        <v>155</v>
      </c>
      <c r="C412" s="41" t="s">
        <v>145</v>
      </c>
      <c r="D412" s="42" t="s">
        <v>146</v>
      </c>
      <c r="E412" s="41" t="s">
        <v>151</v>
      </c>
      <c r="F412" s="43">
        <v>40841</v>
      </c>
      <c r="G412" s="44">
        <v>9098</v>
      </c>
    </row>
    <row r="413" spans="1:7" x14ac:dyDescent="0.25">
      <c r="A413" s="41" t="s">
        <v>148</v>
      </c>
      <c r="B413" s="41" t="s">
        <v>155</v>
      </c>
      <c r="C413" s="41" t="s">
        <v>150</v>
      </c>
      <c r="D413" s="42" t="s">
        <v>156</v>
      </c>
      <c r="E413" s="41" t="s">
        <v>147</v>
      </c>
      <c r="F413" s="43">
        <v>42375</v>
      </c>
      <c r="G413" s="44">
        <v>14587</v>
      </c>
    </row>
    <row r="414" spans="1:7" x14ac:dyDescent="0.25">
      <c r="A414" s="41" t="s">
        <v>159</v>
      </c>
      <c r="B414" s="41" t="s">
        <v>149</v>
      </c>
      <c r="C414" s="41" t="s">
        <v>150</v>
      </c>
      <c r="D414" s="42" t="s">
        <v>146</v>
      </c>
      <c r="E414" s="41" t="s">
        <v>147</v>
      </c>
      <c r="F414" s="43">
        <v>40709</v>
      </c>
      <c r="G414" s="44">
        <v>8940</v>
      </c>
    </row>
    <row r="415" spans="1:7" x14ac:dyDescent="0.25">
      <c r="A415" s="41" t="s">
        <v>143</v>
      </c>
      <c r="B415" s="41" t="s">
        <v>149</v>
      </c>
      <c r="C415" s="41" t="s">
        <v>150</v>
      </c>
      <c r="D415" s="42" t="s">
        <v>146</v>
      </c>
      <c r="E415" s="41" t="s">
        <v>151</v>
      </c>
      <c r="F415" s="43">
        <v>40828</v>
      </c>
      <c r="G415" s="44">
        <v>4542</v>
      </c>
    </row>
    <row r="416" spans="1:7" x14ac:dyDescent="0.25">
      <c r="A416" s="41" t="s">
        <v>148</v>
      </c>
      <c r="B416" s="41" t="s">
        <v>153</v>
      </c>
      <c r="C416" s="41" t="s">
        <v>145</v>
      </c>
      <c r="D416" s="42" t="s">
        <v>156</v>
      </c>
      <c r="E416" s="41" t="s">
        <v>151</v>
      </c>
      <c r="F416" s="43">
        <v>40220</v>
      </c>
      <c r="G416" s="44">
        <v>8882</v>
      </c>
    </row>
    <row r="417" spans="1:7" x14ac:dyDescent="0.25">
      <c r="A417" s="41" t="s">
        <v>152</v>
      </c>
      <c r="B417" s="41" t="s">
        <v>149</v>
      </c>
      <c r="C417" s="41" t="s">
        <v>145</v>
      </c>
      <c r="D417" s="42" t="s">
        <v>146</v>
      </c>
      <c r="E417" s="41" t="s">
        <v>147</v>
      </c>
      <c r="F417" s="43">
        <v>40885</v>
      </c>
      <c r="G417" s="44">
        <v>13000</v>
      </c>
    </row>
    <row r="418" spans="1:7" x14ac:dyDescent="0.25">
      <c r="A418" s="41" t="s">
        <v>154</v>
      </c>
      <c r="B418" s="41" t="s">
        <v>149</v>
      </c>
      <c r="C418" s="41" t="s">
        <v>145</v>
      </c>
      <c r="D418" s="42" t="s">
        <v>157</v>
      </c>
      <c r="E418" s="41" t="s">
        <v>147</v>
      </c>
      <c r="F418" s="43">
        <v>40683</v>
      </c>
      <c r="G418" s="44">
        <v>10373</v>
      </c>
    </row>
    <row r="419" spans="1:7" x14ac:dyDescent="0.25">
      <c r="A419" s="41" t="s">
        <v>143</v>
      </c>
      <c r="B419" s="41" t="s">
        <v>155</v>
      </c>
      <c r="C419" s="41" t="s">
        <v>145</v>
      </c>
      <c r="D419" s="42" t="s">
        <v>157</v>
      </c>
      <c r="E419" s="41" t="s">
        <v>147</v>
      </c>
      <c r="F419" s="43">
        <v>40721</v>
      </c>
      <c r="G419" s="44">
        <v>6808</v>
      </c>
    </row>
    <row r="420" spans="1:7" x14ac:dyDescent="0.25">
      <c r="A420" s="41" t="s">
        <v>143</v>
      </c>
      <c r="B420" s="41" t="s">
        <v>153</v>
      </c>
      <c r="C420" s="41" t="s">
        <v>145</v>
      </c>
      <c r="D420" s="42" t="s">
        <v>157</v>
      </c>
      <c r="E420" s="41" t="s">
        <v>147</v>
      </c>
      <c r="F420" s="43">
        <v>42209</v>
      </c>
      <c r="G420" s="44">
        <v>100</v>
      </c>
    </row>
    <row r="421" spans="1:7" x14ac:dyDescent="0.25">
      <c r="A421" s="41" t="s">
        <v>154</v>
      </c>
      <c r="B421" s="41" t="s">
        <v>149</v>
      </c>
      <c r="C421" s="41" t="s">
        <v>145</v>
      </c>
      <c r="D421" s="42" t="s">
        <v>146</v>
      </c>
      <c r="E421" s="41" t="s">
        <v>147</v>
      </c>
      <c r="F421" s="43">
        <v>41962</v>
      </c>
      <c r="G421" s="44">
        <v>13519</v>
      </c>
    </row>
    <row r="422" spans="1:7" x14ac:dyDescent="0.25">
      <c r="A422" s="41" t="s">
        <v>154</v>
      </c>
      <c r="B422" s="41" t="s">
        <v>155</v>
      </c>
      <c r="C422" s="41" t="s">
        <v>145</v>
      </c>
      <c r="D422" s="42" t="s">
        <v>146</v>
      </c>
      <c r="E422" s="41" t="s">
        <v>151</v>
      </c>
      <c r="F422" s="43">
        <v>41550</v>
      </c>
      <c r="G422" s="44">
        <v>5589</v>
      </c>
    </row>
    <row r="423" spans="1:7" x14ac:dyDescent="0.25">
      <c r="A423" s="41" t="s">
        <v>159</v>
      </c>
      <c r="B423" s="41" t="s">
        <v>155</v>
      </c>
      <c r="C423" s="41" t="s">
        <v>145</v>
      </c>
      <c r="D423" s="42" t="s">
        <v>156</v>
      </c>
      <c r="E423" s="41" t="s">
        <v>147</v>
      </c>
      <c r="F423" s="43">
        <v>42387</v>
      </c>
      <c r="G423" s="44">
        <v>21000</v>
      </c>
    </row>
    <row r="424" spans="1:7" x14ac:dyDescent="0.25">
      <c r="A424" s="41" t="s">
        <v>154</v>
      </c>
      <c r="B424" s="41" t="s">
        <v>153</v>
      </c>
      <c r="C424" s="41" t="s">
        <v>145</v>
      </c>
      <c r="D424" s="42" t="s">
        <v>146</v>
      </c>
      <c r="E424" s="41" t="s">
        <v>147</v>
      </c>
      <c r="F424" s="43">
        <v>42194</v>
      </c>
      <c r="G424" s="44">
        <v>4000</v>
      </c>
    </row>
    <row r="425" spans="1:7" x14ac:dyDescent="0.25">
      <c r="A425" s="41" t="s">
        <v>158</v>
      </c>
      <c r="B425" s="41" t="s">
        <v>155</v>
      </c>
      <c r="C425" s="41" t="s">
        <v>150</v>
      </c>
      <c r="D425" s="42" t="s">
        <v>157</v>
      </c>
      <c r="E425" s="41" t="s">
        <v>147</v>
      </c>
      <c r="F425" s="43">
        <v>40917</v>
      </c>
      <c r="G425" s="44">
        <v>10103</v>
      </c>
    </row>
    <row r="426" spans="1:7" x14ac:dyDescent="0.25">
      <c r="A426" s="41" t="s">
        <v>143</v>
      </c>
      <c r="B426" s="41" t="s">
        <v>155</v>
      </c>
      <c r="C426" s="41" t="s">
        <v>150</v>
      </c>
      <c r="D426" s="42" t="s">
        <v>146</v>
      </c>
      <c r="E426" s="41" t="s">
        <v>147</v>
      </c>
      <c r="F426" s="43">
        <v>40503</v>
      </c>
      <c r="G426" s="44">
        <v>10365</v>
      </c>
    </row>
    <row r="427" spans="1:7" x14ac:dyDescent="0.25">
      <c r="A427" s="41" t="s">
        <v>154</v>
      </c>
      <c r="B427" s="41" t="s">
        <v>149</v>
      </c>
      <c r="C427" s="41" t="s">
        <v>150</v>
      </c>
      <c r="D427" s="42" t="s">
        <v>156</v>
      </c>
      <c r="E427" s="41" t="s">
        <v>147</v>
      </c>
      <c r="F427" s="43">
        <v>42034</v>
      </c>
      <c r="G427" s="44">
        <v>5000</v>
      </c>
    </row>
    <row r="428" spans="1:7" x14ac:dyDescent="0.25">
      <c r="A428" s="41" t="s">
        <v>159</v>
      </c>
      <c r="B428" s="41" t="s">
        <v>153</v>
      </c>
      <c r="C428" s="41" t="s">
        <v>145</v>
      </c>
      <c r="D428" s="42" t="s">
        <v>156</v>
      </c>
      <c r="E428" s="41" t="s">
        <v>147</v>
      </c>
      <c r="F428" s="43">
        <v>41388</v>
      </c>
      <c r="G428" s="44">
        <v>4000</v>
      </c>
    </row>
    <row r="429" spans="1:7" x14ac:dyDescent="0.25">
      <c r="A429" s="41" t="s">
        <v>154</v>
      </c>
      <c r="B429" s="41" t="s">
        <v>153</v>
      </c>
      <c r="C429" s="41" t="s">
        <v>150</v>
      </c>
      <c r="D429" s="42" t="s">
        <v>156</v>
      </c>
      <c r="E429" s="41" t="s">
        <v>147</v>
      </c>
      <c r="F429" s="43">
        <v>41927</v>
      </c>
      <c r="G429" s="44">
        <v>4000</v>
      </c>
    </row>
    <row r="430" spans="1:7" x14ac:dyDescent="0.25">
      <c r="A430" s="41" t="s">
        <v>159</v>
      </c>
      <c r="B430" s="41" t="s">
        <v>153</v>
      </c>
      <c r="C430" s="41" t="s">
        <v>145</v>
      </c>
      <c r="D430" s="42" t="s">
        <v>146</v>
      </c>
      <c r="E430" s="41" t="s">
        <v>147</v>
      </c>
      <c r="F430" s="43">
        <v>42563</v>
      </c>
      <c r="G430" s="44">
        <v>200</v>
      </c>
    </row>
    <row r="431" spans="1:7" x14ac:dyDescent="0.25">
      <c r="A431" s="41" t="s">
        <v>158</v>
      </c>
      <c r="B431" s="41" t="s">
        <v>149</v>
      </c>
      <c r="C431" s="41" t="s">
        <v>145</v>
      </c>
      <c r="D431" s="42" t="s">
        <v>157</v>
      </c>
      <c r="E431" s="41" t="s">
        <v>151</v>
      </c>
      <c r="F431" s="43">
        <v>41777</v>
      </c>
      <c r="G431" s="44">
        <v>13916</v>
      </c>
    </row>
    <row r="432" spans="1:7" x14ac:dyDescent="0.25">
      <c r="A432" s="41" t="s">
        <v>158</v>
      </c>
      <c r="B432" s="41" t="s">
        <v>149</v>
      </c>
      <c r="C432" s="41" t="s">
        <v>150</v>
      </c>
      <c r="D432" s="42" t="s">
        <v>157</v>
      </c>
      <c r="E432" s="41" t="s">
        <v>151</v>
      </c>
      <c r="F432" s="43">
        <v>41746</v>
      </c>
      <c r="G432" s="44">
        <v>13130</v>
      </c>
    </row>
    <row r="433" spans="1:7" x14ac:dyDescent="0.25">
      <c r="A433" s="41" t="s">
        <v>148</v>
      </c>
      <c r="B433" s="41" t="s">
        <v>153</v>
      </c>
      <c r="C433" s="41" t="s">
        <v>145</v>
      </c>
      <c r="D433" s="42" t="s">
        <v>146</v>
      </c>
      <c r="E433" s="41" t="s">
        <v>147</v>
      </c>
      <c r="F433" s="43">
        <v>41108</v>
      </c>
      <c r="G433" s="44">
        <v>3000</v>
      </c>
    </row>
    <row r="434" spans="1:7" x14ac:dyDescent="0.25">
      <c r="A434" s="41" t="s">
        <v>148</v>
      </c>
      <c r="B434" s="41" t="s">
        <v>149</v>
      </c>
      <c r="C434" s="41" t="s">
        <v>145</v>
      </c>
      <c r="D434" s="42" t="s">
        <v>156</v>
      </c>
      <c r="E434" s="41" t="s">
        <v>147</v>
      </c>
      <c r="F434" s="43">
        <v>41692</v>
      </c>
      <c r="G434" s="44">
        <v>13636</v>
      </c>
    </row>
    <row r="435" spans="1:7" x14ac:dyDescent="0.25">
      <c r="A435" s="41" t="s">
        <v>154</v>
      </c>
      <c r="B435" s="41" t="s">
        <v>155</v>
      </c>
      <c r="C435" s="41" t="s">
        <v>145</v>
      </c>
      <c r="D435" s="42" t="s">
        <v>156</v>
      </c>
      <c r="E435" s="41" t="s">
        <v>151</v>
      </c>
      <c r="F435" s="43">
        <v>42674</v>
      </c>
      <c r="G435" s="44">
        <v>14750</v>
      </c>
    </row>
    <row r="436" spans="1:7" x14ac:dyDescent="0.25">
      <c r="A436" s="41" t="s">
        <v>158</v>
      </c>
      <c r="B436" s="41" t="s">
        <v>155</v>
      </c>
      <c r="C436" s="41" t="s">
        <v>145</v>
      </c>
      <c r="D436" s="42" t="s">
        <v>146</v>
      </c>
      <c r="E436" s="41" t="s">
        <v>147</v>
      </c>
      <c r="F436" s="43">
        <v>42652</v>
      </c>
      <c r="G436" s="44">
        <v>5000</v>
      </c>
    </row>
    <row r="437" spans="1:7" x14ac:dyDescent="0.25">
      <c r="A437" s="41" t="s">
        <v>143</v>
      </c>
      <c r="B437" s="41" t="s">
        <v>144</v>
      </c>
      <c r="C437" s="41" t="s">
        <v>145</v>
      </c>
      <c r="D437" s="42" t="s">
        <v>146</v>
      </c>
      <c r="E437" s="41" t="s">
        <v>147</v>
      </c>
      <c r="F437" s="43">
        <v>41974</v>
      </c>
      <c r="G437" s="44">
        <v>9000</v>
      </c>
    </row>
    <row r="438" spans="1:7" x14ac:dyDescent="0.25">
      <c r="A438" s="41" t="s">
        <v>143</v>
      </c>
      <c r="B438" s="41" t="s">
        <v>149</v>
      </c>
      <c r="C438" s="41" t="s">
        <v>145</v>
      </c>
      <c r="D438" s="42" t="s">
        <v>156</v>
      </c>
      <c r="E438" s="41" t="s">
        <v>147</v>
      </c>
      <c r="F438" s="43">
        <v>41928</v>
      </c>
      <c r="G438" s="44">
        <v>75000</v>
      </c>
    </row>
    <row r="439" spans="1:7" x14ac:dyDescent="0.25">
      <c r="A439" s="41" t="s">
        <v>148</v>
      </c>
      <c r="B439" s="41" t="s">
        <v>155</v>
      </c>
      <c r="C439" s="41" t="s">
        <v>145</v>
      </c>
      <c r="D439" s="42" t="s">
        <v>157</v>
      </c>
      <c r="E439" s="41" t="s">
        <v>151</v>
      </c>
      <c r="F439" s="43">
        <v>41107</v>
      </c>
      <c r="G439" s="44">
        <v>500</v>
      </c>
    </row>
    <row r="440" spans="1:7" x14ac:dyDescent="0.25">
      <c r="A440" s="41" t="s">
        <v>152</v>
      </c>
      <c r="B440" s="41" t="s">
        <v>155</v>
      </c>
      <c r="C440" s="41" t="s">
        <v>145</v>
      </c>
      <c r="D440" s="42" t="s">
        <v>146</v>
      </c>
      <c r="E440" s="41" t="s">
        <v>151</v>
      </c>
      <c r="F440" s="43">
        <v>42436</v>
      </c>
      <c r="G440" s="44">
        <v>6394</v>
      </c>
    </row>
    <row r="441" spans="1:7" x14ac:dyDescent="0.25">
      <c r="A441" s="41" t="s">
        <v>154</v>
      </c>
      <c r="B441" s="41" t="s">
        <v>149</v>
      </c>
      <c r="C441" s="41" t="s">
        <v>145</v>
      </c>
      <c r="D441" s="42" t="s">
        <v>156</v>
      </c>
      <c r="E441" s="41" t="s">
        <v>147</v>
      </c>
      <c r="F441" s="43">
        <v>42669</v>
      </c>
      <c r="G441" s="44">
        <v>13500</v>
      </c>
    </row>
    <row r="442" spans="1:7" x14ac:dyDescent="0.25">
      <c r="A442" s="41" t="s">
        <v>143</v>
      </c>
      <c r="B442" s="41" t="s">
        <v>153</v>
      </c>
      <c r="C442" s="41" t="s">
        <v>145</v>
      </c>
      <c r="D442" s="42" t="s">
        <v>146</v>
      </c>
      <c r="E442" s="41" t="s">
        <v>147</v>
      </c>
      <c r="F442" s="43">
        <v>41934</v>
      </c>
      <c r="G442" s="44">
        <v>240</v>
      </c>
    </row>
    <row r="443" spans="1:7" x14ac:dyDescent="0.25">
      <c r="A443" s="41" t="s">
        <v>154</v>
      </c>
      <c r="B443" s="41" t="s">
        <v>149</v>
      </c>
      <c r="C443" s="41" t="s">
        <v>150</v>
      </c>
      <c r="D443" s="42" t="s">
        <v>146</v>
      </c>
      <c r="E443" s="41" t="s">
        <v>147</v>
      </c>
      <c r="F443" s="43">
        <v>41586</v>
      </c>
      <c r="G443" s="44">
        <v>2000</v>
      </c>
    </row>
    <row r="444" spans="1:7" x14ac:dyDescent="0.25">
      <c r="A444" s="41" t="s">
        <v>158</v>
      </c>
      <c r="B444" s="41" t="s">
        <v>153</v>
      </c>
      <c r="C444" s="41" t="s">
        <v>145</v>
      </c>
      <c r="D444" s="42" t="s">
        <v>156</v>
      </c>
      <c r="E444" s="41" t="s">
        <v>147</v>
      </c>
      <c r="F444" s="43">
        <v>40357</v>
      </c>
      <c r="G444" s="44">
        <v>5000</v>
      </c>
    </row>
    <row r="445" spans="1:7" x14ac:dyDescent="0.25">
      <c r="A445" s="41" t="s">
        <v>154</v>
      </c>
      <c r="B445" s="41" t="s">
        <v>149</v>
      </c>
      <c r="C445" s="41" t="s">
        <v>145</v>
      </c>
      <c r="D445" s="42" t="s">
        <v>146</v>
      </c>
      <c r="E445" s="41" t="s">
        <v>147</v>
      </c>
      <c r="F445" s="43">
        <v>41790</v>
      </c>
      <c r="G445" s="44">
        <v>13000</v>
      </c>
    </row>
    <row r="446" spans="1:7" x14ac:dyDescent="0.25">
      <c r="A446" s="41" t="s">
        <v>148</v>
      </c>
      <c r="B446" s="41" t="s">
        <v>155</v>
      </c>
      <c r="C446" s="41" t="s">
        <v>145</v>
      </c>
      <c r="D446" s="42" t="s">
        <v>146</v>
      </c>
      <c r="E446" s="41" t="s">
        <v>147</v>
      </c>
      <c r="F446" s="43">
        <v>42009</v>
      </c>
      <c r="G446" s="44">
        <v>6000</v>
      </c>
    </row>
    <row r="447" spans="1:7" x14ac:dyDescent="0.25">
      <c r="A447" s="41" t="s">
        <v>143</v>
      </c>
      <c r="B447" s="41" t="s">
        <v>155</v>
      </c>
      <c r="C447" s="41" t="s">
        <v>145</v>
      </c>
      <c r="D447" s="42" t="s">
        <v>146</v>
      </c>
      <c r="E447" s="41" t="s">
        <v>147</v>
      </c>
      <c r="F447" s="43">
        <v>41580</v>
      </c>
      <c r="G447" s="44">
        <v>40599</v>
      </c>
    </row>
    <row r="448" spans="1:7" x14ac:dyDescent="0.25">
      <c r="A448" s="41" t="s">
        <v>158</v>
      </c>
      <c r="B448" s="41" t="s">
        <v>153</v>
      </c>
      <c r="C448" s="41" t="s">
        <v>150</v>
      </c>
      <c r="D448" s="42" t="s">
        <v>156</v>
      </c>
      <c r="E448" s="41" t="s">
        <v>147</v>
      </c>
      <c r="F448" s="43">
        <v>41839</v>
      </c>
      <c r="G448" s="44">
        <v>12134</v>
      </c>
    </row>
    <row r="449" spans="1:7" x14ac:dyDescent="0.25">
      <c r="A449" s="41" t="s">
        <v>152</v>
      </c>
      <c r="B449" s="41" t="s">
        <v>153</v>
      </c>
      <c r="C449" s="41" t="s">
        <v>145</v>
      </c>
      <c r="D449" s="42" t="s">
        <v>157</v>
      </c>
      <c r="E449" s="41" t="s">
        <v>147</v>
      </c>
      <c r="F449" s="43">
        <v>41382</v>
      </c>
      <c r="G449" s="44">
        <v>344</v>
      </c>
    </row>
    <row r="450" spans="1:7" x14ac:dyDescent="0.25">
      <c r="A450" s="41" t="s">
        <v>159</v>
      </c>
      <c r="B450" s="41" t="s">
        <v>144</v>
      </c>
      <c r="C450" s="41" t="s">
        <v>145</v>
      </c>
      <c r="D450" s="42" t="s">
        <v>156</v>
      </c>
      <c r="E450" s="41" t="s">
        <v>151</v>
      </c>
      <c r="F450" s="43">
        <v>40453</v>
      </c>
      <c r="G450" s="44">
        <v>7000</v>
      </c>
    </row>
    <row r="451" spans="1:7" x14ac:dyDescent="0.25">
      <c r="A451" s="41" t="s">
        <v>148</v>
      </c>
      <c r="B451" s="41" t="s">
        <v>155</v>
      </c>
      <c r="C451" s="41" t="s">
        <v>145</v>
      </c>
      <c r="D451" s="42" t="s">
        <v>156</v>
      </c>
      <c r="E451" s="41" t="s">
        <v>147</v>
      </c>
      <c r="F451" s="43">
        <v>42415</v>
      </c>
      <c r="G451" s="44">
        <v>4000</v>
      </c>
    </row>
    <row r="452" spans="1:7" x14ac:dyDescent="0.25">
      <c r="A452" s="41" t="s">
        <v>154</v>
      </c>
      <c r="B452" s="41" t="s">
        <v>149</v>
      </c>
      <c r="C452" s="41" t="s">
        <v>150</v>
      </c>
      <c r="D452" s="42" t="s">
        <v>156</v>
      </c>
      <c r="E452" s="41" t="s">
        <v>151</v>
      </c>
      <c r="F452" s="43">
        <v>41147</v>
      </c>
      <c r="G452" s="44">
        <v>11498</v>
      </c>
    </row>
    <row r="453" spans="1:7" x14ac:dyDescent="0.25">
      <c r="A453" s="41" t="s">
        <v>143</v>
      </c>
      <c r="B453" s="41" t="s">
        <v>155</v>
      </c>
      <c r="C453" s="41" t="s">
        <v>150</v>
      </c>
      <c r="D453" s="42" t="s">
        <v>146</v>
      </c>
      <c r="E453" s="41" t="s">
        <v>147</v>
      </c>
      <c r="F453" s="43">
        <v>41782</v>
      </c>
      <c r="G453" s="44">
        <v>14851</v>
      </c>
    </row>
    <row r="454" spans="1:7" x14ac:dyDescent="0.25">
      <c r="A454" s="41" t="s">
        <v>148</v>
      </c>
      <c r="B454" s="41" t="s">
        <v>155</v>
      </c>
      <c r="C454" s="41" t="s">
        <v>145</v>
      </c>
      <c r="D454" s="42" t="s">
        <v>146</v>
      </c>
      <c r="E454" s="41" t="s">
        <v>147</v>
      </c>
      <c r="F454" s="43">
        <v>40761</v>
      </c>
      <c r="G454" s="44">
        <v>7258</v>
      </c>
    </row>
    <row r="455" spans="1:7" x14ac:dyDescent="0.25">
      <c r="A455" s="41" t="s">
        <v>148</v>
      </c>
      <c r="B455" s="41" t="s">
        <v>149</v>
      </c>
      <c r="C455" s="41" t="s">
        <v>145</v>
      </c>
      <c r="D455" s="42" t="s">
        <v>157</v>
      </c>
      <c r="E455" s="41" t="s">
        <v>151</v>
      </c>
      <c r="F455" s="43">
        <v>41972</v>
      </c>
      <c r="G455" s="44">
        <v>12724</v>
      </c>
    </row>
    <row r="456" spans="1:7" x14ac:dyDescent="0.25">
      <c r="A456" s="41" t="s">
        <v>154</v>
      </c>
      <c r="B456" s="41" t="s">
        <v>149</v>
      </c>
      <c r="C456" s="41" t="s">
        <v>145</v>
      </c>
      <c r="D456" s="42" t="s">
        <v>146</v>
      </c>
      <c r="E456" s="41" t="s">
        <v>147</v>
      </c>
      <c r="F456" s="43">
        <v>40240</v>
      </c>
      <c r="G456" s="44">
        <v>15703</v>
      </c>
    </row>
    <row r="457" spans="1:7" x14ac:dyDescent="0.25">
      <c r="A457" s="41" t="s">
        <v>154</v>
      </c>
      <c r="B457" s="41" t="s">
        <v>153</v>
      </c>
      <c r="C457" s="41" t="s">
        <v>145</v>
      </c>
      <c r="D457" s="42" t="s">
        <v>157</v>
      </c>
      <c r="E457" s="41" t="s">
        <v>147</v>
      </c>
      <c r="F457" s="43">
        <v>40557</v>
      </c>
      <c r="G457" s="44">
        <v>4000</v>
      </c>
    </row>
    <row r="458" spans="1:7" x14ac:dyDescent="0.25">
      <c r="A458" s="41" t="s">
        <v>159</v>
      </c>
      <c r="B458" s="41" t="s">
        <v>149</v>
      </c>
      <c r="C458" s="41" t="s">
        <v>145</v>
      </c>
      <c r="D458" s="42" t="s">
        <v>146</v>
      </c>
      <c r="E458" s="41" t="s">
        <v>151</v>
      </c>
      <c r="F458" s="43">
        <v>42452</v>
      </c>
      <c r="G458" s="44">
        <v>13903</v>
      </c>
    </row>
    <row r="459" spans="1:7" x14ac:dyDescent="0.25">
      <c r="A459" s="41" t="s">
        <v>148</v>
      </c>
      <c r="B459" s="41" t="s">
        <v>153</v>
      </c>
      <c r="C459" s="41" t="s">
        <v>150</v>
      </c>
      <c r="D459" s="42" t="s">
        <v>156</v>
      </c>
      <c r="E459" s="41" t="s">
        <v>147</v>
      </c>
      <c r="F459" s="43">
        <v>42038</v>
      </c>
      <c r="G459" s="44">
        <v>8545</v>
      </c>
    </row>
    <row r="460" spans="1:7" x14ac:dyDescent="0.25">
      <c r="A460" s="41" t="s">
        <v>154</v>
      </c>
      <c r="B460" s="41" t="s">
        <v>153</v>
      </c>
      <c r="C460" s="41" t="s">
        <v>150</v>
      </c>
      <c r="D460" s="42" t="s">
        <v>157</v>
      </c>
      <c r="E460" s="41" t="s">
        <v>147</v>
      </c>
      <c r="F460" s="43">
        <v>42467</v>
      </c>
      <c r="G460" s="44">
        <v>4779</v>
      </c>
    </row>
    <row r="461" spans="1:7" x14ac:dyDescent="0.25">
      <c r="A461" s="41" t="s">
        <v>154</v>
      </c>
      <c r="B461" s="41" t="s">
        <v>153</v>
      </c>
      <c r="C461" s="41" t="s">
        <v>145</v>
      </c>
      <c r="D461" s="42" t="s">
        <v>146</v>
      </c>
      <c r="E461" s="41" t="s">
        <v>147</v>
      </c>
      <c r="F461" s="43">
        <v>40626</v>
      </c>
      <c r="G461" s="44">
        <v>240</v>
      </c>
    </row>
    <row r="462" spans="1:7" x14ac:dyDescent="0.25">
      <c r="A462" s="41" t="s">
        <v>143</v>
      </c>
      <c r="B462" s="41" t="s">
        <v>149</v>
      </c>
      <c r="C462" s="41" t="s">
        <v>145</v>
      </c>
      <c r="D462" s="42" t="s">
        <v>157</v>
      </c>
      <c r="E462" s="41" t="s">
        <v>151</v>
      </c>
      <c r="F462" s="43">
        <v>41653</v>
      </c>
      <c r="G462" s="44">
        <v>14169</v>
      </c>
    </row>
    <row r="463" spans="1:7" x14ac:dyDescent="0.25">
      <c r="A463" s="41" t="s">
        <v>148</v>
      </c>
      <c r="B463" s="41" t="s">
        <v>149</v>
      </c>
      <c r="C463" s="41" t="s">
        <v>145</v>
      </c>
      <c r="D463" s="42" t="s">
        <v>146</v>
      </c>
      <c r="E463" s="41" t="s">
        <v>147</v>
      </c>
      <c r="F463" s="43">
        <v>40574</v>
      </c>
      <c r="G463" s="44">
        <v>13519</v>
      </c>
    </row>
    <row r="464" spans="1:7" x14ac:dyDescent="0.25">
      <c r="A464" s="41" t="s">
        <v>158</v>
      </c>
      <c r="B464" s="41" t="s">
        <v>153</v>
      </c>
      <c r="C464" s="41" t="s">
        <v>150</v>
      </c>
      <c r="D464" s="42" t="s">
        <v>146</v>
      </c>
      <c r="E464" s="41" t="s">
        <v>147</v>
      </c>
      <c r="F464" s="43">
        <v>40209</v>
      </c>
      <c r="G464" s="44">
        <v>4810</v>
      </c>
    </row>
    <row r="465" spans="1:7" x14ac:dyDescent="0.25">
      <c r="A465" s="41" t="s">
        <v>158</v>
      </c>
      <c r="B465" s="41" t="s">
        <v>149</v>
      </c>
      <c r="C465" s="41" t="s">
        <v>145</v>
      </c>
      <c r="D465" s="42" t="s">
        <v>156</v>
      </c>
      <c r="E465" s="41" t="s">
        <v>147</v>
      </c>
      <c r="F465" s="43">
        <v>42482</v>
      </c>
      <c r="G465" s="44">
        <v>12000</v>
      </c>
    </row>
    <row r="466" spans="1:7" x14ac:dyDescent="0.25">
      <c r="A466" s="41" t="s">
        <v>154</v>
      </c>
      <c r="B466" s="41" t="s">
        <v>153</v>
      </c>
      <c r="C466" s="41" t="s">
        <v>145</v>
      </c>
      <c r="D466" s="42" t="s">
        <v>156</v>
      </c>
      <c r="E466" s="41" t="s">
        <v>151</v>
      </c>
      <c r="F466" s="43">
        <v>40869</v>
      </c>
      <c r="G466" s="44">
        <v>4000</v>
      </c>
    </row>
    <row r="467" spans="1:7" x14ac:dyDescent="0.25">
      <c r="A467" s="41" t="s">
        <v>159</v>
      </c>
      <c r="B467" s="41" t="s">
        <v>153</v>
      </c>
      <c r="C467" s="41" t="s">
        <v>145</v>
      </c>
      <c r="D467" s="42" t="s">
        <v>146</v>
      </c>
      <c r="E467" s="41" t="s">
        <v>147</v>
      </c>
      <c r="F467" s="43">
        <v>41616</v>
      </c>
      <c r="G467" s="44">
        <v>2749</v>
      </c>
    </row>
    <row r="468" spans="1:7" x14ac:dyDescent="0.25">
      <c r="A468" s="41" t="s">
        <v>159</v>
      </c>
      <c r="B468" s="41" t="s">
        <v>153</v>
      </c>
      <c r="C468" s="41" t="s">
        <v>145</v>
      </c>
      <c r="D468" s="42" t="s">
        <v>146</v>
      </c>
      <c r="E468" s="41" t="s">
        <v>147</v>
      </c>
      <c r="F468" s="43">
        <v>40316</v>
      </c>
      <c r="G468" s="44">
        <v>4635</v>
      </c>
    </row>
    <row r="469" spans="1:7" x14ac:dyDescent="0.25">
      <c r="A469" s="41" t="s">
        <v>159</v>
      </c>
      <c r="B469" s="41" t="s">
        <v>153</v>
      </c>
      <c r="C469" s="41" t="s">
        <v>145</v>
      </c>
      <c r="D469" s="42" t="s">
        <v>146</v>
      </c>
      <c r="E469" s="41" t="s">
        <v>147</v>
      </c>
      <c r="F469" s="43">
        <v>41708</v>
      </c>
      <c r="G469" s="44">
        <v>4000</v>
      </c>
    </row>
    <row r="470" spans="1:7" x14ac:dyDescent="0.25">
      <c r="A470" s="41" t="s">
        <v>154</v>
      </c>
      <c r="B470" s="41" t="s">
        <v>155</v>
      </c>
      <c r="C470" s="41" t="s">
        <v>150</v>
      </c>
      <c r="D470" s="42" t="s">
        <v>146</v>
      </c>
      <c r="E470" s="41" t="s">
        <v>147</v>
      </c>
      <c r="F470" s="43">
        <v>41612</v>
      </c>
      <c r="G470" s="44">
        <v>8000</v>
      </c>
    </row>
    <row r="471" spans="1:7" x14ac:dyDescent="0.25">
      <c r="A471" s="41" t="s">
        <v>158</v>
      </c>
      <c r="B471" s="41" t="s">
        <v>149</v>
      </c>
      <c r="C471" s="41" t="s">
        <v>145</v>
      </c>
      <c r="D471" s="42" t="s">
        <v>146</v>
      </c>
      <c r="E471" s="41" t="s">
        <v>151</v>
      </c>
      <c r="F471" s="43">
        <v>42555</v>
      </c>
      <c r="G471" s="44">
        <v>10768</v>
      </c>
    </row>
    <row r="472" spans="1:7" x14ac:dyDescent="0.25">
      <c r="A472" s="41" t="s">
        <v>158</v>
      </c>
      <c r="B472" s="41" t="s">
        <v>149</v>
      </c>
      <c r="C472" s="41" t="s">
        <v>150</v>
      </c>
      <c r="D472" s="42" t="s">
        <v>156</v>
      </c>
      <c r="E472" s="41" t="s">
        <v>147</v>
      </c>
      <c r="F472" s="43">
        <v>40358</v>
      </c>
      <c r="G472" s="44">
        <v>7884</v>
      </c>
    </row>
    <row r="473" spans="1:7" x14ac:dyDescent="0.25">
      <c r="A473" s="41" t="s">
        <v>154</v>
      </c>
      <c r="B473" s="41" t="s">
        <v>149</v>
      </c>
      <c r="C473" s="41" t="s">
        <v>150</v>
      </c>
      <c r="D473" s="42" t="s">
        <v>156</v>
      </c>
      <c r="E473" s="41" t="s">
        <v>147</v>
      </c>
      <c r="F473" s="43">
        <v>41025</v>
      </c>
      <c r="G473" s="44">
        <v>12903</v>
      </c>
    </row>
    <row r="474" spans="1:7" x14ac:dyDescent="0.25">
      <c r="A474" s="41" t="s">
        <v>154</v>
      </c>
      <c r="B474" s="41" t="s">
        <v>155</v>
      </c>
      <c r="C474" s="41" t="s">
        <v>145</v>
      </c>
      <c r="D474" s="42" t="s">
        <v>156</v>
      </c>
      <c r="E474" s="41" t="s">
        <v>151</v>
      </c>
      <c r="F474" s="43">
        <v>41461</v>
      </c>
      <c r="G474" s="44">
        <v>5000</v>
      </c>
    </row>
    <row r="475" spans="1:7" x14ac:dyDescent="0.25">
      <c r="A475" s="41" t="s">
        <v>154</v>
      </c>
      <c r="B475" s="41" t="s">
        <v>153</v>
      </c>
      <c r="C475" s="41" t="s">
        <v>145</v>
      </c>
      <c r="D475" s="42" t="s">
        <v>156</v>
      </c>
      <c r="E475" s="41" t="s">
        <v>147</v>
      </c>
      <c r="F475" s="43">
        <v>41032</v>
      </c>
      <c r="G475" s="44">
        <v>4000</v>
      </c>
    </row>
    <row r="476" spans="1:7" x14ac:dyDescent="0.25">
      <c r="A476" s="41" t="s">
        <v>148</v>
      </c>
      <c r="B476" s="41" t="s">
        <v>153</v>
      </c>
      <c r="C476" s="41" t="s">
        <v>145</v>
      </c>
      <c r="D476" s="42" t="s">
        <v>146</v>
      </c>
      <c r="E476" s="41" t="s">
        <v>151</v>
      </c>
      <c r="F476" s="43">
        <v>40237</v>
      </c>
      <c r="G476" s="44">
        <v>4000</v>
      </c>
    </row>
    <row r="477" spans="1:7" x14ac:dyDescent="0.25">
      <c r="A477" s="41" t="s">
        <v>158</v>
      </c>
      <c r="B477" s="41" t="s">
        <v>155</v>
      </c>
      <c r="C477" s="41" t="s">
        <v>145</v>
      </c>
      <c r="D477" s="42" t="s">
        <v>157</v>
      </c>
      <c r="E477" s="41" t="s">
        <v>147</v>
      </c>
      <c r="F477" s="43">
        <v>41896</v>
      </c>
      <c r="G477" s="44">
        <v>500</v>
      </c>
    </row>
    <row r="478" spans="1:7" x14ac:dyDescent="0.25">
      <c r="A478" s="41" t="s">
        <v>158</v>
      </c>
      <c r="B478" s="41" t="s">
        <v>155</v>
      </c>
      <c r="C478" s="41" t="s">
        <v>145</v>
      </c>
      <c r="D478" s="42" t="s">
        <v>146</v>
      </c>
      <c r="E478" s="41" t="s">
        <v>147</v>
      </c>
      <c r="F478" s="43">
        <v>41731</v>
      </c>
      <c r="G478" s="44">
        <v>6000</v>
      </c>
    </row>
    <row r="479" spans="1:7" x14ac:dyDescent="0.25">
      <c r="A479" s="41" t="s">
        <v>158</v>
      </c>
      <c r="B479" s="41" t="s">
        <v>155</v>
      </c>
      <c r="C479" s="41" t="s">
        <v>145</v>
      </c>
      <c r="D479" s="42" t="s">
        <v>146</v>
      </c>
      <c r="E479" s="41" t="s">
        <v>147</v>
      </c>
      <c r="F479" s="43">
        <v>41819</v>
      </c>
      <c r="G479" s="44">
        <v>10147</v>
      </c>
    </row>
    <row r="480" spans="1:7" x14ac:dyDescent="0.25">
      <c r="A480" s="41" t="s">
        <v>159</v>
      </c>
      <c r="B480" s="41" t="s">
        <v>155</v>
      </c>
      <c r="C480" s="41" t="s">
        <v>145</v>
      </c>
      <c r="D480" s="42" t="s">
        <v>157</v>
      </c>
      <c r="E480" s="41" t="s">
        <v>147</v>
      </c>
      <c r="F480" s="43">
        <v>42311</v>
      </c>
      <c r="G480" s="44">
        <v>500</v>
      </c>
    </row>
    <row r="481" spans="1:7" x14ac:dyDescent="0.25">
      <c r="A481" s="41" t="s">
        <v>159</v>
      </c>
      <c r="B481" s="41" t="s">
        <v>153</v>
      </c>
      <c r="C481" s="41" t="s">
        <v>145</v>
      </c>
      <c r="D481" s="42" t="s">
        <v>146</v>
      </c>
      <c r="E481" s="41" t="s">
        <v>147</v>
      </c>
      <c r="F481" s="43">
        <v>42677</v>
      </c>
      <c r="G481" s="44">
        <v>3000</v>
      </c>
    </row>
    <row r="482" spans="1:7" x14ac:dyDescent="0.25">
      <c r="A482" s="41" t="s">
        <v>159</v>
      </c>
      <c r="B482" s="41" t="s">
        <v>153</v>
      </c>
      <c r="C482" s="41" t="s">
        <v>145</v>
      </c>
      <c r="D482" s="42" t="s">
        <v>146</v>
      </c>
      <c r="E482" s="41" t="s">
        <v>147</v>
      </c>
      <c r="F482" s="43">
        <v>42206</v>
      </c>
      <c r="G482" s="44">
        <v>100</v>
      </c>
    </row>
    <row r="483" spans="1:7" x14ac:dyDescent="0.25">
      <c r="A483" s="41" t="s">
        <v>158</v>
      </c>
      <c r="B483" s="41" t="s">
        <v>155</v>
      </c>
      <c r="C483" s="41" t="s">
        <v>145</v>
      </c>
      <c r="D483" s="42" t="s">
        <v>156</v>
      </c>
      <c r="E483" s="41" t="s">
        <v>147</v>
      </c>
      <c r="F483" s="43">
        <v>41541</v>
      </c>
      <c r="G483" s="44">
        <v>2878</v>
      </c>
    </row>
    <row r="484" spans="1:7" x14ac:dyDescent="0.25">
      <c r="A484" s="41" t="s">
        <v>158</v>
      </c>
      <c r="B484" s="41" t="s">
        <v>153</v>
      </c>
      <c r="C484" s="41" t="s">
        <v>145</v>
      </c>
      <c r="D484" s="42" t="s">
        <v>157</v>
      </c>
      <c r="E484" s="41" t="s">
        <v>151</v>
      </c>
      <c r="F484" s="43">
        <v>42098</v>
      </c>
      <c r="G484" s="44">
        <v>3075</v>
      </c>
    </row>
    <row r="485" spans="1:7" x14ac:dyDescent="0.25">
      <c r="A485" s="41" t="s">
        <v>154</v>
      </c>
      <c r="B485" s="41" t="s">
        <v>155</v>
      </c>
      <c r="C485" s="41" t="s">
        <v>145</v>
      </c>
      <c r="D485" s="42" t="s">
        <v>146</v>
      </c>
      <c r="E485" s="41" t="s">
        <v>147</v>
      </c>
      <c r="F485" s="43">
        <v>40559</v>
      </c>
      <c r="G485" s="44">
        <v>6762</v>
      </c>
    </row>
    <row r="486" spans="1:7" x14ac:dyDescent="0.25">
      <c r="A486" s="41" t="s">
        <v>154</v>
      </c>
      <c r="B486" s="41" t="s">
        <v>155</v>
      </c>
      <c r="C486" s="41" t="s">
        <v>145</v>
      </c>
      <c r="D486" s="42" t="s">
        <v>156</v>
      </c>
      <c r="E486" s="41" t="s">
        <v>151</v>
      </c>
      <c r="F486" s="43">
        <v>42179</v>
      </c>
      <c r="G486" s="44">
        <v>5664</v>
      </c>
    </row>
    <row r="487" spans="1:7" x14ac:dyDescent="0.25">
      <c r="A487" s="41" t="s">
        <v>154</v>
      </c>
      <c r="B487" s="41" t="s">
        <v>153</v>
      </c>
      <c r="C487" s="41" t="s">
        <v>145</v>
      </c>
      <c r="D487" s="42" t="s">
        <v>157</v>
      </c>
      <c r="E487" s="41" t="s">
        <v>147</v>
      </c>
      <c r="F487" s="43">
        <v>40421</v>
      </c>
      <c r="G487" s="44">
        <v>133</v>
      </c>
    </row>
    <row r="488" spans="1:7" x14ac:dyDescent="0.25">
      <c r="A488" s="41" t="s">
        <v>148</v>
      </c>
      <c r="B488" s="41" t="s">
        <v>155</v>
      </c>
      <c r="C488" s="41" t="s">
        <v>150</v>
      </c>
      <c r="D488" s="42" t="s">
        <v>146</v>
      </c>
      <c r="E488" s="41" t="s">
        <v>147</v>
      </c>
      <c r="F488" s="43">
        <v>41937</v>
      </c>
      <c r="G488" s="44">
        <v>7970</v>
      </c>
    </row>
    <row r="489" spans="1:7" x14ac:dyDescent="0.25">
      <c r="A489" s="41" t="s">
        <v>148</v>
      </c>
      <c r="B489" s="41" t="s">
        <v>153</v>
      </c>
      <c r="C489" s="41" t="s">
        <v>145</v>
      </c>
      <c r="D489" s="42" t="s">
        <v>157</v>
      </c>
      <c r="E489" s="41" t="s">
        <v>147</v>
      </c>
      <c r="F489" s="43">
        <v>42299</v>
      </c>
      <c r="G489" s="44">
        <v>3807</v>
      </c>
    </row>
    <row r="490" spans="1:7" x14ac:dyDescent="0.25">
      <c r="A490" s="41" t="s">
        <v>148</v>
      </c>
      <c r="B490" s="41" t="s">
        <v>155</v>
      </c>
      <c r="C490" s="41" t="s">
        <v>145</v>
      </c>
      <c r="D490" s="42" t="s">
        <v>156</v>
      </c>
      <c r="E490" s="41" t="s">
        <v>147</v>
      </c>
      <c r="F490" s="43">
        <v>41087</v>
      </c>
      <c r="G490" s="44">
        <v>7013</v>
      </c>
    </row>
    <row r="491" spans="1:7" x14ac:dyDescent="0.25">
      <c r="A491" s="41" t="s">
        <v>148</v>
      </c>
      <c r="B491" s="41" t="s">
        <v>153</v>
      </c>
      <c r="C491" s="41" t="s">
        <v>145</v>
      </c>
      <c r="D491" s="42" t="s">
        <v>157</v>
      </c>
      <c r="E491" s="41" t="s">
        <v>151</v>
      </c>
      <c r="F491" s="43">
        <v>42082</v>
      </c>
      <c r="G491" s="44">
        <v>10976</v>
      </c>
    </row>
    <row r="492" spans="1:7" x14ac:dyDescent="0.25">
      <c r="A492" s="41" t="s">
        <v>159</v>
      </c>
      <c r="B492" s="41" t="s">
        <v>153</v>
      </c>
      <c r="C492" s="41" t="s">
        <v>145</v>
      </c>
      <c r="D492" s="42" t="s">
        <v>146</v>
      </c>
      <c r="E492" s="41" t="s">
        <v>147</v>
      </c>
      <c r="F492" s="43">
        <v>41246</v>
      </c>
      <c r="G492" s="44">
        <v>7342</v>
      </c>
    </row>
    <row r="493" spans="1:7" x14ac:dyDescent="0.25">
      <c r="A493" s="41" t="s">
        <v>159</v>
      </c>
      <c r="B493" s="41" t="s">
        <v>144</v>
      </c>
      <c r="C493" s="41" t="s">
        <v>150</v>
      </c>
      <c r="D493" s="42" t="s">
        <v>156</v>
      </c>
      <c r="E493" s="41" t="s">
        <v>147</v>
      </c>
      <c r="F493" s="43">
        <v>40424</v>
      </c>
      <c r="G493" s="44">
        <v>12455</v>
      </c>
    </row>
    <row r="494" spans="1:7" x14ac:dyDescent="0.25">
      <c r="A494" s="41" t="s">
        <v>159</v>
      </c>
      <c r="B494" s="41" t="s">
        <v>155</v>
      </c>
      <c r="C494" s="41" t="s">
        <v>150</v>
      </c>
      <c r="D494" s="42" t="s">
        <v>157</v>
      </c>
      <c r="E494" s="41" t="s">
        <v>147</v>
      </c>
      <c r="F494" s="43">
        <v>42394</v>
      </c>
      <c r="G494" s="44">
        <v>8633</v>
      </c>
    </row>
    <row r="495" spans="1:7" x14ac:dyDescent="0.25">
      <c r="A495" s="41" t="s">
        <v>159</v>
      </c>
      <c r="B495" s="41" t="s">
        <v>153</v>
      </c>
      <c r="C495" s="41" t="s">
        <v>150</v>
      </c>
      <c r="D495" s="42" t="s">
        <v>157</v>
      </c>
      <c r="E495" s="41" t="s">
        <v>147</v>
      </c>
      <c r="F495" s="43">
        <v>41642</v>
      </c>
      <c r="G495" s="44">
        <v>9591</v>
      </c>
    </row>
    <row r="496" spans="1:7" x14ac:dyDescent="0.25">
      <c r="A496" s="41" t="s">
        <v>154</v>
      </c>
      <c r="B496" s="41" t="s">
        <v>144</v>
      </c>
      <c r="C496" s="41" t="s">
        <v>150</v>
      </c>
      <c r="D496" s="42" t="s">
        <v>156</v>
      </c>
      <c r="E496" s="41" t="s">
        <v>147</v>
      </c>
      <c r="F496" s="43">
        <v>41040</v>
      </c>
      <c r="G496" s="44">
        <v>10000</v>
      </c>
    </row>
    <row r="497" spans="1:7" x14ac:dyDescent="0.25">
      <c r="A497" s="41" t="s">
        <v>154</v>
      </c>
      <c r="B497" s="41" t="s">
        <v>149</v>
      </c>
      <c r="C497" s="41" t="s">
        <v>145</v>
      </c>
      <c r="D497" s="42" t="s">
        <v>146</v>
      </c>
      <c r="E497" s="41" t="s">
        <v>147</v>
      </c>
      <c r="F497" s="43">
        <v>40324</v>
      </c>
      <c r="G497" s="44">
        <v>15208</v>
      </c>
    </row>
    <row r="498" spans="1:7" x14ac:dyDescent="0.25">
      <c r="A498" s="41" t="s">
        <v>154</v>
      </c>
      <c r="B498" s="41" t="s">
        <v>153</v>
      </c>
      <c r="C498" s="41" t="s">
        <v>145</v>
      </c>
      <c r="D498" s="42" t="s">
        <v>146</v>
      </c>
      <c r="E498" s="41" t="s">
        <v>147</v>
      </c>
      <c r="F498" s="43">
        <v>42406</v>
      </c>
      <c r="G498" s="44">
        <v>12158</v>
      </c>
    </row>
    <row r="499" spans="1:7" x14ac:dyDescent="0.25">
      <c r="A499" s="41" t="s">
        <v>154</v>
      </c>
      <c r="B499" s="41" t="s">
        <v>149</v>
      </c>
      <c r="C499" s="41" t="s">
        <v>145</v>
      </c>
      <c r="D499" s="42" t="s">
        <v>156</v>
      </c>
      <c r="E499" s="41" t="s">
        <v>147</v>
      </c>
      <c r="F499" s="43">
        <v>40640</v>
      </c>
      <c r="G499" s="44">
        <v>75000</v>
      </c>
    </row>
    <row r="500" spans="1:7" x14ac:dyDescent="0.25">
      <c r="A500" s="41" t="s">
        <v>159</v>
      </c>
      <c r="B500" s="41" t="s">
        <v>149</v>
      </c>
      <c r="C500" s="41" t="s">
        <v>150</v>
      </c>
      <c r="D500" s="42" t="s">
        <v>146</v>
      </c>
      <c r="E500" s="41" t="s">
        <v>147</v>
      </c>
      <c r="F500" s="43">
        <v>41442</v>
      </c>
      <c r="G500" s="44">
        <v>6761</v>
      </c>
    </row>
    <row r="501" spans="1:7" x14ac:dyDescent="0.25">
      <c r="A501" s="41" t="s">
        <v>159</v>
      </c>
      <c r="B501" s="41" t="s">
        <v>155</v>
      </c>
      <c r="C501" s="41" t="s">
        <v>145</v>
      </c>
      <c r="D501" s="42" t="s">
        <v>156</v>
      </c>
      <c r="E501" s="41" t="s">
        <v>151</v>
      </c>
      <c r="F501" s="43">
        <v>42166</v>
      </c>
      <c r="G501" s="44">
        <v>12198</v>
      </c>
    </row>
    <row r="502" spans="1:7" x14ac:dyDescent="0.25">
      <c r="A502" s="41" t="s">
        <v>154</v>
      </c>
      <c r="B502" s="41" t="s">
        <v>155</v>
      </c>
      <c r="C502" s="41" t="s">
        <v>150</v>
      </c>
      <c r="D502" s="42" t="s">
        <v>157</v>
      </c>
      <c r="E502" s="41" t="s">
        <v>151</v>
      </c>
      <c r="F502" s="43">
        <v>40504</v>
      </c>
      <c r="G502" s="44">
        <v>5981</v>
      </c>
    </row>
    <row r="503" spans="1:7" x14ac:dyDescent="0.25">
      <c r="A503" s="41" t="s">
        <v>148</v>
      </c>
      <c r="B503" s="41" t="s">
        <v>155</v>
      </c>
      <c r="C503" s="41" t="s">
        <v>145</v>
      </c>
      <c r="D503" s="42" t="s">
        <v>146</v>
      </c>
      <c r="E503" s="41" t="s">
        <v>147</v>
      </c>
      <c r="F503" s="43">
        <v>41344</v>
      </c>
      <c r="G503" s="44">
        <v>13900</v>
      </c>
    </row>
    <row r="504" spans="1:7" x14ac:dyDescent="0.25">
      <c r="A504" s="41" t="s">
        <v>148</v>
      </c>
      <c r="B504" s="41" t="s">
        <v>155</v>
      </c>
      <c r="C504" s="41" t="s">
        <v>150</v>
      </c>
      <c r="D504" s="42" t="s">
        <v>156</v>
      </c>
      <c r="E504" s="41" t="s">
        <v>151</v>
      </c>
      <c r="F504" s="43">
        <v>41326</v>
      </c>
      <c r="G504" s="44">
        <v>6608</v>
      </c>
    </row>
    <row r="505" spans="1:7" x14ac:dyDescent="0.25">
      <c r="A505" s="41" t="s">
        <v>154</v>
      </c>
      <c r="B505" s="41" t="s">
        <v>155</v>
      </c>
      <c r="C505" s="41" t="s">
        <v>145</v>
      </c>
      <c r="D505" s="42" t="s">
        <v>146</v>
      </c>
      <c r="E505" s="41" t="s">
        <v>147</v>
      </c>
      <c r="F505" s="43">
        <v>41094</v>
      </c>
      <c r="G505" s="44">
        <v>600</v>
      </c>
    </row>
    <row r="506" spans="1:7" x14ac:dyDescent="0.25">
      <c r="A506" s="41" t="s">
        <v>148</v>
      </c>
      <c r="B506" s="41" t="s">
        <v>153</v>
      </c>
      <c r="C506" s="41" t="s">
        <v>145</v>
      </c>
      <c r="D506" s="42" t="s">
        <v>146</v>
      </c>
      <c r="E506" s="41" t="s">
        <v>147</v>
      </c>
      <c r="F506" s="43">
        <v>41662</v>
      </c>
      <c r="G506" s="44">
        <v>12958</v>
      </c>
    </row>
    <row r="507" spans="1:7" x14ac:dyDescent="0.25">
      <c r="A507" s="41" t="s">
        <v>148</v>
      </c>
      <c r="B507" s="41" t="s">
        <v>149</v>
      </c>
      <c r="C507" s="41" t="s">
        <v>145</v>
      </c>
      <c r="D507" s="42" t="s">
        <v>157</v>
      </c>
      <c r="E507" s="41" t="s">
        <v>147</v>
      </c>
      <c r="F507" s="43">
        <v>41580</v>
      </c>
      <c r="G507" s="44">
        <v>4323</v>
      </c>
    </row>
    <row r="508" spans="1:7" x14ac:dyDescent="0.25">
      <c r="A508" s="41" t="s">
        <v>143</v>
      </c>
      <c r="B508" s="41" t="s">
        <v>149</v>
      </c>
      <c r="C508" s="41" t="s">
        <v>145</v>
      </c>
      <c r="D508" s="42" t="s">
        <v>146</v>
      </c>
      <c r="E508" s="41" t="s">
        <v>151</v>
      </c>
      <c r="F508" s="43">
        <v>41175</v>
      </c>
      <c r="G508" s="44">
        <v>9251</v>
      </c>
    </row>
    <row r="509" spans="1:7" x14ac:dyDescent="0.25">
      <c r="A509" s="41" t="s">
        <v>148</v>
      </c>
      <c r="B509" s="41" t="s">
        <v>153</v>
      </c>
      <c r="C509" s="41" t="s">
        <v>145</v>
      </c>
      <c r="D509" s="42" t="s">
        <v>146</v>
      </c>
      <c r="E509" s="41" t="s">
        <v>147</v>
      </c>
      <c r="F509" s="43">
        <v>40538</v>
      </c>
      <c r="G509" s="44">
        <v>2749</v>
      </c>
    </row>
    <row r="510" spans="1:7" x14ac:dyDescent="0.25">
      <c r="A510" s="41" t="s">
        <v>152</v>
      </c>
      <c r="B510" s="41" t="s">
        <v>155</v>
      </c>
      <c r="C510" s="41" t="s">
        <v>150</v>
      </c>
      <c r="D510" s="42" t="s">
        <v>146</v>
      </c>
      <c r="E510" s="41" t="s">
        <v>151</v>
      </c>
      <c r="F510" s="43">
        <v>41281</v>
      </c>
      <c r="G510" s="44">
        <v>11684</v>
      </c>
    </row>
    <row r="511" spans="1:7" x14ac:dyDescent="0.25">
      <c r="A511" s="41" t="s">
        <v>154</v>
      </c>
      <c r="B511" s="41" t="s">
        <v>153</v>
      </c>
      <c r="C511" s="41" t="s">
        <v>150</v>
      </c>
      <c r="D511" s="42" t="s">
        <v>146</v>
      </c>
      <c r="E511" s="41" t="s">
        <v>151</v>
      </c>
      <c r="F511" s="43">
        <v>42168</v>
      </c>
      <c r="G511" s="44">
        <v>7604</v>
      </c>
    </row>
    <row r="512" spans="1:7" x14ac:dyDescent="0.25">
      <c r="A512" s="41" t="s">
        <v>143</v>
      </c>
      <c r="B512" s="41" t="s">
        <v>149</v>
      </c>
      <c r="C512" s="41" t="s">
        <v>150</v>
      </c>
      <c r="D512" s="42" t="s">
        <v>157</v>
      </c>
      <c r="E512" s="41" t="s">
        <v>147</v>
      </c>
      <c r="F512" s="43">
        <v>40292</v>
      </c>
      <c r="G512" s="44">
        <v>13000</v>
      </c>
    </row>
    <row r="513" spans="1:7" x14ac:dyDescent="0.25">
      <c r="A513" s="41" t="s">
        <v>154</v>
      </c>
      <c r="B513" s="41" t="s">
        <v>155</v>
      </c>
      <c r="C513" s="41" t="s">
        <v>145</v>
      </c>
      <c r="D513" s="42" t="s">
        <v>156</v>
      </c>
      <c r="E513" s="41" t="s">
        <v>147</v>
      </c>
      <c r="F513" s="43">
        <v>40769</v>
      </c>
      <c r="G513" s="44">
        <v>11801</v>
      </c>
    </row>
    <row r="514" spans="1:7" x14ac:dyDescent="0.25">
      <c r="A514" s="41" t="s">
        <v>158</v>
      </c>
      <c r="B514" s="41" t="s">
        <v>155</v>
      </c>
      <c r="C514" s="41" t="s">
        <v>150</v>
      </c>
      <c r="D514" s="42" t="s">
        <v>146</v>
      </c>
      <c r="E514" s="41" t="s">
        <v>147</v>
      </c>
      <c r="F514" s="43">
        <v>41282</v>
      </c>
      <c r="G514" s="44">
        <v>10329</v>
      </c>
    </row>
    <row r="515" spans="1:7" x14ac:dyDescent="0.25">
      <c r="A515" s="41" t="s">
        <v>154</v>
      </c>
      <c r="B515" s="41" t="s">
        <v>155</v>
      </c>
      <c r="C515" s="41" t="s">
        <v>145</v>
      </c>
      <c r="D515" s="42" t="s">
        <v>156</v>
      </c>
      <c r="E515" s="41" t="s">
        <v>147</v>
      </c>
      <c r="F515" s="43">
        <v>42551</v>
      </c>
      <c r="G515" s="44">
        <v>11935</v>
      </c>
    </row>
    <row r="516" spans="1:7" x14ac:dyDescent="0.25">
      <c r="A516" s="41" t="s">
        <v>148</v>
      </c>
      <c r="B516" s="41" t="s">
        <v>153</v>
      </c>
      <c r="C516" s="41" t="s">
        <v>145</v>
      </c>
      <c r="D516" s="42" t="s">
        <v>146</v>
      </c>
      <c r="E516" s="41" t="s">
        <v>147</v>
      </c>
      <c r="F516" s="43">
        <v>40443</v>
      </c>
      <c r="G516" s="44">
        <v>4635</v>
      </c>
    </row>
    <row r="517" spans="1:7" x14ac:dyDescent="0.25">
      <c r="A517" s="41" t="s">
        <v>143</v>
      </c>
      <c r="B517" s="41" t="s">
        <v>153</v>
      </c>
      <c r="C517" s="41" t="s">
        <v>145</v>
      </c>
      <c r="D517" s="42" t="s">
        <v>156</v>
      </c>
      <c r="E517" s="41" t="s">
        <v>147</v>
      </c>
      <c r="F517" s="43">
        <v>41118</v>
      </c>
      <c r="G517" s="44">
        <v>4000</v>
      </c>
    </row>
    <row r="518" spans="1:7" x14ac:dyDescent="0.25">
      <c r="A518" s="41" t="s">
        <v>158</v>
      </c>
      <c r="B518" s="41" t="s">
        <v>153</v>
      </c>
      <c r="C518" s="41" t="s">
        <v>145</v>
      </c>
      <c r="D518" s="42" t="s">
        <v>146</v>
      </c>
      <c r="E518" s="41" t="s">
        <v>151</v>
      </c>
      <c r="F518" s="43">
        <v>42552</v>
      </c>
      <c r="G518" s="44">
        <v>4000</v>
      </c>
    </row>
    <row r="519" spans="1:7" x14ac:dyDescent="0.25">
      <c r="A519" s="41" t="s">
        <v>152</v>
      </c>
      <c r="B519" s="41" t="s">
        <v>153</v>
      </c>
      <c r="C519" s="41" t="s">
        <v>145</v>
      </c>
      <c r="D519" s="42" t="s">
        <v>146</v>
      </c>
      <c r="E519" s="41" t="s">
        <v>147</v>
      </c>
      <c r="F519" s="43">
        <v>42418</v>
      </c>
      <c r="G519" s="44">
        <v>4000</v>
      </c>
    </row>
    <row r="520" spans="1:7" x14ac:dyDescent="0.25">
      <c r="A520" s="41" t="s">
        <v>159</v>
      </c>
      <c r="B520" s="41" t="s">
        <v>153</v>
      </c>
      <c r="C520" s="41" t="s">
        <v>150</v>
      </c>
      <c r="D520" s="42" t="s">
        <v>156</v>
      </c>
      <c r="E520" s="41" t="s">
        <v>147</v>
      </c>
      <c r="F520" s="43">
        <v>41216</v>
      </c>
      <c r="G520" s="44">
        <v>6379</v>
      </c>
    </row>
    <row r="521" spans="1:7" x14ac:dyDescent="0.25">
      <c r="A521" s="41" t="s">
        <v>148</v>
      </c>
      <c r="B521" s="41" t="s">
        <v>153</v>
      </c>
      <c r="C521" s="41" t="s">
        <v>145</v>
      </c>
      <c r="D521" s="42" t="s">
        <v>146</v>
      </c>
      <c r="E521" s="41" t="s">
        <v>151</v>
      </c>
      <c r="F521" s="43">
        <v>41884</v>
      </c>
      <c r="G521" s="44">
        <v>3951</v>
      </c>
    </row>
    <row r="522" spans="1:7" x14ac:dyDescent="0.25">
      <c r="A522" s="41" t="s">
        <v>154</v>
      </c>
      <c r="B522" s="41" t="s">
        <v>155</v>
      </c>
      <c r="C522" s="41" t="s">
        <v>150</v>
      </c>
      <c r="D522" s="42" t="s">
        <v>146</v>
      </c>
      <c r="E522" s="41" t="s">
        <v>147</v>
      </c>
      <c r="F522" s="43">
        <v>40508</v>
      </c>
      <c r="G522" s="44">
        <v>10101</v>
      </c>
    </row>
    <row r="523" spans="1:7" x14ac:dyDescent="0.25">
      <c r="A523" s="41" t="s">
        <v>143</v>
      </c>
      <c r="B523" s="41" t="s">
        <v>149</v>
      </c>
      <c r="C523" s="41" t="s">
        <v>145</v>
      </c>
      <c r="D523" s="42" t="s">
        <v>146</v>
      </c>
      <c r="E523" s="41" t="s">
        <v>147</v>
      </c>
      <c r="F523" s="43">
        <v>41443</v>
      </c>
      <c r="G523" s="44">
        <v>13000</v>
      </c>
    </row>
    <row r="524" spans="1:7" x14ac:dyDescent="0.25">
      <c r="A524" s="41" t="s">
        <v>148</v>
      </c>
      <c r="B524" s="41" t="s">
        <v>155</v>
      </c>
      <c r="C524" s="41" t="s">
        <v>150</v>
      </c>
      <c r="D524" s="42" t="s">
        <v>146</v>
      </c>
      <c r="E524" s="41" t="s">
        <v>147</v>
      </c>
      <c r="F524" s="43">
        <v>40550</v>
      </c>
      <c r="G524" s="44">
        <v>5680</v>
      </c>
    </row>
    <row r="525" spans="1:7" x14ac:dyDescent="0.25">
      <c r="A525" s="41" t="s">
        <v>148</v>
      </c>
      <c r="B525" s="41" t="s">
        <v>149</v>
      </c>
      <c r="C525" s="41" t="s">
        <v>145</v>
      </c>
      <c r="D525" s="42" t="s">
        <v>146</v>
      </c>
      <c r="E525" s="41" t="s">
        <v>147</v>
      </c>
      <c r="F525" s="43">
        <v>42364</v>
      </c>
      <c r="G525" s="44">
        <v>8469</v>
      </c>
    </row>
    <row r="526" spans="1:7" x14ac:dyDescent="0.25">
      <c r="A526" s="41" t="s">
        <v>154</v>
      </c>
      <c r="B526" s="41" t="s">
        <v>153</v>
      </c>
      <c r="C526" s="41" t="s">
        <v>145</v>
      </c>
      <c r="D526" s="42" t="s">
        <v>157</v>
      </c>
      <c r="E526" s="41" t="s">
        <v>151</v>
      </c>
      <c r="F526" s="43">
        <v>42572</v>
      </c>
      <c r="G526" s="44">
        <v>344</v>
      </c>
    </row>
    <row r="527" spans="1:7" x14ac:dyDescent="0.25">
      <c r="A527" s="41" t="s">
        <v>154</v>
      </c>
      <c r="B527" s="41" t="s">
        <v>153</v>
      </c>
      <c r="C527" s="41" t="s">
        <v>145</v>
      </c>
      <c r="D527" s="42" t="s">
        <v>146</v>
      </c>
      <c r="E527" s="41" t="s">
        <v>147</v>
      </c>
      <c r="F527" s="43">
        <v>41058</v>
      </c>
      <c r="G527" s="44">
        <v>3000</v>
      </c>
    </row>
    <row r="528" spans="1:7" x14ac:dyDescent="0.25">
      <c r="A528" s="41" t="s">
        <v>159</v>
      </c>
      <c r="B528" s="41" t="s">
        <v>155</v>
      </c>
      <c r="C528" s="41" t="s">
        <v>145</v>
      </c>
      <c r="D528" s="42" t="s">
        <v>156</v>
      </c>
      <c r="E528" s="41" t="s">
        <v>147</v>
      </c>
      <c r="F528" s="43">
        <v>42647</v>
      </c>
      <c r="G528" s="44">
        <v>4000</v>
      </c>
    </row>
    <row r="529" spans="1:7" x14ac:dyDescent="0.25">
      <c r="A529" s="41" t="s">
        <v>148</v>
      </c>
      <c r="B529" s="41" t="s">
        <v>149</v>
      </c>
      <c r="C529" s="41" t="s">
        <v>145</v>
      </c>
      <c r="D529" s="42" t="s">
        <v>146</v>
      </c>
      <c r="E529" s="41" t="s">
        <v>147</v>
      </c>
      <c r="F529" s="43">
        <v>42245</v>
      </c>
      <c r="G529" s="44">
        <v>13519</v>
      </c>
    </row>
    <row r="530" spans="1:7" x14ac:dyDescent="0.25">
      <c r="A530" s="41" t="s">
        <v>154</v>
      </c>
      <c r="B530" s="41" t="s">
        <v>144</v>
      </c>
      <c r="C530" s="41" t="s">
        <v>145</v>
      </c>
      <c r="D530" s="42" t="s">
        <v>146</v>
      </c>
      <c r="E530" s="41" t="s">
        <v>147</v>
      </c>
      <c r="F530" s="43">
        <v>42284</v>
      </c>
      <c r="G530" s="44">
        <v>9000</v>
      </c>
    </row>
    <row r="531" spans="1:7" x14ac:dyDescent="0.25">
      <c r="A531" s="41" t="s">
        <v>154</v>
      </c>
      <c r="B531" s="41" t="s">
        <v>155</v>
      </c>
      <c r="C531" s="41" t="s">
        <v>145</v>
      </c>
      <c r="D531" s="42" t="s">
        <v>156</v>
      </c>
      <c r="E531" s="41" t="s">
        <v>147</v>
      </c>
      <c r="F531" s="43">
        <v>40999</v>
      </c>
      <c r="G531" s="44">
        <v>2878</v>
      </c>
    </row>
    <row r="532" spans="1:7" x14ac:dyDescent="0.25">
      <c r="A532" s="41" t="s">
        <v>143</v>
      </c>
      <c r="B532" s="41" t="s">
        <v>153</v>
      </c>
      <c r="C532" s="41" t="s">
        <v>150</v>
      </c>
      <c r="D532" s="42" t="s">
        <v>156</v>
      </c>
      <c r="E532" s="41" t="s">
        <v>151</v>
      </c>
      <c r="F532" s="43">
        <v>40520</v>
      </c>
      <c r="G532" s="44">
        <v>6561</v>
      </c>
    </row>
    <row r="533" spans="1:7" x14ac:dyDescent="0.25">
      <c r="A533" s="41" t="s">
        <v>148</v>
      </c>
      <c r="B533" s="41" t="s">
        <v>153</v>
      </c>
      <c r="C533" s="41" t="s">
        <v>145</v>
      </c>
      <c r="D533" s="42" t="s">
        <v>157</v>
      </c>
      <c r="E533" s="41" t="s">
        <v>147</v>
      </c>
      <c r="F533" s="43">
        <v>40798</v>
      </c>
      <c r="G533" s="44">
        <v>3075</v>
      </c>
    </row>
    <row r="534" spans="1:7" x14ac:dyDescent="0.25">
      <c r="A534" s="41" t="s">
        <v>158</v>
      </c>
      <c r="B534" s="41" t="s">
        <v>153</v>
      </c>
      <c r="C534" s="41" t="s">
        <v>150</v>
      </c>
      <c r="D534" s="42" t="s">
        <v>157</v>
      </c>
      <c r="E534" s="41" t="s">
        <v>147</v>
      </c>
      <c r="F534" s="43">
        <v>41408</v>
      </c>
      <c r="G534" s="44">
        <v>12700</v>
      </c>
    </row>
    <row r="535" spans="1:7" x14ac:dyDescent="0.25">
      <c r="A535" s="41" t="s">
        <v>158</v>
      </c>
      <c r="B535" s="41" t="s">
        <v>153</v>
      </c>
      <c r="C535" s="41" t="s">
        <v>145</v>
      </c>
      <c r="D535" s="42" t="s">
        <v>146</v>
      </c>
      <c r="E535" s="41" t="s">
        <v>147</v>
      </c>
      <c r="F535" s="43">
        <v>40242</v>
      </c>
      <c r="G535" s="44">
        <v>5904</v>
      </c>
    </row>
    <row r="536" spans="1:7" x14ac:dyDescent="0.25">
      <c r="A536" s="41" t="s">
        <v>154</v>
      </c>
      <c r="B536" s="41" t="s">
        <v>149</v>
      </c>
      <c r="C536" s="41" t="s">
        <v>150</v>
      </c>
      <c r="D536" s="42" t="s">
        <v>156</v>
      </c>
      <c r="E536" s="41" t="s">
        <v>147</v>
      </c>
      <c r="F536" s="43">
        <v>41749</v>
      </c>
      <c r="G536" s="44">
        <v>12455</v>
      </c>
    </row>
    <row r="537" spans="1:7" x14ac:dyDescent="0.25">
      <c r="A537" s="41" t="s">
        <v>159</v>
      </c>
      <c r="B537" s="41" t="s">
        <v>149</v>
      </c>
      <c r="C537" s="41" t="s">
        <v>150</v>
      </c>
      <c r="D537" s="42" t="s">
        <v>157</v>
      </c>
      <c r="E537" s="41" t="s">
        <v>147</v>
      </c>
      <c r="F537" s="43">
        <v>40834</v>
      </c>
      <c r="G537" s="44">
        <v>13000</v>
      </c>
    </row>
    <row r="538" spans="1:7" x14ac:dyDescent="0.25">
      <c r="A538" s="41" t="s">
        <v>159</v>
      </c>
      <c r="B538" s="41" t="s">
        <v>155</v>
      </c>
      <c r="C538" s="41" t="s">
        <v>145</v>
      </c>
      <c r="D538" s="42" t="s">
        <v>146</v>
      </c>
      <c r="E538" s="41" t="s">
        <v>147</v>
      </c>
      <c r="F538" s="43">
        <v>40578</v>
      </c>
      <c r="G538" s="44">
        <v>600</v>
      </c>
    </row>
    <row r="539" spans="1:7" x14ac:dyDescent="0.25">
      <c r="A539" s="41" t="s">
        <v>159</v>
      </c>
      <c r="B539" s="41" t="s">
        <v>149</v>
      </c>
      <c r="C539" s="41" t="s">
        <v>150</v>
      </c>
      <c r="D539" s="42" t="s">
        <v>156</v>
      </c>
      <c r="E539" s="41" t="s">
        <v>147</v>
      </c>
      <c r="F539" s="43">
        <v>42711</v>
      </c>
      <c r="G539" s="44">
        <v>13155</v>
      </c>
    </row>
    <row r="540" spans="1:7" x14ac:dyDescent="0.25">
      <c r="A540" s="41" t="s">
        <v>154</v>
      </c>
      <c r="B540" s="41" t="s">
        <v>153</v>
      </c>
      <c r="C540" s="41" t="s">
        <v>145</v>
      </c>
      <c r="D540" s="42" t="s">
        <v>156</v>
      </c>
      <c r="E540" s="41" t="s">
        <v>151</v>
      </c>
      <c r="F540" s="43">
        <v>42188</v>
      </c>
      <c r="G540" s="44">
        <v>3728</v>
      </c>
    </row>
    <row r="541" spans="1:7" x14ac:dyDescent="0.25">
      <c r="A541" s="41" t="s">
        <v>158</v>
      </c>
      <c r="B541" s="41" t="s">
        <v>153</v>
      </c>
      <c r="C541" s="41" t="s">
        <v>150</v>
      </c>
      <c r="D541" s="42" t="s">
        <v>157</v>
      </c>
      <c r="E541" s="41" t="s">
        <v>147</v>
      </c>
      <c r="F541" s="43">
        <v>40502</v>
      </c>
      <c r="G541" s="44">
        <v>2000</v>
      </c>
    </row>
    <row r="542" spans="1:7" x14ac:dyDescent="0.25">
      <c r="A542" s="41" t="s">
        <v>158</v>
      </c>
      <c r="B542" s="41" t="s">
        <v>149</v>
      </c>
      <c r="C542" s="41" t="s">
        <v>145</v>
      </c>
      <c r="D542" s="42" t="s">
        <v>146</v>
      </c>
      <c r="E542" s="41" t="s">
        <v>151</v>
      </c>
      <c r="F542" s="43">
        <v>40734</v>
      </c>
      <c r="G542" s="44">
        <v>13550</v>
      </c>
    </row>
    <row r="543" spans="1:7" x14ac:dyDescent="0.25">
      <c r="A543" s="41" t="s">
        <v>154</v>
      </c>
      <c r="B543" s="41" t="s">
        <v>155</v>
      </c>
      <c r="C543" s="41" t="s">
        <v>150</v>
      </c>
      <c r="D543" s="42" t="s">
        <v>156</v>
      </c>
      <c r="E543" s="41" t="s">
        <v>151</v>
      </c>
      <c r="F543" s="43">
        <v>42505</v>
      </c>
      <c r="G543" s="44">
        <v>7854</v>
      </c>
    </row>
    <row r="544" spans="1:7" x14ac:dyDescent="0.25">
      <c r="A544" s="41" t="s">
        <v>154</v>
      </c>
      <c r="B544" s="41" t="s">
        <v>155</v>
      </c>
      <c r="C544" s="41" t="s">
        <v>150</v>
      </c>
      <c r="D544" s="42" t="s">
        <v>146</v>
      </c>
      <c r="E544" s="41" t="s">
        <v>151</v>
      </c>
      <c r="F544" s="43">
        <v>40980</v>
      </c>
      <c r="G544" s="44">
        <v>5393</v>
      </c>
    </row>
    <row r="545" spans="1:7" x14ac:dyDescent="0.25">
      <c r="A545" s="41" t="s">
        <v>154</v>
      </c>
      <c r="B545" s="41" t="s">
        <v>149</v>
      </c>
      <c r="C545" s="41" t="s">
        <v>150</v>
      </c>
      <c r="D545" s="42" t="s">
        <v>157</v>
      </c>
      <c r="E545" s="41" t="s">
        <v>147</v>
      </c>
      <c r="F545" s="43">
        <v>41584</v>
      </c>
      <c r="G545" s="44">
        <v>8469</v>
      </c>
    </row>
    <row r="546" spans="1:7" x14ac:dyDescent="0.25">
      <c r="A546" s="41" t="s">
        <v>148</v>
      </c>
      <c r="B546" s="41" t="s">
        <v>155</v>
      </c>
      <c r="C546" s="41" t="s">
        <v>145</v>
      </c>
      <c r="D546" s="42" t="s">
        <v>146</v>
      </c>
      <c r="E546" s="41" t="s">
        <v>147</v>
      </c>
      <c r="F546" s="43">
        <v>41052</v>
      </c>
      <c r="G546" s="44">
        <v>200</v>
      </c>
    </row>
    <row r="547" spans="1:7" x14ac:dyDescent="0.25">
      <c r="A547" s="41" t="s">
        <v>158</v>
      </c>
      <c r="B547" s="41" t="s">
        <v>153</v>
      </c>
      <c r="C547" s="41" t="s">
        <v>150</v>
      </c>
      <c r="D547" s="42" t="s">
        <v>146</v>
      </c>
      <c r="E547" s="41" t="s">
        <v>151</v>
      </c>
      <c r="F547" s="43">
        <v>40877</v>
      </c>
      <c r="G547" s="44">
        <v>12789</v>
      </c>
    </row>
    <row r="548" spans="1:7" x14ac:dyDescent="0.25">
      <c r="A548" s="41" t="s">
        <v>158</v>
      </c>
      <c r="B548" s="41" t="s">
        <v>153</v>
      </c>
      <c r="C548" s="41" t="s">
        <v>145</v>
      </c>
      <c r="D548" s="42" t="s">
        <v>157</v>
      </c>
      <c r="E548" s="41" t="s">
        <v>147</v>
      </c>
      <c r="F548" s="43">
        <v>41036</v>
      </c>
      <c r="G548" s="44">
        <v>133</v>
      </c>
    </row>
    <row r="549" spans="1:7" x14ac:dyDescent="0.25">
      <c r="A549" s="41" t="s">
        <v>158</v>
      </c>
      <c r="B549" s="41" t="s">
        <v>155</v>
      </c>
      <c r="C549" s="41" t="s">
        <v>145</v>
      </c>
      <c r="D549" s="42" t="s">
        <v>146</v>
      </c>
      <c r="E549" s="41" t="s">
        <v>147</v>
      </c>
      <c r="F549" s="43">
        <v>41361</v>
      </c>
      <c r="G549" s="44">
        <v>30000</v>
      </c>
    </row>
    <row r="550" spans="1:7" x14ac:dyDescent="0.25">
      <c r="A550" s="41" t="s">
        <v>159</v>
      </c>
      <c r="B550" s="41" t="s">
        <v>155</v>
      </c>
      <c r="C550" s="41" t="s">
        <v>150</v>
      </c>
      <c r="D550" s="42" t="s">
        <v>157</v>
      </c>
      <c r="E550" s="41" t="s">
        <v>147</v>
      </c>
      <c r="F550" s="43">
        <v>41868</v>
      </c>
      <c r="G550" s="44">
        <v>11169</v>
      </c>
    </row>
    <row r="551" spans="1:7" x14ac:dyDescent="0.25">
      <c r="A551" s="41" t="s">
        <v>159</v>
      </c>
      <c r="B551" s="41" t="s">
        <v>149</v>
      </c>
      <c r="C551" s="41" t="s">
        <v>150</v>
      </c>
      <c r="D551" s="42" t="s">
        <v>156</v>
      </c>
      <c r="E551" s="41" t="s">
        <v>147</v>
      </c>
      <c r="F551" s="43">
        <v>42391</v>
      </c>
      <c r="G551" s="44">
        <v>6314</v>
      </c>
    </row>
    <row r="552" spans="1:7" x14ac:dyDescent="0.25">
      <c r="A552" s="41" t="s">
        <v>159</v>
      </c>
      <c r="B552" s="41" t="s">
        <v>153</v>
      </c>
      <c r="C552" s="41" t="s">
        <v>150</v>
      </c>
      <c r="D552" s="42" t="s">
        <v>146</v>
      </c>
      <c r="E552" s="41" t="s">
        <v>151</v>
      </c>
      <c r="F552" s="43">
        <v>42160</v>
      </c>
      <c r="G552" s="44">
        <v>500</v>
      </c>
    </row>
    <row r="553" spans="1:7" x14ac:dyDescent="0.25">
      <c r="A553" s="41" t="s">
        <v>158</v>
      </c>
      <c r="B553" s="41" t="s">
        <v>149</v>
      </c>
      <c r="C553" s="41" t="s">
        <v>145</v>
      </c>
      <c r="D553" s="42" t="s">
        <v>157</v>
      </c>
      <c r="E553" s="41" t="s">
        <v>151</v>
      </c>
      <c r="F553" s="43">
        <v>41699</v>
      </c>
      <c r="G553" s="44">
        <v>14698</v>
      </c>
    </row>
    <row r="554" spans="1:7" x14ac:dyDescent="0.25">
      <c r="A554" s="41" t="s">
        <v>158</v>
      </c>
      <c r="B554" s="41" t="s">
        <v>149</v>
      </c>
      <c r="C554" s="41" t="s">
        <v>145</v>
      </c>
      <c r="D554" s="42" t="s">
        <v>146</v>
      </c>
      <c r="E554" s="41" t="s">
        <v>151</v>
      </c>
      <c r="F554" s="43">
        <v>41185</v>
      </c>
      <c r="G554" s="44">
        <v>11201</v>
      </c>
    </row>
    <row r="555" spans="1:7" x14ac:dyDescent="0.25">
      <c r="A555" s="41" t="s">
        <v>154</v>
      </c>
      <c r="B555" s="41" t="s">
        <v>155</v>
      </c>
      <c r="C555" s="41" t="s">
        <v>150</v>
      </c>
      <c r="D555" s="42" t="s">
        <v>156</v>
      </c>
      <c r="E555" s="41" t="s">
        <v>147</v>
      </c>
      <c r="F555" s="43">
        <v>40733</v>
      </c>
      <c r="G555" s="44">
        <v>8042</v>
      </c>
    </row>
    <row r="556" spans="1:7" x14ac:dyDescent="0.25">
      <c r="A556" s="41" t="s">
        <v>154</v>
      </c>
      <c r="B556" s="41" t="s">
        <v>155</v>
      </c>
      <c r="C556" s="41" t="s">
        <v>145</v>
      </c>
      <c r="D556" s="42" t="s">
        <v>157</v>
      </c>
      <c r="E556" s="41" t="s">
        <v>147</v>
      </c>
      <c r="F556" s="43">
        <v>40445</v>
      </c>
      <c r="G556" s="44">
        <v>13973</v>
      </c>
    </row>
    <row r="557" spans="1:7" x14ac:dyDescent="0.25">
      <c r="A557" s="41" t="s">
        <v>154</v>
      </c>
      <c r="B557" s="41" t="s">
        <v>155</v>
      </c>
      <c r="C557" s="41" t="s">
        <v>145</v>
      </c>
      <c r="D557" s="42" t="s">
        <v>146</v>
      </c>
      <c r="E557" s="41" t="s">
        <v>151</v>
      </c>
      <c r="F557" s="43">
        <v>40297</v>
      </c>
      <c r="G557" s="44">
        <v>7192</v>
      </c>
    </row>
    <row r="558" spans="1:7" x14ac:dyDescent="0.25">
      <c r="A558" s="41" t="s">
        <v>148</v>
      </c>
      <c r="B558" s="41" t="s">
        <v>149</v>
      </c>
      <c r="C558" s="41" t="s">
        <v>145</v>
      </c>
      <c r="D558" s="42" t="s">
        <v>146</v>
      </c>
      <c r="E558" s="41" t="s">
        <v>147</v>
      </c>
      <c r="F558" s="43">
        <v>42530</v>
      </c>
      <c r="G558" s="44">
        <v>15208</v>
      </c>
    </row>
    <row r="559" spans="1:7" x14ac:dyDescent="0.25">
      <c r="A559" s="41" t="s">
        <v>148</v>
      </c>
      <c r="B559" s="41" t="s">
        <v>153</v>
      </c>
      <c r="C559" s="41" t="s">
        <v>145</v>
      </c>
      <c r="D559" s="42" t="s">
        <v>146</v>
      </c>
      <c r="E559" s="41" t="s">
        <v>151</v>
      </c>
      <c r="F559" s="43">
        <v>41253</v>
      </c>
      <c r="G559" s="44">
        <v>2749</v>
      </c>
    </row>
    <row r="560" spans="1:7" x14ac:dyDescent="0.25">
      <c r="A560" s="41" t="s">
        <v>148</v>
      </c>
      <c r="B560" s="41" t="s">
        <v>153</v>
      </c>
      <c r="C560" s="41" t="s">
        <v>150</v>
      </c>
      <c r="D560" s="42" t="s">
        <v>146</v>
      </c>
      <c r="E560" s="41" t="s">
        <v>147</v>
      </c>
      <c r="F560" s="43">
        <v>41284</v>
      </c>
      <c r="G560" s="44">
        <v>9641</v>
      </c>
    </row>
    <row r="561" spans="1:7" x14ac:dyDescent="0.25">
      <c r="A561" s="41" t="s">
        <v>148</v>
      </c>
      <c r="B561" s="41" t="s">
        <v>149</v>
      </c>
      <c r="C561" s="41" t="s">
        <v>145</v>
      </c>
      <c r="D561" s="42" t="s">
        <v>156</v>
      </c>
      <c r="E561" s="41" t="s">
        <v>147</v>
      </c>
      <c r="F561" s="43">
        <v>41886</v>
      </c>
      <c r="G561" s="44">
        <v>75000</v>
      </c>
    </row>
    <row r="562" spans="1:7" x14ac:dyDescent="0.25">
      <c r="A562" s="41" t="s">
        <v>159</v>
      </c>
      <c r="B562" s="41" t="s">
        <v>149</v>
      </c>
      <c r="C562" s="41" t="s">
        <v>150</v>
      </c>
      <c r="D562" s="42" t="s">
        <v>146</v>
      </c>
      <c r="E562" s="41" t="s">
        <v>147</v>
      </c>
      <c r="F562" s="43">
        <v>40662</v>
      </c>
      <c r="G562" s="44">
        <v>5943</v>
      </c>
    </row>
    <row r="563" spans="1:7" x14ac:dyDescent="0.25">
      <c r="A563" s="41" t="s">
        <v>159</v>
      </c>
      <c r="B563" s="41" t="s">
        <v>149</v>
      </c>
      <c r="C563" s="41" t="s">
        <v>145</v>
      </c>
      <c r="D563" s="42" t="s">
        <v>156</v>
      </c>
      <c r="E563" s="41" t="s">
        <v>151</v>
      </c>
      <c r="F563" s="43">
        <v>42124</v>
      </c>
      <c r="G563" s="44">
        <v>11898</v>
      </c>
    </row>
    <row r="564" spans="1:7" x14ac:dyDescent="0.25">
      <c r="A564" s="41" t="s">
        <v>159</v>
      </c>
      <c r="B564" s="41" t="s">
        <v>149</v>
      </c>
      <c r="C564" s="41" t="s">
        <v>145</v>
      </c>
      <c r="D564" s="42" t="s">
        <v>156</v>
      </c>
      <c r="E564" s="41" t="s">
        <v>151</v>
      </c>
      <c r="F564" s="43">
        <v>42448</v>
      </c>
      <c r="G564" s="44">
        <v>9001</v>
      </c>
    </row>
    <row r="565" spans="1:7" x14ac:dyDescent="0.25">
      <c r="A565" s="41" t="s">
        <v>159</v>
      </c>
      <c r="B565" s="41" t="s">
        <v>144</v>
      </c>
      <c r="C565" s="41" t="s">
        <v>150</v>
      </c>
      <c r="D565" s="42" t="s">
        <v>156</v>
      </c>
      <c r="E565" s="41" t="s">
        <v>151</v>
      </c>
      <c r="F565" s="43">
        <v>41196</v>
      </c>
      <c r="G565" s="44">
        <v>2000</v>
      </c>
    </row>
    <row r="566" spans="1:7" x14ac:dyDescent="0.25">
      <c r="A566" s="41" t="s">
        <v>154</v>
      </c>
      <c r="B566" s="41" t="s">
        <v>153</v>
      </c>
      <c r="C566" s="41" t="s">
        <v>145</v>
      </c>
      <c r="D566" s="42" t="s">
        <v>157</v>
      </c>
      <c r="E566" s="41" t="s">
        <v>147</v>
      </c>
      <c r="F566" s="43">
        <v>41897</v>
      </c>
      <c r="G566" s="44">
        <v>3807</v>
      </c>
    </row>
    <row r="567" spans="1:7" x14ac:dyDescent="0.25">
      <c r="A567" s="41" t="s">
        <v>154</v>
      </c>
      <c r="B567" s="41" t="s">
        <v>149</v>
      </c>
      <c r="C567" s="41" t="s">
        <v>150</v>
      </c>
      <c r="D567" s="42" t="s">
        <v>146</v>
      </c>
      <c r="E567" s="41" t="s">
        <v>151</v>
      </c>
      <c r="F567" s="43">
        <v>40757</v>
      </c>
      <c r="G567" s="44">
        <v>4191</v>
      </c>
    </row>
    <row r="568" spans="1:7" x14ac:dyDescent="0.25">
      <c r="A568" s="41" t="s">
        <v>154</v>
      </c>
      <c r="B568" s="41" t="s">
        <v>153</v>
      </c>
      <c r="C568" s="41" t="s">
        <v>145</v>
      </c>
      <c r="D568" s="42" t="s">
        <v>146</v>
      </c>
      <c r="E568" s="41" t="s">
        <v>151</v>
      </c>
      <c r="F568" s="43">
        <v>41409</v>
      </c>
      <c r="G568" s="44">
        <v>7342</v>
      </c>
    </row>
    <row r="569" spans="1:7" x14ac:dyDescent="0.25">
      <c r="A569" s="41" t="s">
        <v>154</v>
      </c>
      <c r="B569" s="41" t="s">
        <v>155</v>
      </c>
      <c r="C569" s="41" t="s">
        <v>145</v>
      </c>
      <c r="D569" s="42" t="s">
        <v>157</v>
      </c>
      <c r="E569" s="41" t="s">
        <v>147</v>
      </c>
      <c r="F569" s="43">
        <v>40326</v>
      </c>
      <c r="G569" s="44">
        <v>4985</v>
      </c>
    </row>
    <row r="570" spans="1:7" x14ac:dyDescent="0.25">
      <c r="A570" s="41" t="s">
        <v>159</v>
      </c>
      <c r="B570" s="41" t="s">
        <v>149</v>
      </c>
      <c r="C570" s="41" t="s">
        <v>150</v>
      </c>
      <c r="D570" s="42" t="s">
        <v>157</v>
      </c>
      <c r="E570" s="41" t="s">
        <v>151</v>
      </c>
      <c r="F570" s="43">
        <v>40614</v>
      </c>
      <c r="G570" s="44">
        <v>12276</v>
      </c>
    </row>
    <row r="571" spans="1:7" x14ac:dyDescent="0.25">
      <c r="A571" s="41" t="s">
        <v>159</v>
      </c>
      <c r="B571" s="41" t="s">
        <v>155</v>
      </c>
      <c r="C571" s="41" t="s">
        <v>145</v>
      </c>
      <c r="D571" s="42" t="s">
        <v>146</v>
      </c>
      <c r="E571" s="41" t="s">
        <v>147</v>
      </c>
      <c r="F571" s="43">
        <v>41563</v>
      </c>
      <c r="G571" s="44">
        <v>7167</v>
      </c>
    </row>
    <row r="572" spans="1:7" x14ac:dyDescent="0.25">
      <c r="A572" s="41" t="s">
        <v>154</v>
      </c>
      <c r="B572" s="41" t="s">
        <v>153</v>
      </c>
      <c r="C572" s="41" t="s">
        <v>145</v>
      </c>
      <c r="D572" s="42" t="s">
        <v>146</v>
      </c>
      <c r="E572" s="41" t="s">
        <v>151</v>
      </c>
      <c r="F572" s="43">
        <v>41694</v>
      </c>
      <c r="G572" s="44">
        <v>12817</v>
      </c>
    </row>
    <row r="573" spans="1:7" x14ac:dyDescent="0.25">
      <c r="A573" s="41" t="s">
        <v>148</v>
      </c>
      <c r="B573" s="41" t="s">
        <v>153</v>
      </c>
      <c r="C573" s="41" t="s">
        <v>150</v>
      </c>
      <c r="D573" s="42" t="s">
        <v>156</v>
      </c>
      <c r="E573" s="41" t="s">
        <v>151</v>
      </c>
      <c r="F573" s="43">
        <v>42405</v>
      </c>
      <c r="G573" s="44">
        <v>5517</v>
      </c>
    </row>
    <row r="574" spans="1:7" x14ac:dyDescent="0.25">
      <c r="A574" s="41" t="s">
        <v>148</v>
      </c>
      <c r="B574" s="41" t="s">
        <v>149</v>
      </c>
      <c r="C574" s="41" t="s">
        <v>150</v>
      </c>
      <c r="D574" s="42" t="s">
        <v>156</v>
      </c>
      <c r="E574" s="41" t="s">
        <v>147</v>
      </c>
      <c r="F574" s="43">
        <v>42532</v>
      </c>
      <c r="G574" s="44">
        <v>10306</v>
      </c>
    </row>
    <row r="575" spans="1:7" x14ac:dyDescent="0.25">
      <c r="A575" s="41" t="s">
        <v>154</v>
      </c>
      <c r="B575" s="41" t="s">
        <v>153</v>
      </c>
      <c r="C575" s="41" t="s">
        <v>150</v>
      </c>
      <c r="D575" s="42" t="s">
        <v>146</v>
      </c>
      <c r="E575" s="41" t="s">
        <v>147</v>
      </c>
      <c r="F575" s="43">
        <v>42452</v>
      </c>
      <c r="G575" s="44">
        <v>14433</v>
      </c>
    </row>
    <row r="576" spans="1:7" x14ac:dyDescent="0.25">
      <c r="A576" s="41" t="s">
        <v>148</v>
      </c>
      <c r="B576" s="41" t="s">
        <v>153</v>
      </c>
      <c r="C576" s="41" t="s">
        <v>150</v>
      </c>
      <c r="D576" s="42" t="s">
        <v>146</v>
      </c>
      <c r="E576" s="41" t="s">
        <v>151</v>
      </c>
      <c r="F576" s="43">
        <v>42207</v>
      </c>
      <c r="G576" s="44">
        <v>4562</v>
      </c>
    </row>
    <row r="577" spans="1:7" x14ac:dyDescent="0.25">
      <c r="A577" s="41" t="s">
        <v>148</v>
      </c>
      <c r="B577" s="41" t="s">
        <v>149</v>
      </c>
      <c r="C577" s="41" t="s">
        <v>145</v>
      </c>
      <c r="D577" s="42" t="s">
        <v>146</v>
      </c>
      <c r="E577" s="41" t="s">
        <v>147</v>
      </c>
      <c r="F577" s="43">
        <v>41467</v>
      </c>
      <c r="G577" s="44">
        <v>11541</v>
      </c>
    </row>
    <row r="578" spans="1:7" x14ac:dyDescent="0.25">
      <c r="A578" s="41" t="s">
        <v>143</v>
      </c>
      <c r="B578" s="41" t="s">
        <v>149</v>
      </c>
      <c r="C578" s="41" t="s">
        <v>150</v>
      </c>
      <c r="D578" s="42" t="s">
        <v>146</v>
      </c>
      <c r="E578" s="41" t="s">
        <v>151</v>
      </c>
      <c r="F578" s="43">
        <v>41698</v>
      </c>
      <c r="G578" s="44">
        <v>5586</v>
      </c>
    </row>
    <row r="579" spans="1:7" x14ac:dyDescent="0.25">
      <c r="A579" s="41" t="s">
        <v>148</v>
      </c>
      <c r="B579" s="41" t="s">
        <v>149</v>
      </c>
      <c r="C579" s="41" t="s">
        <v>150</v>
      </c>
      <c r="D579" s="42" t="s">
        <v>157</v>
      </c>
      <c r="E579" s="41" t="s">
        <v>151</v>
      </c>
      <c r="F579" s="43">
        <v>40991</v>
      </c>
      <c r="G579" s="44">
        <v>7668</v>
      </c>
    </row>
    <row r="580" spans="1:7" x14ac:dyDescent="0.25">
      <c r="A580" s="41" t="s">
        <v>152</v>
      </c>
      <c r="B580" s="41" t="s">
        <v>153</v>
      </c>
      <c r="C580" s="41" t="s">
        <v>145</v>
      </c>
      <c r="D580" s="42" t="s">
        <v>146</v>
      </c>
      <c r="E580" s="41" t="s">
        <v>147</v>
      </c>
      <c r="F580" s="43">
        <v>41413</v>
      </c>
      <c r="G580" s="44">
        <v>4010</v>
      </c>
    </row>
    <row r="581" spans="1:7" x14ac:dyDescent="0.25">
      <c r="A581" s="41" t="s">
        <v>154</v>
      </c>
      <c r="B581" s="41" t="s">
        <v>153</v>
      </c>
      <c r="C581" s="41" t="s">
        <v>145</v>
      </c>
      <c r="D581" s="42" t="s">
        <v>146</v>
      </c>
      <c r="E581" s="41" t="s">
        <v>151</v>
      </c>
      <c r="F581" s="43">
        <v>40893</v>
      </c>
      <c r="G581" s="44">
        <v>10332</v>
      </c>
    </row>
    <row r="582" spans="1:7" x14ac:dyDescent="0.25">
      <c r="A582" s="41" t="s">
        <v>143</v>
      </c>
      <c r="B582" s="41" t="s">
        <v>153</v>
      </c>
      <c r="C582" s="41" t="s">
        <v>150</v>
      </c>
      <c r="D582" s="42" t="s">
        <v>146</v>
      </c>
      <c r="E582" s="41" t="s">
        <v>147</v>
      </c>
      <c r="F582" s="43">
        <v>40269</v>
      </c>
      <c r="G582" s="44">
        <v>14693</v>
      </c>
    </row>
    <row r="583" spans="1:7" x14ac:dyDescent="0.25">
      <c r="A583" s="41" t="s">
        <v>154</v>
      </c>
      <c r="B583" s="41" t="s">
        <v>149</v>
      </c>
      <c r="C583" s="41" t="s">
        <v>150</v>
      </c>
      <c r="D583" s="42" t="s">
        <v>146</v>
      </c>
      <c r="E583" s="41" t="s">
        <v>151</v>
      </c>
      <c r="F583" s="43">
        <v>40242</v>
      </c>
      <c r="G583" s="44">
        <v>13091</v>
      </c>
    </row>
    <row r="584" spans="1:7" x14ac:dyDescent="0.25">
      <c r="A584" s="41" t="s">
        <v>158</v>
      </c>
      <c r="B584" s="41" t="s">
        <v>153</v>
      </c>
      <c r="C584" s="41" t="s">
        <v>150</v>
      </c>
      <c r="D584" s="42" t="s">
        <v>146</v>
      </c>
      <c r="E584" s="41" t="s">
        <v>151</v>
      </c>
      <c r="F584" s="43">
        <v>41332</v>
      </c>
      <c r="G584" s="44">
        <v>14757</v>
      </c>
    </row>
    <row r="585" spans="1:7" x14ac:dyDescent="0.25">
      <c r="A585" s="41" t="s">
        <v>154</v>
      </c>
      <c r="B585" s="41" t="s">
        <v>155</v>
      </c>
      <c r="C585" s="41" t="s">
        <v>145</v>
      </c>
      <c r="D585" s="42" t="s">
        <v>156</v>
      </c>
      <c r="E585" s="41" t="s">
        <v>151</v>
      </c>
      <c r="F585" s="43">
        <v>42353</v>
      </c>
      <c r="G585" s="44">
        <v>8436</v>
      </c>
    </row>
    <row r="586" spans="1:7" x14ac:dyDescent="0.25">
      <c r="A586" s="41" t="s">
        <v>148</v>
      </c>
      <c r="B586" s="41" t="s">
        <v>155</v>
      </c>
      <c r="C586" s="41" t="s">
        <v>145</v>
      </c>
      <c r="D586" s="42" t="s">
        <v>156</v>
      </c>
      <c r="E586" s="41" t="s">
        <v>147</v>
      </c>
      <c r="F586" s="43">
        <v>40665</v>
      </c>
      <c r="G586" s="44">
        <v>14849</v>
      </c>
    </row>
    <row r="587" spans="1:7" x14ac:dyDescent="0.25">
      <c r="A587" s="41" t="s">
        <v>143</v>
      </c>
      <c r="B587" s="41" t="s">
        <v>155</v>
      </c>
      <c r="C587" s="41" t="s">
        <v>145</v>
      </c>
      <c r="D587" s="42" t="s">
        <v>146</v>
      </c>
      <c r="E587" s="41" t="s">
        <v>147</v>
      </c>
      <c r="F587" s="43">
        <v>40917</v>
      </c>
      <c r="G587" s="44">
        <v>11365</v>
      </c>
    </row>
    <row r="588" spans="1:7" x14ac:dyDescent="0.25">
      <c r="A588" s="41" t="s">
        <v>158</v>
      </c>
      <c r="B588" s="41" t="s">
        <v>155</v>
      </c>
      <c r="C588" s="41" t="s">
        <v>150</v>
      </c>
      <c r="D588" s="42" t="s">
        <v>146</v>
      </c>
      <c r="E588" s="41" t="s">
        <v>147</v>
      </c>
      <c r="F588" s="43">
        <v>40424</v>
      </c>
      <c r="G588" s="44">
        <v>7358</v>
      </c>
    </row>
    <row r="589" spans="1:7" x14ac:dyDescent="0.25">
      <c r="A589" s="41" t="s">
        <v>152</v>
      </c>
      <c r="B589" s="41" t="s">
        <v>153</v>
      </c>
      <c r="C589" s="41" t="s">
        <v>145</v>
      </c>
      <c r="D589" s="42" t="s">
        <v>157</v>
      </c>
      <c r="E589" s="41" t="s">
        <v>151</v>
      </c>
      <c r="F589" s="43">
        <v>41238</v>
      </c>
      <c r="G589" s="44">
        <v>7193</v>
      </c>
    </row>
    <row r="590" spans="1:7" x14ac:dyDescent="0.25">
      <c r="A590" s="41" t="s">
        <v>159</v>
      </c>
      <c r="B590" s="41" t="s">
        <v>149</v>
      </c>
      <c r="C590" s="41" t="s">
        <v>145</v>
      </c>
      <c r="D590" s="42" t="s">
        <v>157</v>
      </c>
      <c r="E590" s="41" t="s">
        <v>151</v>
      </c>
      <c r="F590" s="43">
        <v>41738</v>
      </c>
      <c r="G590" s="44">
        <v>13596</v>
      </c>
    </row>
    <row r="591" spans="1:7" x14ac:dyDescent="0.25">
      <c r="A591" s="41" t="s">
        <v>148</v>
      </c>
      <c r="B591" s="41" t="s">
        <v>153</v>
      </c>
      <c r="C591" s="41" t="s">
        <v>145</v>
      </c>
      <c r="D591" s="42" t="s">
        <v>146</v>
      </c>
      <c r="E591" s="41" t="s">
        <v>151</v>
      </c>
      <c r="F591" s="43">
        <v>40702</v>
      </c>
      <c r="G591" s="44">
        <v>3434</v>
      </c>
    </row>
    <row r="592" spans="1:7" x14ac:dyDescent="0.25">
      <c r="A592" s="41" t="s">
        <v>154</v>
      </c>
      <c r="B592" s="41" t="s">
        <v>153</v>
      </c>
      <c r="C592" s="41" t="s">
        <v>150</v>
      </c>
      <c r="D592" s="42" t="s">
        <v>157</v>
      </c>
      <c r="E592" s="41" t="s">
        <v>147</v>
      </c>
      <c r="F592" s="43">
        <v>40824</v>
      </c>
      <c r="G592" s="44">
        <v>6000</v>
      </c>
    </row>
    <row r="593" spans="1:7" x14ac:dyDescent="0.25">
      <c r="A593" s="41" t="s">
        <v>143</v>
      </c>
      <c r="B593" s="41" t="s">
        <v>153</v>
      </c>
      <c r="C593" s="41" t="s">
        <v>150</v>
      </c>
      <c r="D593" s="42" t="s">
        <v>146</v>
      </c>
      <c r="E593" s="41" t="s">
        <v>151</v>
      </c>
      <c r="F593" s="43">
        <v>41235</v>
      </c>
      <c r="G593" s="44">
        <v>7197</v>
      </c>
    </row>
    <row r="594" spans="1:7" x14ac:dyDescent="0.25">
      <c r="A594" s="41" t="s">
        <v>148</v>
      </c>
      <c r="B594" s="41" t="s">
        <v>155</v>
      </c>
      <c r="C594" s="41" t="s">
        <v>145</v>
      </c>
      <c r="D594" s="42" t="s">
        <v>156</v>
      </c>
      <c r="E594" s="41" t="s">
        <v>147</v>
      </c>
      <c r="F594" s="43">
        <v>41059</v>
      </c>
      <c r="G594" s="44">
        <v>5445</v>
      </c>
    </row>
    <row r="595" spans="1:7" x14ac:dyDescent="0.25">
      <c r="A595" s="41" t="s">
        <v>148</v>
      </c>
      <c r="B595" s="41" t="s">
        <v>149</v>
      </c>
      <c r="C595" s="41" t="s">
        <v>150</v>
      </c>
      <c r="D595" s="42" t="s">
        <v>146</v>
      </c>
      <c r="E595" s="41" t="s">
        <v>147</v>
      </c>
      <c r="F595" s="43">
        <v>40562</v>
      </c>
      <c r="G595" s="44">
        <v>12127</v>
      </c>
    </row>
    <row r="596" spans="1:7" x14ac:dyDescent="0.25">
      <c r="A596" s="41" t="s">
        <v>154</v>
      </c>
      <c r="B596" s="41" t="s">
        <v>153</v>
      </c>
      <c r="C596" s="41" t="s">
        <v>150</v>
      </c>
      <c r="D596" s="42" t="s">
        <v>157</v>
      </c>
      <c r="E596" s="41" t="s">
        <v>151</v>
      </c>
      <c r="F596" s="43">
        <v>41074</v>
      </c>
      <c r="G596" s="44">
        <v>10322</v>
      </c>
    </row>
    <row r="597" spans="1:7" x14ac:dyDescent="0.25">
      <c r="A597" s="41" t="s">
        <v>154</v>
      </c>
      <c r="B597" s="41" t="s">
        <v>149</v>
      </c>
      <c r="C597" s="41" t="s">
        <v>150</v>
      </c>
      <c r="D597" s="42" t="s">
        <v>146</v>
      </c>
      <c r="E597" s="41" t="s">
        <v>147</v>
      </c>
      <c r="F597" s="43">
        <v>40734</v>
      </c>
      <c r="G597" s="44">
        <v>4518</v>
      </c>
    </row>
    <row r="598" spans="1:7" x14ac:dyDescent="0.25">
      <c r="A598" s="41" t="s">
        <v>159</v>
      </c>
      <c r="B598" s="41" t="s">
        <v>155</v>
      </c>
      <c r="C598" s="41" t="s">
        <v>145</v>
      </c>
      <c r="D598" s="42" t="s">
        <v>146</v>
      </c>
      <c r="E598" s="41" t="s">
        <v>147</v>
      </c>
      <c r="F598" s="43">
        <v>41591</v>
      </c>
      <c r="G598" s="44">
        <v>6762</v>
      </c>
    </row>
    <row r="599" spans="1:7" x14ac:dyDescent="0.25">
      <c r="A599" s="41" t="s">
        <v>148</v>
      </c>
      <c r="B599" s="41" t="s">
        <v>149</v>
      </c>
      <c r="C599" s="41" t="s">
        <v>145</v>
      </c>
      <c r="D599" s="42" t="s">
        <v>146</v>
      </c>
      <c r="E599" s="41" t="s">
        <v>147</v>
      </c>
      <c r="F599" s="43">
        <v>41791</v>
      </c>
      <c r="G599" s="44">
        <v>15208</v>
      </c>
    </row>
    <row r="600" spans="1:7" x14ac:dyDescent="0.25">
      <c r="A600" s="41" t="s">
        <v>154</v>
      </c>
      <c r="B600" s="41" t="s">
        <v>153</v>
      </c>
      <c r="C600" s="41" t="s">
        <v>145</v>
      </c>
      <c r="D600" s="42" t="s">
        <v>146</v>
      </c>
      <c r="E600" s="41" t="s">
        <v>151</v>
      </c>
      <c r="F600" s="43">
        <v>41401</v>
      </c>
      <c r="G600" s="44">
        <v>100</v>
      </c>
    </row>
    <row r="601" spans="1:7" x14ac:dyDescent="0.25">
      <c r="A601" s="41" t="s">
        <v>154</v>
      </c>
      <c r="B601" s="41" t="s">
        <v>149</v>
      </c>
      <c r="C601" s="41" t="s">
        <v>145</v>
      </c>
      <c r="D601" s="42" t="s">
        <v>157</v>
      </c>
      <c r="E601" s="41" t="s">
        <v>147</v>
      </c>
      <c r="F601" s="43">
        <v>42681</v>
      </c>
      <c r="G601" s="44">
        <v>12505</v>
      </c>
    </row>
    <row r="602" spans="1:7" x14ac:dyDescent="0.25">
      <c r="A602" s="41" t="s">
        <v>143</v>
      </c>
      <c r="B602" s="41" t="s">
        <v>149</v>
      </c>
      <c r="C602" s="41" t="s">
        <v>145</v>
      </c>
      <c r="D602" s="42" t="s">
        <v>156</v>
      </c>
      <c r="E602" s="41" t="s">
        <v>151</v>
      </c>
      <c r="F602" s="43">
        <v>42430</v>
      </c>
      <c r="G602" s="44">
        <v>12500</v>
      </c>
    </row>
    <row r="603" spans="1:7" x14ac:dyDescent="0.25">
      <c r="A603" s="41" t="s">
        <v>148</v>
      </c>
      <c r="B603" s="41" t="s">
        <v>155</v>
      </c>
      <c r="C603" s="41" t="s">
        <v>145</v>
      </c>
      <c r="D603" s="42" t="s">
        <v>146</v>
      </c>
      <c r="E603" s="41" t="s">
        <v>151</v>
      </c>
      <c r="F603" s="43">
        <v>41206</v>
      </c>
      <c r="G603" s="44">
        <v>600</v>
      </c>
    </row>
    <row r="604" spans="1:7" x14ac:dyDescent="0.25">
      <c r="A604" s="41" t="s">
        <v>158</v>
      </c>
      <c r="B604" s="41" t="s">
        <v>144</v>
      </c>
      <c r="C604" s="41" t="s">
        <v>150</v>
      </c>
      <c r="D604" s="42" t="s">
        <v>156</v>
      </c>
      <c r="E604" s="41" t="s">
        <v>147</v>
      </c>
      <c r="F604" s="43">
        <v>41106</v>
      </c>
      <c r="G604" s="44">
        <v>12455</v>
      </c>
    </row>
    <row r="605" spans="1:7" x14ac:dyDescent="0.25">
      <c r="A605" s="41" t="s">
        <v>158</v>
      </c>
      <c r="B605" s="41" t="s">
        <v>155</v>
      </c>
      <c r="C605" s="41" t="s">
        <v>150</v>
      </c>
      <c r="D605" s="42" t="s">
        <v>157</v>
      </c>
      <c r="E605" s="41" t="s">
        <v>147</v>
      </c>
      <c r="F605" s="43">
        <v>41084</v>
      </c>
      <c r="G605" s="44">
        <v>10039</v>
      </c>
    </row>
    <row r="606" spans="1:7" x14ac:dyDescent="0.25">
      <c r="A606" s="41" t="s">
        <v>154</v>
      </c>
      <c r="B606" s="41" t="s">
        <v>153</v>
      </c>
      <c r="C606" s="41" t="s">
        <v>145</v>
      </c>
      <c r="D606" s="42" t="s">
        <v>156</v>
      </c>
      <c r="E606" s="41" t="s">
        <v>147</v>
      </c>
      <c r="F606" s="43">
        <v>41355</v>
      </c>
      <c r="G606" s="44">
        <v>11439</v>
      </c>
    </row>
    <row r="607" spans="1:7" x14ac:dyDescent="0.25">
      <c r="A607" s="41" t="s">
        <v>159</v>
      </c>
      <c r="B607" s="41" t="s">
        <v>153</v>
      </c>
      <c r="C607" s="41" t="s">
        <v>145</v>
      </c>
      <c r="D607" s="42" t="s">
        <v>146</v>
      </c>
      <c r="E607" s="41" t="s">
        <v>147</v>
      </c>
      <c r="F607" s="43">
        <v>42526</v>
      </c>
      <c r="G607" s="44">
        <v>1000</v>
      </c>
    </row>
    <row r="608" spans="1:7" x14ac:dyDescent="0.25">
      <c r="A608" s="41" t="s">
        <v>159</v>
      </c>
      <c r="B608" s="41" t="s">
        <v>149</v>
      </c>
      <c r="C608" s="41" t="s">
        <v>145</v>
      </c>
      <c r="D608" s="42" t="s">
        <v>146</v>
      </c>
      <c r="E608" s="41" t="s">
        <v>151</v>
      </c>
      <c r="F608" s="43">
        <v>41690</v>
      </c>
      <c r="G608" s="44">
        <v>3714</v>
      </c>
    </row>
    <row r="609" spans="1:7" x14ac:dyDescent="0.25">
      <c r="A609" s="41" t="s">
        <v>159</v>
      </c>
      <c r="B609" s="41" t="s">
        <v>153</v>
      </c>
      <c r="C609" s="41" t="s">
        <v>145</v>
      </c>
      <c r="D609" s="42" t="s">
        <v>146</v>
      </c>
      <c r="E609" s="41" t="s">
        <v>147</v>
      </c>
      <c r="F609" s="43">
        <v>42247</v>
      </c>
      <c r="G609" s="44">
        <v>100</v>
      </c>
    </row>
    <row r="610" spans="1:7" x14ac:dyDescent="0.25">
      <c r="A610" s="41" t="s">
        <v>154</v>
      </c>
      <c r="B610" s="41" t="s">
        <v>153</v>
      </c>
      <c r="C610" s="41" t="s">
        <v>150</v>
      </c>
      <c r="D610" s="42" t="s">
        <v>157</v>
      </c>
      <c r="E610" s="41" t="s">
        <v>147</v>
      </c>
      <c r="F610" s="43">
        <v>42209</v>
      </c>
      <c r="G610" s="44">
        <v>6000</v>
      </c>
    </row>
    <row r="611" spans="1:7" x14ac:dyDescent="0.25">
      <c r="A611" s="41" t="s">
        <v>158</v>
      </c>
      <c r="B611" s="41" t="s">
        <v>153</v>
      </c>
      <c r="C611" s="41" t="s">
        <v>150</v>
      </c>
      <c r="D611" s="42" t="s">
        <v>146</v>
      </c>
      <c r="E611" s="41" t="s">
        <v>151</v>
      </c>
      <c r="F611" s="43">
        <v>41488</v>
      </c>
      <c r="G611" s="44">
        <v>10351</v>
      </c>
    </row>
    <row r="612" spans="1:7" x14ac:dyDescent="0.25">
      <c r="A612" s="41" t="s">
        <v>158</v>
      </c>
      <c r="B612" s="41" t="s">
        <v>149</v>
      </c>
      <c r="C612" s="41" t="s">
        <v>145</v>
      </c>
      <c r="D612" s="42" t="s">
        <v>157</v>
      </c>
      <c r="E612" s="41" t="s">
        <v>147</v>
      </c>
      <c r="F612" s="43">
        <v>42537</v>
      </c>
      <c r="G612" s="44">
        <v>12505</v>
      </c>
    </row>
    <row r="613" spans="1:7" x14ac:dyDescent="0.25">
      <c r="A613" s="41" t="s">
        <v>154</v>
      </c>
      <c r="B613" s="41" t="s">
        <v>153</v>
      </c>
      <c r="C613" s="41" t="s">
        <v>145</v>
      </c>
      <c r="D613" s="42" t="s">
        <v>146</v>
      </c>
      <c r="E613" s="41" t="s">
        <v>147</v>
      </c>
      <c r="F613" s="43">
        <v>42711</v>
      </c>
      <c r="G613" s="44">
        <v>8894</v>
      </c>
    </row>
    <row r="614" spans="1:7" x14ac:dyDescent="0.25">
      <c r="A614" s="41" t="s">
        <v>154</v>
      </c>
      <c r="B614" s="41" t="s">
        <v>149</v>
      </c>
      <c r="C614" s="41" t="s">
        <v>145</v>
      </c>
      <c r="D614" s="42" t="s">
        <v>156</v>
      </c>
      <c r="E614" s="41" t="s">
        <v>147</v>
      </c>
      <c r="F614" s="43">
        <v>42372</v>
      </c>
      <c r="G614" s="44">
        <v>50000</v>
      </c>
    </row>
    <row r="615" spans="1:7" x14ac:dyDescent="0.25">
      <c r="A615" s="41" t="s">
        <v>154</v>
      </c>
      <c r="B615" s="41" t="s">
        <v>144</v>
      </c>
      <c r="C615" s="41" t="s">
        <v>150</v>
      </c>
      <c r="D615" s="42" t="s">
        <v>156</v>
      </c>
      <c r="E615" s="41" t="s">
        <v>147</v>
      </c>
      <c r="F615" s="43">
        <v>41295</v>
      </c>
      <c r="G615" s="44">
        <v>10000</v>
      </c>
    </row>
    <row r="616" spans="1:7" x14ac:dyDescent="0.25">
      <c r="A616" s="41" t="s">
        <v>148</v>
      </c>
      <c r="B616" s="41" t="s">
        <v>153</v>
      </c>
      <c r="C616" s="41" t="s">
        <v>145</v>
      </c>
      <c r="D616" s="42" t="s">
        <v>146</v>
      </c>
      <c r="E616" s="41" t="s">
        <v>151</v>
      </c>
      <c r="F616" s="43">
        <v>40483</v>
      </c>
      <c r="G616" s="44">
        <v>13777</v>
      </c>
    </row>
    <row r="617" spans="1:7" x14ac:dyDescent="0.25">
      <c r="A617" s="41" t="s">
        <v>158</v>
      </c>
      <c r="B617" s="41" t="s">
        <v>155</v>
      </c>
      <c r="C617" s="41" t="s">
        <v>145</v>
      </c>
      <c r="D617" s="42" t="s">
        <v>146</v>
      </c>
      <c r="E617" s="41" t="s">
        <v>151</v>
      </c>
      <c r="F617" s="43">
        <v>42701</v>
      </c>
      <c r="G617" s="44">
        <v>32000</v>
      </c>
    </row>
    <row r="618" spans="1:7" x14ac:dyDescent="0.25">
      <c r="A618" s="41" t="s">
        <v>158</v>
      </c>
      <c r="B618" s="41" t="s">
        <v>153</v>
      </c>
      <c r="C618" s="41" t="s">
        <v>145</v>
      </c>
      <c r="D618" s="42" t="s">
        <v>146</v>
      </c>
      <c r="E618" s="41" t="s">
        <v>147</v>
      </c>
      <c r="F618" s="43">
        <v>40191</v>
      </c>
      <c r="G618" s="44">
        <v>1000</v>
      </c>
    </row>
    <row r="619" spans="1:7" x14ac:dyDescent="0.25">
      <c r="A619" s="41" t="s">
        <v>158</v>
      </c>
      <c r="B619" s="41" t="s">
        <v>155</v>
      </c>
      <c r="C619" s="41" t="s">
        <v>145</v>
      </c>
      <c r="D619" s="42" t="s">
        <v>146</v>
      </c>
      <c r="E619" s="41" t="s">
        <v>147</v>
      </c>
      <c r="F619" s="43">
        <v>40645</v>
      </c>
      <c r="G619" s="44">
        <v>7955</v>
      </c>
    </row>
    <row r="620" spans="1:7" x14ac:dyDescent="0.25">
      <c r="A620" s="41" t="s">
        <v>159</v>
      </c>
      <c r="B620" s="41" t="s">
        <v>155</v>
      </c>
      <c r="C620" s="41" t="s">
        <v>150</v>
      </c>
      <c r="D620" s="42" t="s">
        <v>146</v>
      </c>
      <c r="E620" s="41" t="s">
        <v>147</v>
      </c>
      <c r="F620" s="43">
        <v>42620</v>
      </c>
      <c r="G620" s="44">
        <v>14546</v>
      </c>
    </row>
    <row r="621" spans="1:7" x14ac:dyDescent="0.25">
      <c r="A621" s="41" t="s">
        <v>159</v>
      </c>
      <c r="B621" s="41" t="s">
        <v>149</v>
      </c>
      <c r="C621" s="41" t="s">
        <v>150</v>
      </c>
      <c r="D621" s="42" t="s">
        <v>156</v>
      </c>
      <c r="E621" s="41" t="s">
        <v>151</v>
      </c>
      <c r="F621" s="43">
        <v>41992</v>
      </c>
      <c r="G621" s="44">
        <v>11901</v>
      </c>
    </row>
    <row r="622" spans="1:7" x14ac:dyDescent="0.25">
      <c r="A622" s="41" t="s">
        <v>159</v>
      </c>
      <c r="B622" s="41" t="s">
        <v>149</v>
      </c>
      <c r="C622" s="41" t="s">
        <v>145</v>
      </c>
      <c r="D622" s="42" t="s">
        <v>157</v>
      </c>
      <c r="E622" s="41" t="s">
        <v>147</v>
      </c>
      <c r="F622" s="43">
        <v>41761</v>
      </c>
      <c r="G622" s="44">
        <v>25000</v>
      </c>
    </row>
    <row r="623" spans="1:7" x14ac:dyDescent="0.25">
      <c r="A623" s="41" t="s">
        <v>158</v>
      </c>
      <c r="B623" s="41" t="s">
        <v>153</v>
      </c>
      <c r="C623" s="41" t="s">
        <v>145</v>
      </c>
      <c r="D623" s="42" t="s">
        <v>146</v>
      </c>
      <c r="E623" s="41" t="s">
        <v>147</v>
      </c>
      <c r="F623" s="43">
        <v>40670</v>
      </c>
      <c r="G623" s="44">
        <v>400</v>
      </c>
    </row>
    <row r="624" spans="1:7" x14ac:dyDescent="0.25">
      <c r="A624" s="41" t="s">
        <v>158</v>
      </c>
      <c r="B624" s="41" t="s">
        <v>149</v>
      </c>
      <c r="C624" s="41" t="s">
        <v>145</v>
      </c>
      <c r="D624" s="42" t="s">
        <v>157</v>
      </c>
      <c r="E624" s="41" t="s">
        <v>151</v>
      </c>
      <c r="F624" s="43">
        <v>41296</v>
      </c>
      <c r="G624" s="44">
        <v>8312</v>
      </c>
    </row>
    <row r="625" spans="1:7" x14ac:dyDescent="0.25">
      <c r="A625" s="41" t="s">
        <v>154</v>
      </c>
      <c r="B625" s="41" t="s">
        <v>153</v>
      </c>
      <c r="C625" s="41" t="s">
        <v>145</v>
      </c>
      <c r="D625" s="42" t="s">
        <v>146</v>
      </c>
      <c r="E625" s="41" t="s">
        <v>151</v>
      </c>
      <c r="F625" s="43">
        <v>42192</v>
      </c>
      <c r="G625" s="44">
        <v>1325</v>
      </c>
    </row>
    <row r="626" spans="1:7" x14ac:dyDescent="0.25">
      <c r="A626" s="41" t="s">
        <v>154</v>
      </c>
      <c r="B626" s="41" t="s">
        <v>155</v>
      </c>
      <c r="C626" s="41" t="s">
        <v>150</v>
      </c>
      <c r="D626" s="42" t="s">
        <v>156</v>
      </c>
      <c r="E626" s="41" t="s">
        <v>151</v>
      </c>
      <c r="F626" s="43">
        <v>41438</v>
      </c>
      <c r="G626" s="44">
        <v>7874</v>
      </c>
    </row>
    <row r="627" spans="1:7" x14ac:dyDescent="0.25">
      <c r="A627" s="41" t="s">
        <v>154</v>
      </c>
      <c r="B627" s="41" t="s">
        <v>149</v>
      </c>
      <c r="C627" s="41" t="s">
        <v>150</v>
      </c>
      <c r="D627" s="42" t="s">
        <v>146</v>
      </c>
      <c r="E627" s="41" t="s">
        <v>147</v>
      </c>
      <c r="F627" s="43">
        <v>40953</v>
      </c>
      <c r="G627" s="44">
        <v>17000</v>
      </c>
    </row>
    <row r="628" spans="1:7" x14ac:dyDescent="0.25">
      <c r="A628" s="41" t="s">
        <v>148</v>
      </c>
      <c r="B628" s="41" t="s">
        <v>149</v>
      </c>
      <c r="C628" s="41" t="s">
        <v>145</v>
      </c>
      <c r="D628" s="42" t="s">
        <v>146</v>
      </c>
      <c r="E628" s="41" t="s">
        <v>151</v>
      </c>
      <c r="F628" s="43">
        <v>40575</v>
      </c>
      <c r="G628" s="44">
        <v>4307</v>
      </c>
    </row>
    <row r="629" spans="1:7" x14ac:dyDescent="0.25">
      <c r="A629" s="41" t="s">
        <v>148</v>
      </c>
      <c r="B629" s="41" t="s">
        <v>153</v>
      </c>
      <c r="C629" s="41" t="s">
        <v>145</v>
      </c>
      <c r="D629" s="42" t="s">
        <v>157</v>
      </c>
      <c r="E629" s="41" t="s">
        <v>147</v>
      </c>
      <c r="F629" s="43">
        <v>42435</v>
      </c>
      <c r="G629" s="44">
        <v>3171</v>
      </c>
    </row>
    <row r="630" spans="1:7" x14ac:dyDescent="0.25">
      <c r="A630" s="41" t="s">
        <v>148</v>
      </c>
      <c r="B630" s="41" t="s">
        <v>149</v>
      </c>
      <c r="C630" s="41" t="s">
        <v>150</v>
      </c>
      <c r="D630" s="42" t="s">
        <v>157</v>
      </c>
      <c r="E630" s="41" t="s">
        <v>147</v>
      </c>
      <c r="F630" s="43">
        <v>42309</v>
      </c>
      <c r="G630" s="44">
        <v>4384</v>
      </c>
    </row>
    <row r="631" spans="1:7" x14ac:dyDescent="0.25">
      <c r="A631" s="41" t="s">
        <v>148</v>
      </c>
      <c r="B631" s="41" t="s">
        <v>149</v>
      </c>
      <c r="C631" s="41" t="s">
        <v>145</v>
      </c>
      <c r="D631" s="42" t="s">
        <v>157</v>
      </c>
      <c r="E631" s="41" t="s">
        <v>151</v>
      </c>
      <c r="F631" s="43">
        <v>42360</v>
      </c>
      <c r="G631" s="44">
        <v>9974</v>
      </c>
    </row>
    <row r="632" spans="1:7" x14ac:dyDescent="0.25">
      <c r="A632" s="41" t="s">
        <v>159</v>
      </c>
      <c r="B632" s="41" t="s">
        <v>153</v>
      </c>
      <c r="C632" s="41" t="s">
        <v>145</v>
      </c>
      <c r="D632" s="42" t="s">
        <v>157</v>
      </c>
      <c r="E632" s="41" t="s">
        <v>151</v>
      </c>
      <c r="F632" s="43">
        <v>40631</v>
      </c>
      <c r="G632" s="44">
        <v>14348</v>
      </c>
    </row>
    <row r="633" spans="1:7" x14ac:dyDescent="0.25">
      <c r="A633" s="41" t="s">
        <v>159</v>
      </c>
      <c r="B633" s="41" t="s">
        <v>153</v>
      </c>
      <c r="C633" s="41" t="s">
        <v>150</v>
      </c>
      <c r="D633" s="42" t="s">
        <v>157</v>
      </c>
      <c r="E633" s="41" t="s">
        <v>151</v>
      </c>
      <c r="F633" s="43">
        <v>41596</v>
      </c>
      <c r="G633" s="44">
        <v>12489</v>
      </c>
    </row>
    <row r="634" spans="1:7" x14ac:dyDescent="0.25">
      <c r="A634" s="41" t="s">
        <v>159</v>
      </c>
      <c r="B634" s="41" t="s">
        <v>153</v>
      </c>
      <c r="C634" s="41" t="s">
        <v>150</v>
      </c>
      <c r="D634" s="42" t="s">
        <v>157</v>
      </c>
      <c r="E634" s="41" t="s">
        <v>151</v>
      </c>
      <c r="F634" s="43">
        <v>42617</v>
      </c>
      <c r="G634" s="44">
        <v>9632</v>
      </c>
    </row>
    <row r="635" spans="1:7" x14ac:dyDescent="0.25">
      <c r="A635" s="41" t="s">
        <v>159</v>
      </c>
      <c r="B635" s="41" t="s">
        <v>155</v>
      </c>
      <c r="C635" s="41" t="s">
        <v>145</v>
      </c>
      <c r="D635" s="42" t="s">
        <v>156</v>
      </c>
      <c r="E635" s="41" t="s">
        <v>147</v>
      </c>
      <c r="F635" s="43">
        <v>40335</v>
      </c>
      <c r="G635" s="44">
        <v>250</v>
      </c>
    </row>
    <row r="636" spans="1:7" x14ac:dyDescent="0.25">
      <c r="A636" s="41" t="s">
        <v>154</v>
      </c>
      <c r="B636" s="41" t="s">
        <v>155</v>
      </c>
      <c r="C636" s="41" t="s">
        <v>145</v>
      </c>
      <c r="D636" s="42" t="s">
        <v>156</v>
      </c>
      <c r="E636" s="41" t="s">
        <v>147</v>
      </c>
      <c r="F636" s="43">
        <v>40774</v>
      </c>
      <c r="G636" s="44">
        <v>4623</v>
      </c>
    </row>
    <row r="637" spans="1:7" x14ac:dyDescent="0.25">
      <c r="A637" s="41" t="s">
        <v>154</v>
      </c>
      <c r="B637" s="41" t="s">
        <v>153</v>
      </c>
      <c r="C637" s="41" t="s">
        <v>150</v>
      </c>
      <c r="D637" s="42" t="s">
        <v>146</v>
      </c>
      <c r="E637" s="41" t="s">
        <v>147</v>
      </c>
      <c r="F637" s="43">
        <v>42245</v>
      </c>
      <c r="G637" s="44">
        <v>124</v>
      </c>
    </row>
    <row r="638" spans="1:7" x14ac:dyDescent="0.25">
      <c r="A638" s="41" t="s">
        <v>154</v>
      </c>
      <c r="B638" s="41" t="s">
        <v>144</v>
      </c>
      <c r="C638" s="41" t="s">
        <v>145</v>
      </c>
      <c r="D638" s="42" t="s">
        <v>157</v>
      </c>
      <c r="E638" s="41" t="s">
        <v>147</v>
      </c>
      <c r="F638" s="43">
        <v>41006</v>
      </c>
      <c r="G638" s="44">
        <v>2000</v>
      </c>
    </row>
    <row r="639" spans="1:7" x14ac:dyDescent="0.25">
      <c r="A639" s="41" t="s">
        <v>154</v>
      </c>
      <c r="B639" s="41" t="s">
        <v>153</v>
      </c>
      <c r="C639" s="41" t="s">
        <v>150</v>
      </c>
      <c r="D639" s="42" t="s">
        <v>146</v>
      </c>
      <c r="E639" s="41" t="s">
        <v>147</v>
      </c>
      <c r="F639" s="43">
        <v>42632</v>
      </c>
      <c r="G639" s="44">
        <v>400</v>
      </c>
    </row>
    <row r="640" spans="1:7" x14ac:dyDescent="0.25">
      <c r="A640" s="41" t="s">
        <v>159</v>
      </c>
      <c r="B640" s="41" t="s">
        <v>155</v>
      </c>
      <c r="C640" s="41" t="s">
        <v>150</v>
      </c>
      <c r="D640" s="42" t="s">
        <v>146</v>
      </c>
      <c r="E640" s="41" t="s">
        <v>151</v>
      </c>
      <c r="F640" s="43">
        <v>41469</v>
      </c>
      <c r="G640" s="44">
        <v>13617</v>
      </c>
    </row>
    <row r="641" spans="1:7" x14ac:dyDescent="0.25">
      <c r="A641" s="41" t="s">
        <v>159</v>
      </c>
      <c r="B641" s="41" t="s">
        <v>155</v>
      </c>
      <c r="C641" s="41" t="s">
        <v>150</v>
      </c>
      <c r="D641" s="42" t="s">
        <v>146</v>
      </c>
      <c r="E641" s="41" t="s">
        <v>151</v>
      </c>
      <c r="F641" s="43">
        <v>42024</v>
      </c>
      <c r="G641" s="44">
        <v>12887</v>
      </c>
    </row>
    <row r="642" spans="1:7" x14ac:dyDescent="0.25">
      <c r="A642" s="41" t="s">
        <v>154</v>
      </c>
      <c r="B642" s="41" t="s">
        <v>155</v>
      </c>
      <c r="C642" s="41" t="s">
        <v>150</v>
      </c>
      <c r="D642" s="42" t="s">
        <v>156</v>
      </c>
      <c r="E642" s="41" t="s">
        <v>147</v>
      </c>
      <c r="F642" s="43">
        <v>42612</v>
      </c>
      <c r="G642" s="44">
        <v>5159</v>
      </c>
    </row>
    <row r="643" spans="1:7" x14ac:dyDescent="0.25">
      <c r="A643" s="41" t="s">
        <v>148</v>
      </c>
      <c r="B643" s="41" t="s">
        <v>153</v>
      </c>
      <c r="C643" s="41" t="s">
        <v>145</v>
      </c>
      <c r="D643" s="42" t="s">
        <v>146</v>
      </c>
      <c r="E643" s="41" t="s">
        <v>147</v>
      </c>
      <c r="F643" s="43">
        <v>40590</v>
      </c>
      <c r="G643" s="44">
        <v>100</v>
      </c>
    </row>
    <row r="644" spans="1:7" x14ac:dyDescent="0.25">
      <c r="A644" s="41" t="s">
        <v>143</v>
      </c>
      <c r="B644" s="41" t="s">
        <v>155</v>
      </c>
      <c r="C644" s="41" t="s">
        <v>145</v>
      </c>
      <c r="D644" s="42" t="s">
        <v>156</v>
      </c>
      <c r="E644" s="41" t="s">
        <v>147</v>
      </c>
      <c r="F644" s="43">
        <v>40653</v>
      </c>
      <c r="G644" s="44">
        <v>11134</v>
      </c>
    </row>
    <row r="645" spans="1:7" x14ac:dyDescent="0.25">
      <c r="A645" s="41" t="s">
        <v>148</v>
      </c>
      <c r="B645" s="41" t="s">
        <v>153</v>
      </c>
      <c r="C645" s="41" t="s">
        <v>145</v>
      </c>
      <c r="D645" s="42" t="s">
        <v>146</v>
      </c>
      <c r="E645" s="41" t="s">
        <v>151</v>
      </c>
      <c r="F645" s="43">
        <v>42641</v>
      </c>
      <c r="G645" s="44">
        <v>5879</v>
      </c>
    </row>
    <row r="646" spans="1:7" x14ac:dyDescent="0.25">
      <c r="A646" s="41" t="s">
        <v>152</v>
      </c>
      <c r="B646" s="41" t="s">
        <v>153</v>
      </c>
      <c r="C646" s="41" t="s">
        <v>145</v>
      </c>
      <c r="D646" s="42" t="s">
        <v>146</v>
      </c>
      <c r="E646" s="41" t="s">
        <v>147</v>
      </c>
      <c r="F646" s="43">
        <v>40293</v>
      </c>
      <c r="G646" s="44">
        <v>100</v>
      </c>
    </row>
    <row r="647" spans="1:7" x14ac:dyDescent="0.25">
      <c r="A647" s="41" t="s">
        <v>154</v>
      </c>
      <c r="B647" s="41" t="s">
        <v>155</v>
      </c>
      <c r="C647" s="41" t="s">
        <v>145</v>
      </c>
      <c r="D647" s="42" t="s">
        <v>146</v>
      </c>
      <c r="E647" s="41" t="s">
        <v>151</v>
      </c>
      <c r="F647" s="43">
        <v>42725</v>
      </c>
      <c r="G647" s="44">
        <v>4000</v>
      </c>
    </row>
    <row r="648" spans="1:7" x14ac:dyDescent="0.25">
      <c r="A648" s="41" t="s">
        <v>143</v>
      </c>
      <c r="B648" s="41" t="s">
        <v>155</v>
      </c>
      <c r="C648" s="41" t="s">
        <v>145</v>
      </c>
      <c r="D648" s="42" t="s">
        <v>157</v>
      </c>
      <c r="E648" s="41" t="s">
        <v>147</v>
      </c>
      <c r="F648" s="43">
        <v>42463</v>
      </c>
      <c r="G648" s="44">
        <v>5000</v>
      </c>
    </row>
    <row r="649" spans="1:7" x14ac:dyDescent="0.25">
      <c r="A649" s="41" t="s">
        <v>154</v>
      </c>
      <c r="B649" s="41" t="s">
        <v>149</v>
      </c>
      <c r="C649" s="41" t="s">
        <v>145</v>
      </c>
      <c r="D649" s="42" t="s">
        <v>146</v>
      </c>
      <c r="E649" s="41" t="s">
        <v>147</v>
      </c>
      <c r="F649" s="43">
        <v>41142</v>
      </c>
      <c r="G649" s="44">
        <v>90000</v>
      </c>
    </row>
    <row r="650" spans="1:7" x14ac:dyDescent="0.25">
      <c r="A650" s="41" t="s">
        <v>158</v>
      </c>
      <c r="B650" s="41" t="s">
        <v>155</v>
      </c>
      <c r="C650" s="41" t="s">
        <v>145</v>
      </c>
      <c r="D650" s="42" t="s">
        <v>156</v>
      </c>
      <c r="E650" s="41" t="s">
        <v>147</v>
      </c>
      <c r="F650" s="43">
        <v>40506</v>
      </c>
      <c r="G650" s="44">
        <v>12572</v>
      </c>
    </row>
    <row r="651" spans="1:7" x14ac:dyDescent="0.25">
      <c r="A651" s="41" t="s">
        <v>154</v>
      </c>
      <c r="B651" s="41" t="s">
        <v>149</v>
      </c>
      <c r="C651" s="41" t="s">
        <v>150</v>
      </c>
      <c r="D651" s="42" t="s">
        <v>146</v>
      </c>
      <c r="E651" s="41" t="s">
        <v>147</v>
      </c>
      <c r="F651" s="43">
        <v>42148</v>
      </c>
      <c r="G651" s="44">
        <v>13428</v>
      </c>
    </row>
    <row r="652" spans="1:7" x14ac:dyDescent="0.25">
      <c r="A652" s="41" t="s">
        <v>148</v>
      </c>
      <c r="B652" s="41" t="s">
        <v>153</v>
      </c>
      <c r="C652" s="41" t="s">
        <v>145</v>
      </c>
      <c r="D652" s="42" t="s">
        <v>156</v>
      </c>
      <c r="E652" s="41" t="s">
        <v>151</v>
      </c>
      <c r="F652" s="43">
        <v>41838</v>
      </c>
      <c r="G652" s="44">
        <v>1000</v>
      </c>
    </row>
    <row r="653" spans="1:7" x14ac:dyDescent="0.25">
      <c r="A653" s="41" t="s">
        <v>143</v>
      </c>
      <c r="B653" s="41" t="s">
        <v>149</v>
      </c>
      <c r="C653" s="41" t="s">
        <v>145</v>
      </c>
      <c r="D653" s="42" t="s">
        <v>157</v>
      </c>
      <c r="E653" s="41" t="s">
        <v>147</v>
      </c>
      <c r="F653" s="43">
        <v>40925</v>
      </c>
      <c r="G653" s="44">
        <v>9405</v>
      </c>
    </row>
    <row r="654" spans="1:7" x14ac:dyDescent="0.25">
      <c r="A654" s="41" t="s">
        <v>158</v>
      </c>
      <c r="B654" s="41" t="s">
        <v>144</v>
      </c>
      <c r="C654" s="41" t="s">
        <v>145</v>
      </c>
      <c r="D654" s="42" t="s">
        <v>156</v>
      </c>
      <c r="E654" s="41" t="s">
        <v>147</v>
      </c>
      <c r="F654" s="43">
        <v>41033</v>
      </c>
      <c r="G654" s="44">
        <v>7277</v>
      </c>
    </row>
    <row r="655" spans="1:7" x14ac:dyDescent="0.25">
      <c r="A655" s="41" t="s">
        <v>152</v>
      </c>
      <c r="B655" s="41" t="s">
        <v>153</v>
      </c>
      <c r="C655" s="41" t="s">
        <v>145</v>
      </c>
      <c r="D655" s="42" t="s">
        <v>146</v>
      </c>
      <c r="E655" s="41" t="s">
        <v>147</v>
      </c>
      <c r="F655" s="43">
        <v>42120</v>
      </c>
      <c r="G655" s="44">
        <v>1000</v>
      </c>
    </row>
    <row r="656" spans="1:7" x14ac:dyDescent="0.25">
      <c r="A656" s="41" t="s">
        <v>159</v>
      </c>
      <c r="B656" s="41" t="s">
        <v>153</v>
      </c>
      <c r="C656" s="41" t="s">
        <v>145</v>
      </c>
      <c r="D656" s="42" t="s">
        <v>146</v>
      </c>
      <c r="E656" s="41" t="s">
        <v>147</v>
      </c>
      <c r="F656" s="43">
        <v>41855</v>
      </c>
      <c r="G656" s="44">
        <v>3434</v>
      </c>
    </row>
    <row r="657" spans="1:7" x14ac:dyDescent="0.25">
      <c r="A657" s="41" t="s">
        <v>148</v>
      </c>
      <c r="B657" s="41" t="s">
        <v>153</v>
      </c>
      <c r="C657" s="41" t="s">
        <v>150</v>
      </c>
      <c r="D657" s="42" t="s">
        <v>146</v>
      </c>
      <c r="E657" s="41" t="s">
        <v>151</v>
      </c>
      <c r="F657" s="43">
        <v>40833</v>
      </c>
      <c r="G657" s="44">
        <v>4566</v>
      </c>
    </row>
    <row r="658" spans="1:7" x14ac:dyDescent="0.25">
      <c r="A658" s="41" t="s">
        <v>154</v>
      </c>
      <c r="B658" s="41" t="s">
        <v>153</v>
      </c>
      <c r="C658" s="41" t="s">
        <v>145</v>
      </c>
      <c r="D658" s="42" t="s">
        <v>146</v>
      </c>
      <c r="E658" s="41" t="s">
        <v>147</v>
      </c>
      <c r="F658" s="43">
        <v>42456</v>
      </c>
      <c r="G658" s="44">
        <v>100</v>
      </c>
    </row>
    <row r="659" spans="1:7" x14ac:dyDescent="0.25">
      <c r="A659" s="41" t="s">
        <v>143</v>
      </c>
      <c r="B659" s="41" t="s">
        <v>155</v>
      </c>
      <c r="C659" s="41" t="s">
        <v>145</v>
      </c>
      <c r="D659" s="42" t="s">
        <v>157</v>
      </c>
      <c r="E659" s="41" t="s">
        <v>147</v>
      </c>
      <c r="F659" s="43">
        <v>42597</v>
      </c>
      <c r="G659" s="44">
        <v>5000</v>
      </c>
    </row>
    <row r="660" spans="1:7" x14ac:dyDescent="0.25">
      <c r="A660" s="41" t="s">
        <v>148</v>
      </c>
      <c r="B660" s="41" t="s">
        <v>153</v>
      </c>
      <c r="C660" s="41" t="s">
        <v>150</v>
      </c>
      <c r="D660" s="42" t="s">
        <v>157</v>
      </c>
      <c r="E660" s="41" t="s">
        <v>151</v>
      </c>
      <c r="F660" s="43">
        <v>41852</v>
      </c>
      <c r="G660" s="44">
        <v>3900</v>
      </c>
    </row>
    <row r="661" spans="1:7" x14ac:dyDescent="0.25">
      <c r="A661" s="41" t="s">
        <v>148</v>
      </c>
      <c r="B661" s="41" t="s">
        <v>155</v>
      </c>
      <c r="C661" s="41" t="s">
        <v>150</v>
      </c>
      <c r="D661" s="42" t="s">
        <v>156</v>
      </c>
      <c r="E661" s="41" t="s">
        <v>151</v>
      </c>
      <c r="F661" s="43">
        <v>42349</v>
      </c>
      <c r="G661" s="44">
        <v>13128</v>
      </c>
    </row>
    <row r="662" spans="1:7" x14ac:dyDescent="0.25">
      <c r="A662" s="41" t="s">
        <v>154</v>
      </c>
      <c r="B662" s="41" t="s">
        <v>149</v>
      </c>
      <c r="C662" s="41" t="s">
        <v>150</v>
      </c>
      <c r="D662" s="42" t="s">
        <v>146</v>
      </c>
      <c r="E662" s="41" t="s">
        <v>147</v>
      </c>
      <c r="F662" s="43">
        <v>41141</v>
      </c>
      <c r="G662" s="44">
        <v>8264</v>
      </c>
    </row>
    <row r="663" spans="1:7" x14ac:dyDescent="0.25">
      <c r="A663" s="41" t="s">
        <v>154</v>
      </c>
      <c r="B663" s="41" t="s">
        <v>153</v>
      </c>
      <c r="C663" s="41" t="s">
        <v>150</v>
      </c>
      <c r="D663" s="42" t="s">
        <v>157</v>
      </c>
      <c r="E663" s="41" t="s">
        <v>147</v>
      </c>
      <c r="F663" s="43">
        <v>41662</v>
      </c>
      <c r="G663" s="44">
        <v>6000</v>
      </c>
    </row>
    <row r="664" spans="1:7" x14ac:dyDescent="0.25">
      <c r="A664" s="41" t="s">
        <v>159</v>
      </c>
      <c r="B664" s="41" t="s">
        <v>149</v>
      </c>
      <c r="C664" s="41" t="s">
        <v>150</v>
      </c>
      <c r="D664" s="42" t="s">
        <v>157</v>
      </c>
      <c r="E664" s="41" t="s">
        <v>147</v>
      </c>
      <c r="F664" s="43">
        <v>40326</v>
      </c>
      <c r="G664" s="44">
        <v>6662</v>
      </c>
    </row>
    <row r="665" spans="1:7" x14ac:dyDescent="0.25">
      <c r="A665" s="41" t="s">
        <v>148</v>
      </c>
      <c r="B665" s="41" t="s">
        <v>155</v>
      </c>
      <c r="C665" s="41" t="s">
        <v>150</v>
      </c>
      <c r="D665" s="42" t="s">
        <v>156</v>
      </c>
      <c r="E665" s="41" t="s">
        <v>151</v>
      </c>
      <c r="F665" s="43">
        <v>40873</v>
      </c>
      <c r="G665" s="44">
        <v>9525</v>
      </c>
    </row>
    <row r="666" spans="1:7" x14ac:dyDescent="0.25">
      <c r="A666" s="41" t="s">
        <v>154</v>
      </c>
      <c r="B666" s="41" t="s">
        <v>153</v>
      </c>
      <c r="C666" s="41" t="s">
        <v>150</v>
      </c>
      <c r="D666" s="42" t="s">
        <v>156</v>
      </c>
      <c r="E666" s="41" t="s">
        <v>151</v>
      </c>
      <c r="F666" s="43">
        <v>42613</v>
      </c>
      <c r="G666" s="44">
        <v>13462</v>
      </c>
    </row>
    <row r="667" spans="1:7" x14ac:dyDescent="0.25">
      <c r="A667" s="41" t="s">
        <v>154</v>
      </c>
      <c r="B667" s="41" t="s">
        <v>149</v>
      </c>
      <c r="C667" s="41" t="s">
        <v>145</v>
      </c>
      <c r="D667" s="42" t="s">
        <v>157</v>
      </c>
      <c r="E667" s="41" t="s">
        <v>147</v>
      </c>
      <c r="F667" s="43">
        <v>40976</v>
      </c>
      <c r="G667" s="44">
        <v>12505</v>
      </c>
    </row>
    <row r="668" spans="1:7" x14ac:dyDescent="0.25">
      <c r="A668" s="41" t="s">
        <v>143</v>
      </c>
      <c r="B668" s="41" t="s">
        <v>149</v>
      </c>
      <c r="C668" s="41" t="s">
        <v>145</v>
      </c>
      <c r="D668" s="42" t="s">
        <v>146</v>
      </c>
      <c r="E668" s="41" t="s">
        <v>147</v>
      </c>
      <c r="F668" s="43">
        <v>40877</v>
      </c>
      <c r="G668" s="44">
        <v>15000</v>
      </c>
    </row>
    <row r="669" spans="1:7" x14ac:dyDescent="0.25">
      <c r="A669" s="41" t="s">
        <v>148</v>
      </c>
      <c r="B669" s="41" t="s">
        <v>155</v>
      </c>
      <c r="C669" s="41" t="s">
        <v>145</v>
      </c>
      <c r="D669" s="42" t="s">
        <v>156</v>
      </c>
      <c r="E669" s="41" t="s">
        <v>151</v>
      </c>
      <c r="F669" s="43">
        <v>41590</v>
      </c>
      <c r="G669" s="44">
        <v>15984</v>
      </c>
    </row>
    <row r="670" spans="1:7" x14ac:dyDescent="0.25">
      <c r="A670" s="41" t="s">
        <v>158</v>
      </c>
      <c r="B670" s="41" t="s">
        <v>155</v>
      </c>
      <c r="C670" s="41" t="s">
        <v>145</v>
      </c>
      <c r="D670" s="42" t="s">
        <v>146</v>
      </c>
      <c r="E670" s="41" t="s">
        <v>151</v>
      </c>
      <c r="F670" s="43">
        <v>41954</v>
      </c>
      <c r="G670" s="44">
        <v>10587</v>
      </c>
    </row>
    <row r="671" spans="1:7" x14ac:dyDescent="0.25">
      <c r="A671" s="41" t="s">
        <v>158</v>
      </c>
      <c r="B671" s="41" t="s">
        <v>153</v>
      </c>
      <c r="C671" s="41" t="s">
        <v>150</v>
      </c>
      <c r="D671" s="42" t="s">
        <v>157</v>
      </c>
      <c r="E671" s="41" t="s">
        <v>151</v>
      </c>
      <c r="F671" s="43">
        <v>40423</v>
      </c>
      <c r="G671" s="44">
        <v>1000</v>
      </c>
    </row>
    <row r="672" spans="1:7" x14ac:dyDescent="0.25">
      <c r="A672" s="41" t="s">
        <v>154</v>
      </c>
      <c r="B672" s="41" t="s">
        <v>155</v>
      </c>
      <c r="C672" s="41" t="s">
        <v>145</v>
      </c>
      <c r="D672" s="42" t="s">
        <v>146</v>
      </c>
      <c r="E672" s="41" t="s">
        <v>147</v>
      </c>
      <c r="F672" s="43">
        <v>40870</v>
      </c>
      <c r="G672" s="44">
        <v>3539</v>
      </c>
    </row>
    <row r="673" spans="1:7" x14ac:dyDescent="0.25">
      <c r="A673" s="41" t="s">
        <v>159</v>
      </c>
      <c r="B673" s="41" t="s">
        <v>155</v>
      </c>
      <c r="C673" s="41" t="s">
        <v>150</v>
      </c>
      <c r="D673" s="42" t="s">
        <v>156</v>
      </c>
      <c r="E673" s="41" t="s">
        <v>147</v>
      </c>
      <c r="F673" s="43">
        <v>42481</v>
      </c>
      <c r="G673" s="44">
        <v>10461</v>
      </c>
    </row>
    <row r="674" spans="1:7" x14ac:dyDescent="0.25">
      <c r="A674" s="41" t="s">
        <v>159</v>
      </c>
      <c r="B674" s="41" t="s">
        <v>153</v>
      </c>
      <c r="C674" s="41" t="s">
        <v>145</v>
      </c>
      <c r="D674" s="42" t="s">
        <v>146</v>
      </c>
      <c r="E674" s="41" t="s">
        <v>151</v>
      </c>
      <c r="F674" s="43">
        <v>41779</v>
      </c>
      <c r="G674" s="44">
        <v>5879</v>
      </c>
    </row>
    <row r="675" spans="1:7" x14ac:dyDescent="0.25">
      <c r="A675" s="41" t="s">
        <v>159</v>
      </c>
      <c r="B675" s="41" t="s">
        <v>144</v>
      </c>
      <c r="C675" s="41" t="s">
        <v>145</v>
      </c>
      <c r="D675" s="42" t="s">
        <v>157</v>
      </c>
      <c r="E675" s="41" t="s">
        <v>147</v>
      </c>
      <c r="F675" s="43">
        <v>42188</v>
      </c>
      <c r="G675" s="44">
        <v>2000</v>
      </c>
    </row>
    <row r="676" spans="1:7" x14ac:dyDescent="0.25">
      <c r="A676" s="41" t="s">
        <v>154</v>
      </c>
      <c r="B676" s="41" t="s">
        <v>155</v>
      </c>
      <c r="C676" s="41" t="s">
        <v>145</v>
      </c>
      <c r="D676" s="42" t="s">
        <v>146</v>
      </c>
      <c r="E676" s="41" t="s">
        <v>151</v>
      </c>
      <c r="F676" s="43">
        <v>42645</v>
      </c>
      <c r="G676" s="44">
        <v>4000</v>
      </c>
    </row>
    <row r="677" spans="1:7" x14ac:dyDescent="0.25">
      <c r="A677" s="41" t="s">
        <v>158</v>
      </c>
      <c r="B677" s="41" t="s">
        <v>149</v>
      </c>
      <c r="C677" s="41" t="s">
        <v>145</v>
      </c>
      <c r="D677" s="42" t="s">
        <v>156</v>
      </c>
      <c r="E677" s="41" t="s">
        <v>147</v>
      </c>
      <c r="F677" s="43">
        <v>41566</v>
      </c>
      <c r="G677" s="44">
        <v>7756</v>
      </c>
    </row>
    <row r="678" spans="1:7" x14ac:dyDescent="0.25">
      <c r="A678" s="41" t="s">
        <v>158</v>
      </c>
      <c r="B678" s="41" t="s">
        <v>153</v>
      </c>
      <c r="C678" s="41" t="s">
        <v>150</v>
      </c>
      <c r="D678" s="42" t="s">
        <v>146</v>
      </c>
      <c r="E678" s="41" t="s">
        <v>147</v>
      </c>
      <c r="F678" s="43">
        <v>42494</v>
      </c>
      <c r="G678" s="44">
        <v>6314</v>
      </c>
    </row>
    <row r="679" spans="1:7" x14ac:dyDescent="0.25">
      <c r="A679" s="41" t="s">
        <v>154</v>
      </c>
      <c r="B679" s="41" t="s">
        <v>155</v>
      </c>
      <c r="C679" s="41" t="s">
        <v>150</v>
      </c>
      <c r="D679" s="42" t="s">
        <v>146</v>
      </c>
      <c r="E679" s="41" t="s">
        <v>151</v>
      </c>
      <c r="F679" s="43">
        <v>41415</v>
      </c>
      <c r="G679" s="44">
        <v>9247</v>
      </c>
    </row>
    <row r="680" spans="1:7" x14ac:dyDescent="0.25">
      <c r="A680" s="41" t="s">
        <v>154</v>
      </c>
      <c r="B680" s="41" t="s">
        <v>149</v>
      </c>
      <c r="C680" s="41" t="s">
        <v>150</v>
      </c>
      <c r="D680" s="42" t="s">
        <v>146</v>
      </c>
      <c r="E680" s="41" t="s">
        <v>147</v>
      </c>
      <c r="F680" s="43">
        <v>40444</v>
      </c>
      <c r="G680" s="44">
        <v>5302</v>
      </c>
    </row>
    <row r="681" spans="1:7" x14ac:dyDescent="0.25">
      <c r="A681" s="41" t="s">
        <v>154</v>
      </c>
      <c r="B681" s="41" t="s">
        <v>149</v>
      </c>
      <c r="C681" s="41" t="s">
        <v>145</v>
      </c>
      <c r="D681" s="42" t="s">
        <v>146</v>
      </c>
      <c r="E681" s="41" t="s">
        <v>147</v>
      </c>
      <c r="F681" s="43">
        <v>41424</v>
      </c>
      <c r="G681" s="44">
        <v>14548</v>
      </c>
    </row>
    <row r="682" spans="1:7" x14ac:dyDescent="0.25">
      <c r="A682" s="41" t="s">
        <v>148</v>
      </c>
      <c r="B682" s="41" t="s">
        <v>153</v>
      </c>
      <c r="C682" s="41" t="s">
        <v>145</v>
      </c>
      <c r="D682" s="42" t="s">
        <v>157</v>
      </c>
      <c r="E682" s="41" t="s">
        <v>147</v>
      </c>
      <c r="F682" s="43">
        <v>40380</v>
      </c>
      <c r="G682" s="44">
        <v>3171</v>
      </c>
    </row>
    <row r="683" spans="1:7" x14ac:dyDescent="0.25">
      <c r="A683" s="41" t="s">
        <v>158</v>
      </c>
      <c r="B683" s="41" t="s">
        <v>155</v>
      </c>
      <c r="C683" s="41" t="s">
        <v>145</v>
      </c>
      <c r="D683" s="42" t="s">
        <v>156</v>
      </c>
      <c r="E683" s="41" t="s">
        <v>147</v>
      </c>
      <c r="F683" s="43">
        <v>41475</v>
      </c>
      <c r="G683" s="44">
        <v>25000</v>
      </c>
    </row>
    <row r="684" spans="1:7" x14ac:dyDescent="0.25">
      <c r="A684" s="41" t="s">
        <v>158</v>
      </c>
      <c r="B684" s="41" t="s">
        <v>153</v>
      </c>
      <c r="C684" s="41" t="s">
        <v>150</v>
      </c>
      <c r="D684" s="42" t="s">
        <v>157</v>
      </c>
      <c r="E684" s="41" t="s">
        <v>151</v>
      </c>
      <c r="F684" s="43">
        <v>42116</v>
      </c>
      <c r="G684" s="44">
        <v>5957</v>
      </c>
    </row>
    <row r="685" spans="1:7" x14ac:dyDescent="0.25">
      <c r="A685" s="41" t="s">
        <v>158</v>
      </c>
      <c r="B685" s="41" t="s">
        <v>155</v>
      </c>
      <c r="C685" s="41" t="s">
        <v>145</v>
      </c>
      <c r="D685" s="42" t="s">
        <v>146</v>
      </c>
      <c r="E685" s="41" t="s">
        <v>147</v>
      </c>
      <c r="F685" s="43">
        <v>41585</v>
      </c>
      <c r="G685" s="44">
        <v>4113</v>
      </c>
    </row>
    <row r="686" spans="1:7" x14ac:dyDescent="0.25">
      <c r="A686" s="41" t="s">
        <v>159</v>
      </c>
      <c r="B686" s="41" t="s">
        <v>153</v>
      </c>
      <c r="C686" s="41" t="s">
        <v>150</v>
      </c>
      <c r="D686" s="42" t="s">
        <v>146</v>
      </c>
      <c r="E686" s="41" t="s">
        <v>151</v>
      </c>
      <c r="F686" s="43">
        <v>40610</v>
      </c>
      <c r="G686" s="44">
        <v>9010</v>
      </c>
    </row>
    <row r="687" spans="1:7" x14ac:dyDescent="0.25">
      <c r="A687" s="41" t="s">
        <v>159</v>
      </c>
      <c r="B687" s="41" t="s">
        <v>153</v>
      </c>
      <c r="C687" s="41" t="s">
        <v>145</v>
      </c>
      <c r="D687" s="42" t="s">
        <v>146</v>
      </c>
      <c r="E687" s="41" t="s">
        <v>147</v>
      </c>
      <c r="F687" s="43">
        <v>42347</v>
      </c>
      <c r="G687" s="44">
        <v>240</v>
      </c>
    </row>
    <row r="688" spans="1:7" x14ac:dyDescent="0.25">
      <c r="A688" s="41" t="s">
        <v>159</v>
      </c>
      <c r="B688" s="41" t="s">
        <v>153</v>
      </c>
      <c r="C688" s="41" t="s">
        <v>150</v>
      </c>
      <c r="D688" s="42" t="s">
        <v>146</v>
      </c>
      <c r="E688" s="41" t="s">
        <v>147</v>
      </c>
      <c r="F688" s="43">
        <v>41535</v>
      </c>
      <c r="G688" s="44">
        <v>124</v>
      </c>
    </row>
    <row r="689" spans="1:7" x14ac:dyDescent="0.25">
      <c r="A689" s="41" t="s">
        <v>158</v>
      </c>
      <c r="B689" s="41" t="s">
        <v>155</v>
      </c>
      <c r="C689" s="41" t="s">
        <v>145</v>
      </c>
      <c r="D689" s="42" t="s">
        <v>146</v>
      </c>
      <c r="E689" s="41" t="s">
        <v>147</v>
      </c>
      <c r="F689" s="43">
        <v>41305</v>
      </c>
      <c r="G689" s="44">
        <v>11765</v>
      </c>
    </row>
    <row r="690" spans="1:7" x14ac:dyDescent="0.25">
      <c r="A690" s="41" t="s">
        <v>158</v>
      </c>
      <c r="B690" s="41" t="s">
        <v>149</v>
      </c>
      <c r="C690" s="41" t="s">
        <v>150</v>
      </c>
      <c r="D690" s="42" t="s">
        <v>146</v>
      </c>
      <c r="E690" s="41" t="s">
        <v>151</v>
      </c>
      <c r="F690" s="43">
        <v>41306</v>
      </c>
      <c r="G690" s="44">
        <v>13583</v>
      </c>
    </row>
    <row r="691" spans="1:7" x14ac:dyDescent="0.25">
      <c r="A691" s="41" t="s">
        <v>154</v>
      </c>
      <c r="B691" s="41" t="s">
        <v>149</v>
      </c>
      <c r="C691" s="41" t="s">
        <v>145</v>
      </c>
      <c r="D691" s="42" t="s">
        <v>146</v>
      </c>
      <c r="E691" s="41" t="s">
        <v>151</v>
      </c>
      <c r="F691" s="43">
        <v>42676</v>
      </c>
      <c r="G691" s="44">
        <v>10474</v>
      </c>
    </row>
    <row r="692" spans="1:7" x14ac:dyDescent="0.25">
      <c r="A692" s="41" t="s">
        <v>154</v>
      </c>
      <c r="B692" s="41" t="s">
        <v>149</v>
      </c>
      <c r="C692" s="41" t="s">
        <v>145</v>
      </c>
      <c r="D692" s="42" t="s">
        <v>146</v>
      </c>
      <c r="E692" s="41" t="s">
        <v>147</v>
      </c>
      <c r="F692" s="43">
        <v>40755</v>
      </c>
      <c r="G692" s="44">
        <v>90000</v>
      </c>
    </row>
    <row r="693" spans="1:7" x14ac:dyDescent="0.25">
      <c r="A693" s="41" t="s">
        <v>154</v>
      </c>
      <c r="B693" s="41" t="s">
        <v>149</v>
      </c>
      <c r="C693" s="41" t="s">
        <v>145</v>
      </c>
      <c r="D693" s="42" t="s">
        <v>156</v>
      </c>
      <c r="E693" s="41" t="s">
        <v>147</v>
      </c>
      <c r="F693" s="43">
        <v>42021</v>
      </c>
      <c r="G693" s="44">
        <v>13500</v>
      </c>
    </row>
    <row r="694" spans="1:7" x14ac:dyDescent="0.25">
      <c r="A694" s="41" t="s">
        <v>148</v>
      </c>
      <c r="B694" s="41" t="s">
        <v>149</v>
      </c>
      <c r="C694" s="41" t="s">
        <v>145</v>
      </c>
      <c r="D694" s="42" t="s">
        <v>146</v>
      </c>
      <c r="E694" s="41" t="s">
        <v>151</v>
      </c>
      <c r="F694" s="43">
        <v>42661</v>
      </c>
      <c r="G694" s="44">
        <v>11000</v>
      </c>
    </row>
    <row r="695" spans="1:7" x14ac:dyDescent="0.25">
      <c r="A695" s="41" t="s">
        <v>148</v>
      </c>
      <c r="B695" s="41" t="s">
        <v>153</v>
      </c>
      <c r="C695" s="41" t="s">
        <v>145</v>
      </c>
      <c r="D695" s="42" t="s">
        <v>156</v>
      </c>
      <c r="E695" s="41" t="s">
        <v>151</v>
      </c>
      <c r="F695" s="43">
        <v>42068</v>
      </c>
      <c r="G695" s="44">
        <v>4535</v>
      </c>
    </row>
    <row r="696" spans="1:7" x14ac:dyDescent="0.25">
      <c r="A696" s="41" t="s">
        <v>148</v>
      </c>
      <c r="B696" s="41" t="s">
        <v>153</v>
      </c>
      <c r="C696" s="41" t="s">
        <v>145</v>
      </c>
      <c r="D696" s="42" t="s">
        <v>146</v>
      </c>
      <c r="E696" s="41" t="s">
        <v>147</v>
      </c>
      <c r="F696" s="43">
        <v>41363</v>
      </c>
      <c r="G696" s="44">
        <v>12000</v>
      </c>
    </row>
    <row r="697" spans="1:7" x14ac:dyDescent="0.25">
      <c r="A697" s="41" t="s">
        <v>148</v>
      </c>
      <c r="B697" s="41" t="s">
        <v>149</v>
      </c>
      <c r="C697" s="41" t="s">
        <v>145</v>
      </c>
      <c r="D697" s="42" t="s">
        <v>146</v>
      </c>
      <c r="E697" s="41" t="s">
        <v>151</v>
      </c>
      <c r="F697" s="43">
        <v>40721</v>
      </c>
      <c r="G697" s="44">
        <v>2000</v>
      </c>
    </row>
    <row r="698" spans="1:7" x14ac:dyDescent="0.25">
      <c r="A698" s="41" t="s">
        <v>159</v>
      </c>
      <c r="B698" s="41" t="s">
        <v>149</v>
      </c>
      <c r="C698" s="41" t="s">
        <v>145</v>
      </c>
      <c r="D698" s="42" t="s">
        <v>157</v>
      </c>
      <c r="E698" s="41" t="s">
        <v>151</v>
      </c>
      <c r="F698" s="43">
        <v>42265</v>
      </c>
      <c r="G698" s="44">
        <v>14644</v>
      </c>
    </row>
    <row r="699" spans="1:7" x14ac:dyDescent="0.25">
      <c r="A699" s="41" t="s">
        <v>159</v>
      </c>
      <c r="B699" s="41" t="s">
        <v>153</v>
      </c>
      <c r="C699" s="41" t="s">
        <v>145</v>
      </c>
      <c r="D699" s="42" t="s">
        <v>146</v>
      </c>
      <c r="E699" s="41" t="s">
        <v>151</v>
      </c>
      <c r="F699" s="43">
        <v>40721</v>
      </c>
      <c r="G699" s="44">
        <v>1946</v>
      </c>
    </row>
    <row r="700" spans="1:7" x14ac:dyDescent="0.25">
      <c r="A700" s="41" t="s">
        <v>159</v>
      </c>
      <c r="B700" s="41" t="s">
        <v>149</v>
      </c>
      <c r="C700" s="41" t="s">
        <v>150</v>
      </c>
      <c r="D700" s="42" t="s">
        <v>146</v>
      </c>
      <c r="E700" s="41" t="s">
        <v>147</v>
      </c>
      <c r="F700" s="43">
        <v>41219</v>
      </c>
      <c r="G700" s="44">
        <v>9113</v>
      </c>
    </row>
    <row r="701" spans="1:7" x14ac:dyDescent="0.25">
      <c r="A701" s="41" t="s">
        <v>159</v>
      </c>
      <c r="B701" s="41" t="s">
        <v>153</v>
      </c>
      <c r="C701" s="41" t="s">
        <v>145</v>
      </c>
      <c r="D701" s="42" t="s">
        <v>146</v>
      </c>
      <c r="E701" s="41" t="s">
        <v>147</v>
      </c>
      <c r="F701" s="43">
        <v>41400</v>
      </c>
      <c r="G701" s="44">
        <v>1946</v>
      </c>
    </row>
    <row r="702" spans="1:7" x14ac:dyDescent="0.25">
      <c r="A702" s="41" t="s">
        <v>154</v>
      </c>
      <c r="B702" s="41" t="s">
        <v>153</v>
      </c>
      <c r="C702" s="41" t="s">
        <v>150</v>
      </c>
      <c r="D702" s="42" t="s">
        <v>146</v>
      </c>
      <c r="E702" s="41" t="s">
        <v>147</v>
      </c>
      <c r="F702" s="43">
        <v>42357</v>
      </c>
      <c r="G702" s="44">
        <v>3728</v>
      </c>
    </row>
    <row r="703" spans="1:7" x14ac:dyDescent="0.25">
      <c r="A703" s="41" t="s">
        <v>154</v>
      </c>
      <c r="B703" s="41" t="s">
        <v>153</v>
      </c>
      <c r="C703" s="41" t="s">
        <v>145</v>
      </c>
      <c r="D703" s="42" t="s">
        <v>156</v>
      </c>
      <c r="E703" s="41" t="s">
        <v>147</v>
      </c>
      <c r="F703" s="43">
        <v>40922</v>
      </c>
      <c r="G703" s="44">
        <v>4535</v>
      </c>
    </row>
    <row r="704" spans="1:7" x14ac:dyDescent="0.25">
      <c r="A704" s="41" t="s">
        <v>154</v>
      </c>
      <c r="B704" s="41" t="s">
        <v>155</v>
      </c>
      <c r="C704" s="41" t="s">
        <v>150</v>
      </c>
      <c r="D704" s="42" t="s">
        <v>157</v>
      </c>
      <c r="E704" s="41" t="s">
        <v>151</v>
      </c>
      <c r="F704" s="43">
        <v>42106</v>
      </c>
      <c r="G704" s="44">
        <v>4785</v>
      </c>
    </row>
    <row r="705" spans="1:7" x14ac:dyDescent="0.25">
      <c r="A705" s="41" t="s">
        <v>154</v>
      </c>
      <c r="B705" s="41" t="s">
        <v>153</v>
      </c>
      <c r="C705" s="41" t="s">
        <v>145</v>
      </c>
      <c r="D705" s="42" t="s">
        <v>146</v>
      </c>
      <c r="E705" s="41" t="s">
        <v>147</v>
      </c>
      <c r="F705" s="43">
        <v>42455</v>
      </c>
      <c r="G705" s="44">
        <v>100</v>
      </c>
    </row>
    <row r="706" spans="1:7" x14ac:dyDescent="0.25">
      <c r="A706" s="41" t="s">
        <v>159</v>
      </c>
      <c r="B706" s="41" t="s">
        <v>153</v>
      </c>
      <c r="C706" s="41" t="s">
        <v>145</v>
      </c>
      <c r="D706" s="42" t="s">
        <v>146</v>
      </c>
      <c r="E706" s="41" t="s">
        <v>147</v>
      </c>
      <c r="F706" s="43">
        <v>42617</v>
      </c>
      <c r="G706" s="44">
        <v>1000</v>
      </c>
    </row>
    <row r="707" spans="1:7" x14ac:dyDescent="0.25">
      <c r="A707" s="41" t="s">
        <v>159</v>
      </c>
      <c r="B707" s="41" t="s">
        <v>153</v>
      </c>
      <c r="C707" s="41" t="s">
        <v>145</v>
      </c>
      <c r="D707" s="42" t="s">
        <v>146</v>
      </c>
      <c r="E707" s="41" t="s">
        <v>147</v>
      </c>
      <c r="F707" s="43">
        <v>42476</v>
      </c>
      <c r="G707" s="44">
        <v>11632</v>
      </c>
    </row>
    <row r="708" spans="1:7" x14ac:dyDescent="0.25">
      <c r="A708" s="41" t="s">
        <v>154</v>
      </c>
      <c r="B708" s="41" t="s">
        <v>149</v>
      </c>
      <c r="C708" s="41" t="s">
        <v>150</v>
      </c>
      <c r="D708" s="42" t="s">
        <v>146</v>
      </c>
      <c r="E708" s="41" t="s">
        <v>151</v>
      </c>
      <c r="F708" s="43">
        <v>40799</v>
      </c>
      <c r="G708" s="44">
        <v>6144</v>
      </c>
    </row>
    <row r="709" spans="1:7" x14ac:dyDescent="0.25">
      <c r="A709" s="41" t="s">
        <v>148</v>
      </c>
      <c r="B709" s="41" t="s">
        <v>144</v>
      </c>
      <c r="C709" s="41" t="s">
        <v>145</v>
      </c>
      <c r="D709" s="42" t="s">
        <v>156</v>
      </c>
      <c r="E709" s="41" t="s">
        <v>147</v>
      </c>
      <c r="F709" s="43">
        <v>41133</v>
      </c>
      <c r="G709" s="44">
        <v>7000</v>
      </c>
    </row>
    <row r="710" spans="1:7" x14ac:dyDescent="0.25">
      <c r="A710" s="41" t="s">
        <v>148</v>
      </c>
      <c r="B710" s="41" t="s">
        <v>155</v>
      </c>
      <c r="C710" s="41" t="s">
        <v>145</v>
      </c>
      <c r="D710" s="42" t="s">
        <v>157</v>
      </c>
      <c r="E710" s="41" t="s">
        <v>147</v>
      </c>
      <c r="F710" s="43">
        <v>42309</v>
      </c>
      <c r="G710" s="44">
        <v>4257</v>
      </c>
    </row>
    <row r="711" spans="1:7" x14ac:dyDescent="0.25">
      <c r="A711" s="41" t="s">
        <v>154</v>
      </c>
      <c r="B711" s="41" t="s">
        <v>153</v>
      </c>
      <c r="C711" s="41" t="s">
        <v>150</v>
      </c>
      <c r="D711" s="42" t="s">
        <v>146</v>
      </c>
      <c r="E711" s="41" t="s">
        <v>147</v>
      </c>
      <c r="F711" s="43">
        <v>40361</v>
      </c>
      <c r="G711" s="44">
        <v>400</v>
      </c>
    </row>
    <row r="712" spans="1:7" x14ac:dyDescent="0.25">
      <c r="A712" s="41" t="s">
        <v>148</v>
      </c>
      <c r="B712" s="41" t="s">
        <v>153</v>
      </c>
      <c r="C712" s="41" t="s">
        <v>145</v>
      </c>
      <c r="D712" s="42" t="s">
        <v>157</v>
      </c>
      <c r="E712" s="41" t="s">
        <v>151</v>
      </c>
      <c r="F712" s="43">
        <v>42642</v>
      </c>
      <c r="G712" s="44">
        <v>12673</v>
      </c>
    </row>
    <row r="713" spans="1:7" x14ac:dyDescent="0.25">
      <c r="A713" s="41" t="s">
        <v>148</v>
      </c>
      <c r="B713" s="41" t="s">
        <v>153</v>
      </c>
      <c r="C713" s="41" t="s">
        <v>150</v>
      </c>
      <c r="D713" s="42" t="s">
        <v>156</v>
      </c>
      <c r="E713" s="41" t="s">
        <v>147</v>
      </c>
      <c r="F713" s="43">
        <v>41281</v>
      </c>
      <c r="G713" s="44">
        <v>4000</v>
      </c>
    </row>
    <row r="714" spans="1:7" x14ac:dyDescent="0.25">
      <c r="A714" s="41" t="s">
        <v>154</v>
      </c>
      <c r="B714" s="41" t="s">
        <v>153</v>
      </c>
      <c r="C714" s="41" t="s">
        <v>150</v>
      </c>
      <c r="D714" s="42" t="s">
        <v>146</v>
      </c>
      <c r="E714" s="41" t="s">
        <v>147</v>
      </c>
      <c r="F714" s="43">
        <v>40529</v>
      </c>
      <c r="G714" s="44">
        <v>400</v>
      </c>
    </row>
    <row r="715" spans="1:7" x14ac:dyDescent="0.25">
      <c r="A715" s="41" t="s">
        <v>148</v>
      </c>
      <c r="B715" s="41" t="s">
        <v>153</v>
      </c>
      <c r="C715" s="41" t="s">
        <v>145</v>
      </c>
      <c r="D715" s="42" t="s">
        <v>157</v>
      </c>
      <c r="E715" s="41" t="s">
        <v>151</v>
      </c>
      <c r="F715" s="43">
        <v>41469</v>
      </c>
      <c r="G715" s="44">
        <v>12673</v>
      </c>
    </row>
    <row r="716" spans="1:7" x14ac:dyDescent="0.25">
      <c r="A716" s="41" t="s">
        <v>148</v>
      </c>
      <c r="B716" s="41" t="s">
        <v>153</v>
      </c>
      <c r="C716" s="41" t="s">
        <v>150</v>
      </c>
      <c r="D716" s="42" t="s">
        <v>156</v>
      </c>
      <c r="E716" s="41" t="s">
        <v>147</v>
      </c>
      <c r="F716" s="43">
        <v>41769</v>
      </c>
      <c r="G716" s="44">
        <v>4000</v>
      </c>
    </row>
    <row r="717" spans="1:7" x14ac:dyDescent="0.25">
      <c r="A717" s="41" t="s">
        <v>154</v>
      </c>
      <c r="B717" s="41" t="s">
        <v>153</v>
      </c>
      <c r="C717" s="41" t="s">
        <v>150</v>
      </c>
      <c r="D717" s="42" t="s">
        <v>146</v>
      </c>
      <c r="E717" s="41" t="s">
        <v>147</v>
      </c>
      <c r="F717" s="43">
        <v>41353</v>
      </c>
      <c r="G717" s="44">
        <v>400</v>
      </c>
    </row>
    <row r="718" spans="1:7" x14ac:dyDescent="0.25">
      <c r="A718" s="41" t="s">
        <v>148</v>
      </c>
      <c r="B718" s="41" t="s">
        <v>153</v>
      </c>
      <c r="C718" s="41" t="s">
        <v>145</v>
      </c>
      <c r="D718" s="42" t="s">
        <v>157</v>
      </c>
      <c r="E718" s="41" t="s">
        <v>151</v>
      </c>
      <c r="F718" s="43">
        <v>41347</v>
      </c>
      <c r="G718" s="44">
        <v>12673</v>
      </c>
    </row>
    <row r="719" spans="1:7" x14ac:dyDescent="0.25">
      <c r="A719" s="41" t="s">
        <v>148</v>
      </c>
      <c r="B719" s="41" t="s">
        <v>153</v>
      </c>
      <c r="C719" s="41" t="s">
        <v>150</v>
      </c>
      <c r="D719" s="42" t="s">
        <v>156</v>
      </c>
      <c r="E719" s="41" t="s">
        <v>147</v>
      </c>
      <c r="F719" s="43">
        <v>41406</v>
      </c>
      <c r="G719" s="44">
        <v>4000</v>
      </c>
    </row>
    <row r="720" spans="1:7" x14ac:dyDescent="0.25">
      <c r="A720" s="41" t="s">
        <v>154</v>
      </c>
      <c r="B720" s="41" t="s">
        <v>153</v>
      </c>
      <c r="C720" s="41" t="s">
        <v>150</v>
      </c>
      <c r="D720" s="42" t="s">
        <v>146</v>
      </c>
      <c r="E720" s="41" t="s">
        <v>147</v>
      </c>
      <c r="F720" s="43">
        <v>41820</v>
      </c>
      <c r="G720" s="44">
        <v>400</v>
      </c>
    </row>
    <row r="721" spans="1:7" x14ac:dyDescent="0.25">
      <c r="A721" s="41" t="s">
        <v>148</v>
      </c>
      <c r="B721" s="41" t="s">
        <v>153</v>
      </c>
      <c r="C721" s="41" t="s">
        <v>145</v>
      </c>
      <c r="D721" s="42" t="s">
        <v>157</v>
      </c>
      <c r="E721" s="41" t="s">
        <v>151</v>
      </c>
      <c r="F721" s="43">
        <v>42223</v>
      </c>
      <c r="G721" s="44">
        <v>35743</v>
      </c>
    </row>
    <row r="722" spans="1:7" x14ac:dyDescent="0.25">
      <c r="A722" s="41" t="s">
        <v>148</v>
      </c>
      <c r="B722" s="41" t="s">
        <v>153</v>
      </c>
      <c r="C722" s="41" t="s">
        <v>150</v>
      </c>
      <c r="D722" s="42" t="s">
        <v>156</v>
      </c>
      <c r="E722" s="41" t="s">
        <v>147</v>
      </c>
      <c r="F722" s="43">
        <v>42184</v>
      </c>
      <c r="G722" s="44">
        <v>6565</v>
      </c>
    </row>
    <row r="723" spans="1:7" x14ac:dyDescent="0.25">
      <c r="A723" s="41" t="s">
        <v>154</v>
      </c>
      <c r="B723" s="41" t="s">
        <v>153</v>
      </c>
      <c r="C723" s="41" t="s">
        <v>150</v>
      </c>
      <c r="D723" s="42" t="s">
        <v>146</v>
      </c>
      <c r="E723" s="41" t="s">
        <v>147</v>
      </c>
      <c r="F723" s="43">
        <v>40263</v>
      </c>
      <c r="G723" s="44">
        <v>454</v>
      </c>
    </row>
    <row r="724" spans="1:7" x14ac:dyDescent="0.25">
      <c r="A724" s="41" t="s">
        <v>148</v>
      </c>
      <c r="B724" s="41" t="s">
        <v>153</v>
      </c>
      <c r="C724" s="41" t="s">
        <v>145</v>
      </c>
      <c r="D724" s="42" t="s">
        <v>157</v>
      </c>
      <c r="E724" s="41" t="s">
        <v>151</v>
      </c>
      <c r="F724" s="43">
        <v>42698</v>
      </c>
      <c r="G724" s="44">
        <v>12673</v>
      </c>
    </row>
    <row r="725" spans="1:7" x14ac:dyDescent="0.25">
      <c r="A725" s="41" t="s">
        <v>148</v>
      </c>
      <c r="B725" s="41" t="s">
        <v>153</v>
      </c>
      <c r="C725" s="41" t="s">
        <v>150</v>
      </c>
      <c r="D725" s="42" t="s">
        <v>156</v>
      </c>
      <c r="E725" s="41" t="s">
        <v>147</v>
      </c>
      <c r="F725" s="43">
        <v>42565</v>
      </c>
      <c r="G725" s="44">
        <v>4000</v>
      </c>
    </row>
  </sheetData>
  <pageMargins left="0.7" right="0.7" top="0.75" bottom="0.75" header="0.3" footer="0.3"/>
  <drawing r:id="rId1"/>
  <legacyDrawing r:id="rId2"/>
  <controls>
    <mc:AlternateContent xmlns:mc="http://schemas.openxmlformats.org/markup-compatibility/2006">
      <mc:Choice Requires="x14">
        <control shapeId="13313" r:id="rId3" name="TextBox1">
          <controlPr autoLine="0" r:id="rId4">
            <anchor moveWithCells="1">
              <from>
                <xdr:col>10</xdr:col>
                <xdr:colOff>104775</xdr:colOff>
                <xdr:row>12</xdr:row>
                <xdr:rowOff>180975</xdr:rowOff>
              </from>
              <to>
                <xdr:col>11</xdr:col>
                <xdr:colOff>276225</xdr:colOff>
                <xdr:row>14</xdr:row>
                <xdr:rowOff>123825</xdr:rowOff>
              </to>
            </anchor>
          </controlPr>
        </control>
      </mc:Choice>
      <mc:Fallback>
        <control shapeId="13313" r:id="rId3" name="TextBox1"/>
      </mc:Fallback>
    </mc:AlternateContent>
    <mc:AlternateContent xmlns:mc="http://schemas.openxmlformats.org/markup-compatibility/2006">
      <mc:Choice Requires="x14">
        <control shapeId="13314" r:id="rId5" name="TextBox2">
          <controlPr autoLine="0" r:id="rId6">
            <anchor moveWithCells="1">
              <from>
                <xdr:col>10</xdr:col>
                <xdr:colOff>114300</xdr:colOff>
                <xdr:row>15</xdr:row>
                <xdr:rowOff>142875</xdr:rowOff>
              </from>
              <to>
                <xdr:col>11</xdr:col>
                <xdr:colOff>304800</xdr:colOff>
                <xdr:row>17</xdr:row>
                <xdr:rowOff>85725</xdr:rowOff>
              </to>
            </anchor>
          </controlPr>
        </control>
      </mc:Choice>
      <mc:Fallback>
        <control shapeId="13314" r:id="rId5" name="TextBox2"/>
      </mc:Fallback>
    </mc:AlternateContent>
    <mc:AlternateContent xmlns:mc="http://schemas.openxmlformats.org/markup-compatibility/2006">
      <mc:Choice Requires="x14">
        <control shapeId="13318" r:id="rId7" name="TextBox3">
          <controlPr autoLine="0" r:id="rId8">
            <anchor moveWithCells="1">
              <from>
                <xdr:col>8</xdr:col>
                <xdr:colOff>314325</xdr:colOff>
                <xdr:row>22</xdr:row>
                <xdr:rowOff>57150</xdr:rowOff>
              </from>
              <to>
                <xdr:col>10</xdr:col>
                <xdr:colOff>9525</xdr:colOff>
                <xdr:row>23</xdr:row>
                <xdr:rowOff>95250</xdr:rowOff>
              </to>
            </anchor>
          </controlPr>
        </control>
      </mc:Choice>
      <mc:Fallback>
        <control shapeId="13318" r:id="rId7" name="TextBox3"/>
      </mc:Fallback>
    </mc:AlternateContent>
    <mc:AlternateContent xmlns:mc="http://schemas.openxmlformats.org/markup-compatibility/2006">
      <mc:Choice Requires="x14">
        <control shapeId="13319" r:id="rId9" name="TextBox4">
          <controlPr autoLine="0" r:id="rId10">
            <anchor moveWithCells="1">
              <from>
                <xdr:col>8</xdr:col>
                <xdr:colOff>323850</xdr:colOff>
                <xdr:row>26</xdr:row>
                <xdr:rowOff>152400</xdr:rowOff>
              </from>
              <to>
                <xdr:col>10</xdr:col>
                <xdr:colOff>19050</xdr:colOff>
                <xdr:row>28</xdr:row>
                <xdr:rowOff>0</xdr:rowOff>
              </to>
            </anchor>
          </controlPr>
        </control>
      </mc:Choice>
      <mc:Fallback>
        <control shapeId="13319" r:id="rId9" name="TextBox4"/>
      </mc:Fallback>
    </mc:AlternateContent>
    <mc:AlternateContent xmlns:mc="http://schemas.openxmlformats.org/markup-compatibility/2006">
      <mc:Choice Requires="x14">
        <control shapeId="13320" r:id="rId11" name="TextBox5">
          <controlPr autoLine="0" r:id="rId12">
            <anchor moveWithCells="1">
              <from>
                <xdr:col>8</xdr:col>
                <xdr:colOff>323850</xdr:colOff>
                <xdr:row>24</xdr:row>
                <xdr:rowOff>123825</xdr:rowOff>
              </from>
              <to>
                <xdr:col>10</xdr:col>
                <xdr:colOff>19050</xdr:colOff>
                <xdr:row>25</xdr:row>
                <xdr:rowOff>161925</xdr:rowOff>
              </to>
            </anchor>
          </controlPr>
        </control>
      </mc:Choice>
      <mc:Fallback>
        <control shapeId="13320" r:id="rId11" name="TextBox5"/>
      </mc:Fallback>
    </mc:AlternateContent>
    <mc:AlternateContent xmlns:mc="http://schemas.openxmlformats.org/markup-compatibility/2006">
      <mc:Choice Requires="x14">
        <control shapeId="13321" r:id="rId13" name="TextBox6">
          <controlPr autoLine="0" r:id="rId14">
            <anchor moveWithCells="1">
              <from>
                <xdr:col>8</xdr:col>
                <xdr:colOff>314325</xdr:colOff>
                <xdr:row>28</xdr:row>
                <xdr:rowOff>180975</xdr:rowOff>
              </from>
              <to>
                <xdr:col>10</xdr:col>
                <xdr:colOff>9525</xdr:colOff>
                <xdr:row>30</xdr:row>
                <xdr:rowOff>28575</xdr:rowOff>
              </to>
            </anchor>
          </controlPr>
        </control>
      </mc:Choice>
      <mc:Fallback>
        <control shapeId="13321" r:id="rId13" name="TextBox6"/>
      </mc:Fallback>
    </mc:AlternateContent>
    <mc:AlternateContent xmlns:mc="http://schemas.openxmlformats.org/markup-compatibility/2006">
      <mc:Choice Requires="x14">
        <control shapeId="13316" r:id="rId15" name="Drop Down 4">
          <controlPr defaultSize="0" autoLine="0" autoPict="0">
            <anchor moveWithCells="1">
              <from>
                <xdr:col>12</xdr:col>
                <xdr:colOff>809625</xdr:colOff>
                <xdr:row>12</xdr:row>
                <xdr:rowOff>133350</xdr:rowOff>
              </from>
              <to>
                <xdr:col>15</xdr:col>
                <xdr:colOff>600075</xdr:colOff>
                <xdr:row>14</xdr:row>
                <xdr:rowOff>57150</xdr:rowOff>
              </to>
            </anchor>
          </controlPr>
        </control>
      </mc:Choice>
    </mc:AlternateContent>
    <mc:AlternateContent xmlns:mc="http://schemas.openxmlformats.org/markup-compatibility/2006">
      <mc:Choice Requires="x14">
        <control shapeId="13317" r:id="rId16" name="Drop Down 5">
          <controlPr defaultSize="0" autoLine="0" autoPict="0">
            <anchor moveWithCells="1">
              <from>
                <xdr:col>12</xdr:col>
                <xdr:colOff>800100</xdr:colOff>
                <xdr:row>15</xdr:row>
                <xdr:rowOff>180975</xdr:rowOff>
              </from>
              <to>
                <xdr:col>15</xdr:col>
                <xdr:colOff>590550</xdr:colOff>
                <xdr:row>17</xdr:row>
                <xdr:rowOff>104775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120"/>
  <sheetViews>
    <sheetView workbookViewId="0">
      <selection activeCell="F20" sqref="F20"/>
    </sheetView>
  </sheetViews>
  <sheetFormatPr defaultRowHeight="15" x14ac:dyDescent="0.25"/>
  <cols>
    <col min="3" max="3" width="21" bestFit="1" customWidth="1"/>
    <col min="4" max="4" width="21.7109375" bestFit="1" customWidth="1"/>
  </cols>
  <sheetData>
    <row r="1" spans="1:5" x14ac:dyDescent="0.25">
      <c r="A1" t="s">
        <v>164</v>
      </c>
      <c r="B1" t="s">
        <v>73</v>
      </c>
      <c r="C1" t="s">
        <v>169</v>
      </c>
      <c r="D1" t="s">
        <v>176</v>
      </c>
      <c r="E1" t="s">
        <v>142</v>
      </c>
    </row>
    <row r="2" spans="1:5" x14ac:dyDescent="0.25">
      <c r="A2" t="s">
        <v>165</v>
      </c>
      <c r="B2">
        <v>2014</v>
      </c>
      <c r="C2" t="s">
        <v>170</v>
      </c>
      <c r="D2" t="s">
        <v>175</v>
      </c>
      <c r="E2">
        <f t="shared" ref="E2:E26" ca="1" si="0">RANDBETWEEN(250,10000)</f>
        <v>8082</v>
      </c>
    </row>
    <row r="3" spans="1:5" x14ac:dyDescent="0.25">
      <c r="A3" t="s">
        <v>165</v>
      </c>
      <c r="B3">
        <v>2014</v>
      </c>
      <c r="C3" t="s">
        <v>170</v>
      </c>
      <c r="D3" t="s">
        <v>177</v>
      </c>
      <c r="E3">
        <f t="shared" ca="1" si="0"/>
        <v>3352</v>
      </c>
    </row>
    <row r="4" spans="1:5" x14ac:dyDescent="0.25">
      <c r="A4" t="s">
        <v>165</v>
      </c>
      <c r="B4">
        <v>2014</v>
      </c>
      <c r="C4" t="s">
        <v>170</v>
      </c>
      <c r="D4" t="s">
        <v>178</v>
      </c>
      <c r="E4">
        <f t="shared" ca="1" si="0"/>
        <v>1527</v>
      </c>
    </row>
    <row r="5" spans="1:5" x14ac:dyDescent="0.25">
      <c r="A5" t="s">
        <v>165</v>
      </c>
      <c r="B5">
        <v>2014</v>
      </c>
      <c r="C5" t="s">
        <v>172</v>
      </c>
      <c r="D5" t="s">
        <v>184</v>
      </c>
      <c r="E5">
        <f t="shared" ca="1" si="0"/>
        <v>2904</v>
      </c>
    </row>
    <row r="6" spans="1:5" x14ac:dyDescent="0.25">
      <c r="A6" t="s">
        <v>165</v>
      </c>
      <c r="B6">
        <v>2014</v>
      </c>
      <c r="C6" t="s">
        <v>170</v>
      </c>
      <c r="D6" t="s">
        <v>205</v>
      </c>
      <c r="E6">
        <f t="shared" ca="1" si="0"/>
        <v>5611</v>
      </c>
    </row>
    <row r="7" spans="1:5" x14ac:dyDescent="0.25">
      <c r="A7" t="s">
        <v>165</v>
      </c>
      <c r="B7">
        <v>2014</v>
      </c>
      <c r="C7" t="s">
        <v>170</v>
      </c>
      <c r="D7" t="s">
        <v>177</v>
      </c>
      <c r="E7">
        <f t="shared" ca="1" si="0"/>
        <v>7934</v>
      </c>
    </row>
    <row r="8" spans="1:5" x14ac:dyDescent="0.25">
      <c r="A8" t="s">
        <v>165</v>
      </c>
      <c r="B8">
        <v>2014</v>
      </c>
      <c r="C8" t="s">
        <v>173</v>
      </c>
      <c r="D8" t="s">
        <v>181</v>
      </c>
      <c r="E8">
        <f t="shared" ca="1" si="0"/>
        <v>7820</v>
      </c>
    </row>
    <row r="9" spans="1:5" x14ac:dyDescent="0.25">
      <c r="A9" t="s">
        <v>165</v>
      </c>
      <c r="B9">
        <v>2014</v>
      </c>
      <c r="C9" t="s">
        <v>171</v>
      </c>
      <c r="D9" t="s">
        <v>180</v>
      </c>
      <c r="E9">
        <f t="shared" ca="1" si="0"/>
        <v>2622</v>
      </c>
    </row>
    <row r="10" spans="1:5" x14ac:dyDescent="0.25">
      <c r="A10" t="s">
        <v>165</v>
      </c>
      <c r="B10">
        <v>2014</v>
      </c>
      <c r="C10" t="s">
        <v>171</v>
      </c>
      <c r="D10" t="s">
        <v>183</v>
      </c>
      <c r="E10">
        <f t="shared" ca="1" si="0"/>
        <v>6276</v>
      </c>
    </row>
    <row r="11" spans="1:5" x14ac:dyDescent="0.25">
      <c r="A11" t="s">
        <v>165</v>
      </c>
      <c r="B11">
        <v>2014</v>
      </c>
      <c r="C11" t="s">
        <v>173</v>
      </c>
      <c r="D11" t="s">
        <v>181</v>
      </c>
      <c r="E11">
        <f t="shared" ca="1" si="0"/>
        <v>1765</v>
      </c>
    </row>
    <row r="12" spans="1:5" x14ac:dyDescent="0.25">
      <c r="A12" t="s">
        <v>165</v>
      </c>
      <c r="B12">
        <v>2014</v>
      </c>
      <c r="C12" t="s">
        <v>172</v>
      </c>
      <c r="D12" t="s">
        <v>204</v>
      </c>
      <c r="E12">
        <f t="shared" ca="1" si="0"/>
        <v>313</v>
      </c>
    </row>
    <row r="13" spans="1:5" x14ac:dyDescent="0.25">
      <c r="A13" t="s">
        <v>165</v>
      </c>
      <c r="B13">
        <v>2014</v>
      </c>
      <c r="C13" t="s">
        <v>172</v>
      </c>
      <c r="D13" t="s">
        <v>185</v>
      </c>
      <c r="E13">
        <f t="shared" ca="1" si="0"/>
        <v>6508</v>
      </c>
    </row>
    <row r="14" spans="1:5" x14ac:dyDescent="0.25">
      <c r="A14" t="s">
        <v>165</v>
      </c>
      <c r="B14">
        <v>2014</v>
      </c>
      <c r="C14" t="s">
        <v>172</v>
      </c>
      <c r="D14" t="s">
        <v>187</v>
      </c>
      <c r="E14">
        <f t="shared" ca="1" si="0"/>
        <v>2177</v>
      </c>
    </row>
    <row r="15" spans="1:5" x14ac:dyDescent="0.25">
      <c r="A15" t="s">
        <v>165</v>
      </c>
      <c r="B15">
        <v>2014</v>
      </c>
      <c r="C15" t="s">
        <v>172</v>
      </c>
      <c r="D15" t="s">
        <v>185</v>
      </c>
      <c r="E15">
        <f t="shared" ca="1" si="0"/>
        <v>4126</v>
      </c>
    </row>
    <row r="16" spans="1:5" x14ac:dyDescent="0.25">
      <c r="A16" t="s">
        <v>165</v>
      </c>
      <c r="B16">
        <v>2014</v>
      </c>
      <c r="C16" t="s">
        <v>172</v>
      </c>
      <c r="D16" t="s">
        <v>204</v>
      </c>
      <c r="E16">
        <f t="shared" ca="1" si="0"/>
        <v>6937</v>
      </c>
    </row>
    <row r="17" spans="1:5" x14ac:dyDescent="0.25">
      <c r="A17" t="s">
        <v>165</v>
      </c>
      <c r="B17">
        <v>2014</v>
      </c>
      <c r="C17" t="s">
        <v>170</v>
      </c>
      <c r="D17" t="s">
        <v>205</v>
      </c>
      <c r="E17">
        <f t="shared" ca="1" si="0"/>
        <v>4746</v>
      </c>
    </row>
    <row r="18" spans="1:5" x14ac:dyDescent="0.25">
      <c r="A18" t="s">
        <v>165</v>
      </c>
      <c r="B18">
        <v>2014</v>
      </c>
      <c r="C18" t="s">
        <v>172</v>
      </c>
      <c r="D18" t="s">
        <v>184</v>
      </c>
      <c r="E18">
        <f t="shared" ca="1" si="0"/>
        <v>7567</v>
      </c>
    </row>
    <row r="19" spans="1:5" x14ac:dyDescent="0.25">
      <c r="A19" t="s">
        <v>165</v>
      </c>
      <c r="B19">
        <v>2014</v>
      </c>
      <c r="C19" t="s">
        <v>172</v>
      </c>
      <c r="D19" t="s">
        <v>186</v>
      </c>
      <c r="E19">
        <f t="shared" ca="1" si="0"/>
        <v>521</v>
      </c>
    </row>
    <row r="20" spans="1:5" x14ac:dyDescent="0.25">
      <c r="A20" t="s">
        <v>165</v>
      </c>
      <c r="B20">
        <v>2014</v>
      </c>
      <c r="C20" t="s">
        <v>172</v>
      </c>
      <c r="D20" t="s">
        <v>187</v>
      </c>
      <c r="E20">
        <f t="shared" ca="1" si="0"/>
        <v>2132</v>
      </c>
    </row>
    <row r="21" spans="1:5" x14ac:dyDescent="0.25">
      <c r="A21" t="s">
        <v>165</v>
      </c>
      <c r="B21">
        <v>2014</v>
      </c>
      <c r="C21" t="s">
        <v>172</v>
      </c>
      <c r="D21" t="s">
        <v>192</v>
      </c>
      <c r="E21">
        <f t="shared" ca="1" si="0"/>
        <v>1859</v>
      </c>
    </row>
    <row r="22" spans="1:5" x14ac:dyDescent="0.25">
      <c r="A22" t="s">
        <v>165</v>
      </c>
      <c r="B22">
        <v>2014</v>
      </c>
      <c r="C22" t="s">
        <v>170</v>
      </c>
      <c r="D22" t="s">
        <v>177</v>
      </c>
      <c r="E22">
        <f t="shared" ca="1" si="0"/>
        <v>5033</v>
      </c>
    </row>
    <row r="23" spans="1:5" x14ac:dyDescent="0.25">
      <c r="A23" t="s">
        <v>165</v>
      </c>
      <c r="B23">
        <v>2014</v>
      </c>
      <c r="C23" t="s">
        <v>170</v>
      </c>
      <c r="D23" t="s">
        <v>178</v>
      </c>
      <c r="E23">
        <f t="shared" ca="1" si="0"/>
        <v>4849</v>
      </c>
    </row>
    <row r="24" spans="1:5" x14ac:dyDescent="0.25">
      <c r="A24" t="s">
        <v>165</v>
      </c>
      <c r="B24">
        <v>2014</v>
      </c>
      <c r="C24" t="s">
        <v>170</v>
      </c>
      <c r="D24" t="s">
        <v>179</v>
      </c>
      <c r="E24">
        <f t="shared" ca="1" si="0"/>
        <v>9436</v>
      </c>
    </row>
    <row r="25" spans="1:5" x14ac:dyDescent="0.25">
      <c r="A25" t="s">
        <v>165</v>
      </c>
      <c r="B25">
        <v>2014</v>
      </c>
      <c r="C25" t="s">
        <v>170</v>
      </c>
      <c r="D25" t="s">
        <v>190</v>
      </c>
      <c r="E25">
        <f t="shared" ca="1" si="0"/>
        <v>4064</v>
      </c>
    </row>
    <row r="26" spans="1:5" x14ac:dyDescent="0.25">
      <c r="A26" t="s">
        <v>165</v>
      </c>
      <c r="B26">
        <v>2014</v>
      </c>
      <c r="C26" t="s">
        <v>170</v>
      </c>
      <c r="D26" t="s">
        <v>177</v>
      </c>
      <c r="E26">
        <f t="shared" ca="1" si="0"/>
        <v>4642</v>
      </c>
    </row>
    <row r="27" spans="1:5" x14ac:dyDescent="0.25">
      <c r="A27" t="s">
        <v>165</v>
      </c>
      <c r="B27">
        <v>2014</v>
      </c>
      <c r="C27" t="s">
        <v>173</v>
      </c>
      <c r="D27" t="s">
        <v>188</v>
      </c>
      <c r="E27">
        <f t="shared" ref="E27:E41" ca="1" si="1">RANDBETWEEN(250,10000)</f>
        <v>4737</v>
      </c>
    </row>
    <row r="28" spans="1:5" x14ac:dyDescent="0.25">
      <c r="A28" t="s">
        <v>165</v>
      </c>
      <c r="B28">
        <v>2014</v>
      </c>
      <c r="C28" t="s">
        <v>173</v>
      </c>
      <c r="D28" t="s">
        <v>189</v>
      </c>
      <c r="E28">
        <f t="shared" ca="1" si="1"/>
        <v>5634</v>
      </c>
    </row>
    <row r="29" spans="1:5" x14ac:dyDescent="0.25">
      <c r="A29" t="s">
        <v>165</v>
      </c>
      <c r="B29">
        <v>2014</v>
      </c>
      <c r="C29" t="s">
        <v>173</v>
      </c>
      <c r="D29" t="s">
        <v>191</v>
      </c>
      <c r="E29">
        <f t="shared" ca="1" si="1"/>
        <v>7146</v>
      </c>
    </row>
    <row r="30" spans="1:5" x14ac:dyDescent="0.25">
      <c r="A30" t="s">
        <v>165</v>
      </c>
      <c r="B30">
        <v>2014</v>
      </c>
      <c r="C30" t="s">
        <v>173</v>
      </c>
      <c r="D30" t="s">
        <v>188</v>
      </c>
      <c r="E30">
        <f t="shared" ca="1" si="1"/>
        <v>5974</v>
      </c>
    </row>
    <row r="31" spans="1:5" x14ac:dyDescent="0.25">
      <c r="A31" t="s">
        <v>165</v>
      </c>
      <c r="B31">
        <v>2014</v>
      </c>
      <c r="C31" t="s">
        <v>171</v>
      </c>
      <c r="D31" t="s">
        <v>181</v>
      </c>
      <c r="E31">
        <f t="shared" ca="1" si="1"/>
        <v>9716</v>
      </c>
    </row>
    <row r="32" spans="1:5" x14ac:dyDescent="0.25">
      <c r="A32" t="s">
        <v>166</v>
      </c>
      <c r="B32">
        <v>2014</v>
      </c>
      <c r="C32" t="s">
        <v>171</v>
      </c>
      <c r="D32" t="s">
        <v>182</v>
      </c>
      <c r="E32">
        <f t="shared" ca="1" si="1"/>
        <v>5399</v>
      </c>
    </row>
    <row r="33" spans="1:5" x14ac:dyDescent="0.25">
      <c r="A33" t="s">
        <v>166</v>
      </c>
      <c r="B33">
        <v>2014</v>
      </c>
      <c r="C33" t="s">
        <v>170</v>
      </c>
      <c r="D33" t="s">
        <v>175</v>
      </c>
      <c r="E33">
        <f t="shared" ca="1" si="1"/>
        <v>3711</v>
      </c>
    </row>
    <row r="34" spans="1:5" x14ac:dyDescent="0.25">
      <c r="A34" t="s">
        <v>166</v>
      </c>
      <c r="B34">
        <v>2014</v>
      </c>
      <c r="C34" t="s">
        <v>170</v>
      </c>
      <c r="D34" t="s">
        <v>179</v>
      </c>
      <c r="E34">
        <f t="shared" ca="1" si="1"/>
        <v>4252</v>
      </c>
    </row>
    <row r="35" spans="1:5" x14ac:dyDescent="0.25">
      <c r="A35" t="s">
        <v>166</v>
      </c>
      <c r="B35">
        <v>2014</v>
      </c>
      <c r="C35" t="s">
        <v>171</v>
      </c>
      <c r="D35" t="s">
        <v>180</v>
      </c>
      <c r="E35">
        <f t="shared" ca="1" si="1"/>
        <v>9619</v>
      </c>
    </row>
    <row r="36" spans="1:5" x14ac:dyDescent="0.25">
      <c r="A36" t="s">
        <v>166</v>
      </c>
      <c r="B36">
        <v>2014</v>
      </c>
      <c r="C36" t="s">
        <v>171</v>
      </c>
      <c r="D36" t="s">
        <v>181</v>
      </c>
      <c r="E36">
        <f t="shared" ca="1" si="1"/>
        <v>5442</v>
      </c>
    </row>
    <row r="37" spans="1:5" x14ac:dyDescent="0.25">
      <c r="A37" t="s">
        <v>166</v>
      </c>
      <c r="B37">
        <v>2014</v>
      </c>
      <c r="C37" t="s">
        <v>171</v>
      </c>
      <c r="D37" t="s">
        <v>183</v>
      </c>
      <c r="E37">
        <f t="shared" ca="1" si="1"/>
        <v>4463</v>
      </c>
    </row>
    <row r="38" spans="1:5" x14ac:dyDescent="0.25">
      <c r="A38" t="s">
        <v>166</v>
      </c>
      <c r="B38">
        <v>2014</v>
      </c>
      <c r="C38" t="s">
        <v>171</v>
      </c>
      <c r="D38" t="s">
        <v>182</v>
      </c>
      <c r="E38">
        <f t="shared" ca="1" si="1"/>
        <v>5996</v>
      </c>
    </row>
    <row r="39" spans="1:5" x14ac:dyDescent="0.25">
      <c r="A39" t="s">
        <v>166</v>
      </c>
      <c r="B39">
        <v>2014</v>
      </c>
      <c r="C39" t="s">
        <v>171</v>
      </c>
      <c r="D39" t="s">
        <v>180</v>
      </c>
      <c r="E39">
        <f t="shared" ca="1" si="1"/>
        <v>5546</v>
      </c>
    </row>
    <row r="40" spans="1:5" x14ac:dyDescent="0.25">
      <c r="A40" t="s">
        <v>166</v>
      </c>
      <c r="B40">
        <v>2014</v>
      </c>
      <c r="C40" t="s">
        <v>173</v>
      </c>
      <c r="D40" t="s">
        <v>188</v>
      </c>
      <c r="E40">
        <f t="shared" ca="1" si="1"/>
        <v>4730</v>
      </c>
    </row>
    <row r="41" spans="1:5" x14ac:dyDescent="0.25">
      <c r="A41" t="s">
        <v>166</v>
      </c>
      <c r="B41">
        <v>2014</v>
      </c>
      <c r="C41" t="s">
        <v>173</v>
      </c>
      <c r="D41" t="s">
        <v>189</v>
      </c>
      <c r="E41">
        <f t="shared" ca="1" si="1"/>
        <v>2075</v>
      </c>
    </row>
    <row r="42" spans="1:5" x14ac:dyDescent="0.25">
      <c r="A42" t="s">
        <v>166</v>
      </c>
      <c r="B42">
        <v>2014</v>
      </c>
      <c r="C42" t="s">
        <v>170</v>
      </c>
      <c r="D42" t="s">
        <v>205</v>
      </c>
      <c r="E42">
        <f t="shared" ref="E42:E63" ca="1" si="2">RANDBETWEEN(250,10000)</f>
        <v>6137</v>
      </c>
    </row>
    <row r="43" spans="1:5" x14ac:dyDescent="0.25">
      <c r="A43" t="s">
        <v>166</v>
      </c>
      <c r="B43">
        <v>2014</v>
      </c>
      <c r="C43" t="s">
        <v>170</v>
      </c>
      <c r="D43" t="s">
        <v>177</v>
      </c>
      <c r="E43">
        <f t="shared" ca="1" si="2"/>
        <v>1451</v>
      </c>
    </row>
    <row r="44" spans="1:5" x14ac:dyDescent="0.25">
      <c r="A44" t="s">
        <v>166</v>
      </c>
      <c r="B44">
        <v>2014</v>
      </c>
      <c r="C44" t="s">
        <v>170</v>
      </c>
      <c r="D44" t="s">
        <v>178</v>
      </c>
      <c r="E44">
        <f t="shared" ca="1" si="2"/>
        <v>2921</v>
      </c>
    </row>
    <row r="45" spans="1:5" x14ac:dyDescent="0.25">
      <c r="A45" t="s">
        <v>166</v>
      </c>
      <c r="B45">
        <v>2014</v>
      </c>
      <c r="C45" t="s">
        <v>170</v>
      </c>
      <c r="D45" t="s">
        <v>179</v>
      </c>
      <c r="E45">
        <f t="shared" ca="1" si="2"/>
        <v>1979</v>
      </c>
    </row>
    <row r="46" spans="1:5" x14ac:dyDescent="0.25">
      <c r="A46" t="s">
        <v>166</v>
      </c>
      <c r="B46">
        <v>2014</v>
      </c>
      <c r="C46" t="s">
        <v>170</v>
      </c>
      <c r="D46" t="s">
        <v>190</v>
      </c>
      <c r="E46">
        <f t="shared" ca="1" si="2"/>
        <v>8514</v>
      </c>
    </row>
    <row r="47" spans="1:5" x14ac:dyDescent="0.25">
      <c r="A47" t="s">
        <v>166</v>
      </c>
      <c r="B47">
        <v>2014</v>
      </c>
      <c r="C47" t="s">
        <v>170</v>
      </c>
      <c r="D47" t="s">
        <v>177</v>
      </c>
      <c r="E47">
        <f t="shared" ca="1" si="2"/>
        <v>5173</v>
      </c>
    </row>
    <row r="48" spans="1:5" x14ac:dyDescent="0.25">
      <c r="A48" t="s">
        <v>166</v>
      </c>
      <c r="B48">
        <v>2014</v>
      </c>
      <c r="C48" t="s">
        <v>174</v>
      </c>
      <c r="D48" t="s">
        <v>184</v>
      </c>
      <c r="E48">
        <f t="shared" ca="1" si="2"/>
        <v>3568</v>
      </c>
    </row>
    <row r="49" spans="1:5" x14ac:dyDescent="0.25">
      <c r="A49" t="s">
        <v>166</v>
      </c>
      <c r="B49">
        <v>2014</v>
      </c>
      <c r="C49" t="s">
        <v>174</v>
      </c>
      <c r="D49" t="s">
        <v>185</v>
      </c>
      <c r="E49">
        <f t="shared" ca="1" si="2"/>
        <v>5886</v>
      </c>
    </row>
    <row r="50" spans="1:5" x14ac:dyDescent="0.25">
      <c r="A50" t="s">
        <v>166</v>
      </c>
      <c r="B50">
        <v>2014</v>
      </c>
      <c r="C50" t="s">
        <v>174</v>
      </c>
      <c r="D50" t="s">
        <v>186</v>
      </c>
      <c r="E50">
        <f t="shared" ca="1" si="2"/>
        <v>5877</v>
      </c>
    </row>
    <row r="51" spans="1:5" x14ac:dyDescent="0.25">
      <c r="A51" t="s">
        <v>166</v>
      </c>
      <c r="B51">
        <v>2014</v>
      </c>
      <c r="C51" t="s">
        <v>174</v>
      </c>
      <c r="D51" t="s">
        <v>187</v>
      </c>
      <c r="E51">
        <f t="shared" ca="1" si="2"/>
        <v>8969</v>
      </c>
    </row>
    <row r="52" spans="1:5" x14ac:dyDescent="0.25">
      <c r="A52" t="s">
        <v>166</v>
      </c>
      <c r="B52">
        <v>2014</v>
      </c>
      <c r="C52" t="s">
        <v>174</v>
      </c>
      <c r="D52" t="s">
        <v>185</v>
      </c>
      <c r="E52">
        <f t="shared" ca="1" si="2"/>
        <v>6570</v>
      </c>
    </row>
    <row r="53" spans="1:5" x14ac:dyDescent="0.25">
      <c r="A53" t="s">
        <v>166</v>
      </c>
      <c r="B53">
        <v>2014</v>
      </c>
      <c r="C53" t="s">
        <v>174</v>
      </c>
      <c r="D53" t="s">
        <v>204</v>
      </c>
      <c r="E53">
        <f t="shared" ca="1" si="2"/>
        <v>2586</v>
      </c>
    </row>
    <row r="54" spans="1:5" x14ac:dyDescent="0.25">
      <c r="A54" t="s">
        <v>166</v>
      </c>
      <c r="B54">
        <v>2014</v>
      </c>
      <c r="C54" t="s">
        <v>174</v>
      </c>
      <c r="D54" t="s">
        <v>192</v>
      </c>
      <c r="E54">
        <f t="shared" ca="1" si="2"/>
        <v>5464</v>
      </c>
    </row>
    <row r="55" spans="1:5" x14ac:dyDescent="0.25">
      <c r="A55" t="s">
        <v>166</v>
      </c>
      <c r="B55">
        <v>2014</v>
      </c>
      <c r="C55" t="s">
        <v>174</v>
      </c>
      <c r="D55" t="s">
        <v>186</v>
      </c>
      <c r="E55">
        <f t="shared" ca="1" si="2"/>
        <v>7837</v>
      </c>
    </row>
    <row r="56" spans="1:5" x14ac:dyDescent="0.25">
      <c r="A56" t="s">
        <v>166</v>
      </c>
      <c r="B56">
        <v>2014</v>
      </c>
      <c r="C56" t="s">
        <v>174</v>
      </c>
      <c r="D56" t="s">
        <v>204</v>
      </c>
      <c r="E56">
        <f t="shared" ca="1" si="2"/>
        <v>3803</v>
      </c>
    </row>
    <row r="57" spans="1:5" x14ac:dyDescent="0.25">
      <c r="A57" t="s">
        <v>166</v>
      </c>
      <c r="B57">
        <v>2014</v>
      </c>
      <c r="C57" t="s">
        <v>170</v>
      </c>
      <c r="D57" t="s">
        <v>175</v>
      </c>
      <c r="E57">
        <f t="shared" ca="1" si="2"/>
        <v>2586</v>
      </c>
    </row>
    <row r="58" spans="1:5" x14ac:dyDescent="0.25">
      <c r="A58" t="s">
        <v>166</v>
      </c>
      <c r="B58">
        <v>2014</v>
      </c>
      <c r="C58" t="s">
        <v>170</v>
      </c>
      <c r="D58" t="s">
        <v>205</v>
      </c>
      <c r="E58">
        <f t="shared" ca="1" si="2"/>
        <v>4388</v>
      </c>
    </row>
    <row r="59" spans="1:5" x14ac:dyDescent="0.25">
      <c r="A59" t="s">
        <v>166</v>
      </c>
      <c r="B59">
        <v>2014</v>
      </c>
      <c r="C59" t="s">
        <v>170</v>
      </c>
      <c r="D59" t="s">
        <v>178</v>
      </c>
      <c r="E59">
        <f t="shared" ca="1" si="2"/>
        <v>9688</v>
      </c>
    </row>
    <row r="60" spans="1:5" x14ac:dyDescent="0.25">
      <c r="A60" t="s">
        <v>167</v>
      </c>
      <c r="B60">
        <v>2014</v>
      </c>
      <c r="C60" t="s">
        <v>170</v>
      </c>
      <c r="D60" t="s">
        <v>179</v>
      </c>
      <c r="E60">
        <f t="shared" ca="1" si="2"/>
        <v>6541</v>
      </c>
    </row>
    <row r="61" spans="1:5" x14ac:dyDescent="0.25">
      <c r="A61" t="s">
        <v>167</v>
      </c>
      <c r="B61">
        <v>2014</v>
      </c>
      <c r="C61" t="s">
        <v>170</v>
      </c>
      <c r="D61" t="s">
        <v>190</v>
      </c>
      <c r="E61">
        <f t="shared" ca="1" si="2"/>
        <v>7026</v>
      </c>
    </row>
    <row r="62" spans="1:5" x14ac:dyDescent="0.25">
      <c r="A62" t="s">
        <v>167</v>
      </c>
      <c r="B62">
        <v>2014</v>
      </c>
      <c r="C62" t="s">
        <v>170</v>
      </c>
      <c r="D62" t="s">
        <v>177</v>
      </c>
      <c r="E62">
        <f t="shared" ca="1" si="2"/>
        <v>9195</v>
      </c>
    </row>
    <row r="63" spans="1:5" x14ac:dyDescent="0.25">
      <c r="A63" t="s">
        <v>167</v>
      </c>
      <c r="B63">
        <v>2014</v>
      </c>
      <c r="C63" t="s">
        <v>172</v>
      </c>
      <c r="D63" t="s">
        <v>184</v>
      </c>
      <c r="E63">
        <f t="shared" ca="1" si="2"/>
        <v>1236</v>
      </c>
    </row>
    <row r="64" spans="1:5" x14ac:dyDescent="0.25">
      <c r="A64" t="s">
        <v>167</v>
      </c>
      <c r="B64">
        <v>2014</v>
      </c>
      <c r="C64" t="s">
        <v>172</v>
      </c>
      <c r="D64" t="s">
        <v>185</v>
      </c>
      <c r="E64">
        <f t="shared" ref="E64:E79" ca="1" si="3">RANDBETWEEN(250,10000)</f>
        <v>4054</v>
      </c>
    </row>
    <row r="65" spans="1:5" x14ac:dyDescent="0.25">
      <c r="A65" t="s">
        <v>167</v>
      </c>
      <c r="B65">
        <v>2014</v>
      </c>
      <c r="C65" t="s">
        <v>172</v>
      </c>
      <c r="D65" t="s">
        <v>187</v>
      </c>
      <c r="E65">
        <f t="shared" ca="1" si="3"/>
        <v>9298</v>
      </c>
    </row>
    <row r="66" spans="1:5" x14ac:dyDescent="0.25">
      <c r="A66" t="s">
        <v>167</v>
      </c>
      <c r="B66">
        <v>2014</v>
      </c>
      <c r="C66" t="s">
        <v>172</v>
      </c>
      <c r="D66" t="s">
        <v>204</v>
      </c>
      <c r="E66">
        <f t="shared" ca="1" si="3"/>
        <v>1747</v>
      </c>
    </row>
    <row r="67" spans="1:5" x14ac:dyDescent="0.25">
      <c r="A67" t="s">
        <v>167</v>
      </c>
      <c r="B67">
        <v>2014</v>
      </c>
      <c r="C67" t="s">
        <v>172</v>
      </c>
      <c r="D67" t="s">
        <v>192</v>
      </c>
      <c r="E67">
        <f t="shared" ca="1" si="3"/>
        <v>815</v>
      </c>
    </row>
    <row r="68" spans="1:5" x14ac:dyDescent="0.25">
      <c r="A68" t="s">
        <v>167</v>
      </c>
      <c r="B68">
        <v>2014</v>
      </c>
      <c r="C68" t="s">
        <v>172</v>
      </c>
      <c r="D68" t="s">
        <v>187</v>
      </c>
      <c r="E68">
        <f t="shared" ca="1" si="3"/>
        <v>7155</v>
      </c>
    </row>
    <row r="69" spans="1:5" x14ac:dyDescent="0.25">
      <c r="A69" t="s">
        <v>167</v>
      </c>
      <c r="B69">
        <v>2014</v>
      </c>
      <c r="C69" t="s">
        <v>172</v>
      </c>
      <c r="D69" t="s">
        <v>184</v>
      </c>
      <c r="E69">
        <f t="shared" ca="1" si="3"/>
        <v>5294</v>
      </c>
    </row>
    <row r="70" spans="1:5" x14ac:dyDescent="0.25">
      <c r="A70" t="s">
        <v>167</v>
      </c>
      <c r="B70">
        <v>2014</v>
      </c>
      <c r="C70" t="s">
        <v>172</v>
      </c>
      <c r="D70" t="s">
        <v>185</v>
      </c>
      <c r="E70">
        <f t="shared" ca="1" si="3"/>
        <v>9404</v>
      </c>
    </row>
    <row r="71" spans="1:5" x14ac:dyDescent="0.25">
      <c r="A71" t="s">
        <v>167</v>
      </c>
      <c r="B71">
        <v>2014</v>
      </c>
      <c r="C71" t="s">
        <v>172</v>
      </c>
      <c r="D71" t="s">
        <v>187</v>
      </c>
      <c r="E71">
        <f t="shared" ca="1" si="3"/>
        <v>1695</v>
      </c>
    </row>
    <row r="72" spans="1:5" x14ac:dyDescent="0.25">
      <c r="A72" t="s">
        <v>167</v>
      </c>
      <c r="B72">
        <v>2014</v>
      </c>
      <c r="C72" t="s">
        <v>172</v>
      </c>
      <c r="D72" t="s">
        <v>204</v>
      </c>
      <c r="E72">
        <f t="shared" ca="1" si="3"/>
        <v>4827</v>
      </c>
    </row>
    <row r="73" spans="1:5" x14ac:dyDescent="0.25">
      <c r="A73" t="s">
        <v>167</v>
      </c>
      <c r="B73">
        <v>2014</v>
      </c>
      <c r="C73" t="s">
        <v>172</v>
      </c>
      <c r="D73" t="s">
        <v>187</v>
      </c>
      <c r="E73">
        <f t="shared" ca="1" si="3"/>
        <v>8681</v>
      </c>
    </row>
    <row r="74" spans="1:5" x14ac:dyDescent="0.25">
      <c r="A74" t="s">
        <v>167</v>
      </c>
      <c r="B74">
        <v>2014</v>
      </c>
      <c r="C74" t="s">
        <v>172</v>
      </c>
      <c r="D74" t="s">
        <v>186</v>
      </c>
      <c r="E74">
        <f t="shared" ca="1" si="3"/>
        <v>5757</v>
      </c>
    </row>
    <row r="75" spans="1:5" x14ac:dyDescent="0.25">
      <c r="A75" t="s">
        <v>167</v>
      </c>
      <c r="B75">
        <v>2014</v>
      </c>
      <c r="C75" t="s">
        <v>170</v>
      </c>
      <c r="D75" t="s">
        <v>175</v>
      </c>
      <c r="E75">
        <f t="shared" ca="1" si="3"/>
        <v>6777</v>
      </c>
    </row>
    <row r="76" spans="1:5" x14ac:dyDescent="0.25">
      <c r="A76" t="s">
        <v>167</v>
      </c>
      <c r="B76">
        <v>2014</v>
      </c>
      <c r="C76" t="s">
        <v>170</v>
      </c>
      <c r="D76" t="s">
        <v>205</v>
      </c>
      <c r="E76">
        <f t="shared" ca="1" si="3"/>
        <v>784</v>
      </c>
    </row>
    <row r="77" spans="1:5" x14ac:dyDescent="0.25">
      <c r="A77" t="s">
        <v>167</v>
      </c>
      <c r="B77">
        <v>2014</v>
      </c>
      <c r="C77" t="s">
        <v>170</v>
      </c>
      <c r="D77" t="s">
        <v>178</v>
      </c>
      <c r="E77">
        <f t="shared" ca="1" si="3"/>
        <v>6088</v>
      </c>
    </row>
    <row r="78" spans="1:5" x14ac:dyDescent="0.25">
      <c r="A78" t="s">
        <v>167</v>
      </c>
      <c r="B78">
        <v>2014</v>
      </c>
      <c r="C78" t="s">
        <v>171</v>
      </c>
      <c r="D78" t="s">
        <v>180</v>
      </c>
      <c r="E78">
        <f t="shared" ca="1" si="3"/>
        <v>3291</v>
      </c>
    </row>
    <row r="79" spans="1:5" x14ac:dyDescent="0.25">
      <c r="A79" t="s">
        <v>167</v>
      </c>
      <c r="B79">
        <v>2014</v>
      </c>
      <c r="C79" t="s">
        <v>170</v>
      </c>
      <c r="D79" t="s">
        <v>190</v>
      </c>
      <c r="E79">
        <f t="shared" ca="1" si="3"/>
        <v>8762</v>
      </c>
    </row>
    <row r="80" spans="1:5" x14ac:dyDescent="0.25">
      <c r="A80" t="s">
        <v>167</v>
      </c>
      <c r="B80">
        <v>2014</v>
      </c>
      <c r="C80" t="s">
        <v>171</v>
      </c>
      <c r="D80" t="s">
        <v>180</v>
      </c>
      <c r="E80">
        <f t="shared" ref="E80:E94" ca="1" si="4">RANDBETWEEN(250,10000)</f>
        <v>6084</v>
      </c>
    </row>
    <row r="81" spans="1:5" x14ac:dyDescent="0.25">
      <c r="A81" t="s">
        <v>167</v>
      </c>
      <c r="B81">
        <v>2014</v>
      </c>
      <c r="C81" t="s">
        <v>173</v>
      </c>
      <c r="D81" t="s">
        <v>189</v>
      </c>
      <c r="E81">
        <f t="shared" ca="1" si="4"/>
        <v>5013</v>
      </c>
    </row>
    <row r="82" spans="1:5" x14ac:dyDescent="0.25">
      <c r="A82" t="s">
        <v>167</v>
      </c>
      <c r="B82">
        <v>2014</v>
      </c>
      <c r="C82" t="s">
        <v>173</v>
      </c>
      <c r="D82" t="s">
        <v>188</v>
      </c>
      <c r="E82">
        <f t="shared" ca="1" si="4"/>
        <v>2993</v>
      </c>
    </row>
    <row r="83" spans="1:5" x14ac:dyDescent="0.25">
      <c r="A83" t="s">
        <v>167</v>
      </c>
      <c r="B83">
        <v>2014</v>
      </c>
      <c r="C83" t="s">
        <v>173</v>
      </c>
      <c r="D83" t="s">
        <v>191</v>
      </c>
      <c r="E83">
        <f t="shared" ca="1" si="4"/>
        <v>3837</v>
      </c>
    </row>
    <row r="84" spans="1:5" x14ac:dyDescent="0.25">
      <c r="A84" t="s">
        <v>167</v>
      </c>
      <c r="B84">
        <v>2014</v>
      </c>
      <c r="C84" t="s">
        <v>171</v>
      </c>
      <c r="D84" t="s">
        <v>183</v>
      </c>
      <c r="E84">
        <f t="shared" ca="1" si="4"/>
        <v>3768</v>
      </c>
    </row>
    <row r="85" spans="1:5" x14ac:dyDescent="0.25">
      <c r="A85" t="s">
        <v>167</v>
      </c>
      <c r="B85">
        <v>2014</v>
      </c>
      <c r="C85" t="s">
        <v>171</v>
      </c>
      <c r="D85" t="s">
        <v>182</v>
      </c>
      <c r="E85">
        <f t="shared" ca="1" si="4"/>
        <v>5668</v>
      </c>
    </row>
    <row r="86" spans="1:5" x14ac:dyDescent="0.25">
      <c r="A86" t="s">
        <v>167</v>
      </c>
      <c r="B86">
        <v>2014</v>
      </c>
      <c r="C86" t="s">
        <v>171</v>
      </c>
      <c r="D86" t="s">
        <v>181</v>
      </c>
      <c r="E86">
        <f t="shared" ca="1" si="4"/>
        <v>9206</v>
      </c>
    </row>
    <row r="87" spans="1:5" x14ac:dyDescent="0.25">
      <c r="A87" t="s">
        <v>167</v>
      </c>
      <c r="B87">
        <v>2014</v>
      </c>
      <c r="C87" t="s">
        <v>170</v>
      </c>
      <c r="D87" t="s">
        <v>179</v>
      </c>
      <c r="E87">
        <f t="shared" ca="1" si="4"/>
        <v>2676</v>
      </c>
    </row>
    <row r="88" spans="1:5" x14ac:dyDescent="0.25">
      <c r="A88" t="s">
        <v>167</v>
      </c>
      <c r="B88">
        <v>2014</v>
      </c>
      <c r="C88" t="s">
        <v>170</v>
      </c>
      <c r="D88" t="s">
        <v>178</v>
      </c>
      <c r="E88">
        <f t="shared" ca="1" si="4"/>
        <v>8222</v>
      </c>
    </row>
    <row r="89" spans="1:5" x14ac:dyDescent="0.25">
      <c r="A89" t="s">
        <v>167</v>
      </c>
      <c r="B89">
        <v>2014</v>
      </c>
      <c r="C89" t="s">
        <v>172</v>
      </c>
      <c r="D89" t="s">
        <v>184</v>
      </c>
      <c r="E89">
        <f t="shared" ca="1" si="4"/>
        <v>8424</v>
      </c>
    </row>
    <row r="90" spans="1:5" x14ac:dyDescent="0.25">
      <c r="A90" t="s">
        <v>167</v>
      </c>
      <c r="B90">
        <v>2014</v>
      </c>
      <c r="C90" t="s">
        <v>172</v>
      </c>
      <c r="D90" t="s">
        <v>192</v>
      </c>
      <c r="E90">
        <f t="shared" ca="1" si="4"/>
        <v>7458</v>
      </c>
    </row>
    <row r="91" spans="1:5" x14ac:dyDescent="0.25">
      <c r="A91" t="s">
        <v>167</v>
      </c>
      <c r="B91">
        <v>2014</v>
      </c>
      <c r="C91" t="s">
        <v>173</v>
      </c>
      <c r="D91" t="s">
        <v>181</v>
      </c>
      <c r="E91">
        <f t="shared" ca="1" si="4"/>
        <v>1867</v>
      </c>
    </row>
    <row r="92" spans="1:5" x14ac:dyDescent="0.25">
      <c r="A92" t="s">
        <v>168</v>
      </c>
      <c r="B92">
        <v>2014</v>
      </c>
      <c r="C92" t="s">
        <v>172</v>
      </c>
      <c r="D92" t="s">
        <v>185</v>
      </c>
      <c r="E92">
        <f t="shared" ca="1" si="4"/>
        <v>3029</v>
      </c>
    </row>
    <row r="93" spans="1:5" x14ac:dyDescent="0.25">
      <c r="A93" t="s">
        <v>168</v>
      </c>
      <c r="B93">
        <v>2014</v>
      </c>
      <c r="C93" t="s">
        <v>172</v>
      </c>
      <c r="D93" t="s">
        <v>184</v>
      </c>
      <c r="E93">
        <f t="shared" ca="1" si="4"/>
        <v>832</v>
      </c>
    </row>
    <row r="94" spans="1:5" x14ac:dyDescent="0.25">
      <c r="A94" t="s">
        <v>168</v>
      </c>
      <c r="B94">
        <v>2014</v>
      </c>
      <c r="C94" t="s">
        <v>173</v>
      </c>
      <c r="D94" t="s">
        <v>181</v>
      </c>
      <c r="E94">
        <f t="shared" ca="1" si="4"/>
        <v>3911</v>
      </c>
    </row>
    <row r="95" spans="1:5" x14ac:dyDescent="0.25">
      <c r="A95" t="s">
        <v>168</v>
      </c>
      <c r="B95">
        <v>2014</v>
      </c>
      <c r="C95" t="s">
        <v>171</v>
      </c>
      <c r="D95" t="s">
        <v>181</v>
      </c>
      <c r="E95">
        <f t="shared" ref="E95:E111" ca="1" si="5">RANDBETWEEN(250,10000)</f>
        <v>8608</v>
      </c>
    </row>
    <row r="96" spans="1:5" x14ac:dyDescent="0.25">
      <c r="A96" t="s">
        <v>168</v>
      </c>
      <c r="B96">
        <v>2014</v>
      </c>
      <c r="C96" t="s">
        <v>171</v>
      </c>
      <c r="D96" t="s">
        <v>183</v>
      </c>
      <c r="E96">
        <f t="shared" ca="1" si="5"/>
        <v>7402</v>
      </c>
    </row>
    <row r="97" spans="1:5" x14ac:dyDescent="0.25">
      <c r="A97" t="s">
        <v>168</v>
      </c>
      <c r="B97">
        <v>2014</v>
      </c>
      <c r="C97" t="s">
        <v>171</v>
      </c>
      <c r="D97" t="s">
        <v>180</v>
      </c>
      <c r="E97">
        <f t="shared" ca="1" si="5"/>
        <v>3518</v>
      </c>
    </row>
    <row r="98" spans="1:5" x14ac:dyDescent="0.25">
      <c r="A98" t="s">
        <v>168</v>
      </c>
      <c r="B98">
        <v>2014</v>
      </c>
      <c r="C98" t="s">
        <v>171</v>
      </c>
      <c r="D98" t="s">
        <v>181</v>
      </c>
      <c r="E98">
        <f t="shared" ca="1" si="5"/>
        <v>8095</v>
      </c>
    </row>
    <row r="99" spans="1:5" x14ac:dyDescent="0.25">
      <c r="A99" t="s">
        <v>168</v>
      </c>
      <c r="B99">
        <v>2014</v>
      </c>
      <c r="C99" t="s">
        <v>171</v>
      </c>
      <c r="D99" t="s">
        <v>182</v>
      </c>
      <c r="E99">
        <f t="shared" ca="1" si="5"/>
        <v>3304</v>
      </c>
    </row>
    <row r="100" spans="1:5" x14ac:dyDescent="0.25">
      <c r="A100" t="s">
        <v>168</v>
      </c>
      <c r="B100">
        <v>2014</v>
      </c>
      <c r="C100" t="s">
        <v>171</v>
      </c>
      <c r="D100" t="s">
        <v>182</v>
      </c>
      <c r="E100">
        <f t="shared" ca="1" si="5"/>
        <v>1185</v>
      </c>
    </row>
    <row r="101" spans="1:5" x14ac:dyDescent="0.25">
      <c r="A101" t="s">
        <v>168</v>
      </c>
      <c r="B101">
        <v>2014</v>
      </c>
      <c r="C101" t="s">
        <v>170</v>
      </c>
      <c r="D101" t="s">
        <v>175</v>
      </c>
      <c r="E101">
        <f t="shared" ca="1" si="5"/>
        <v>5751</v>
      </c>
    </row>
    <row r="102" spans="1:5" x14ac:dyDescent="0.25">
      <c r="A102" t="s">
        <v>168</v>
      </c>
      <c r="B102">
        <v>2014</v>
      </c>
      <c r="C102" t="s">
        <v>170</v>
      </c>
      <c r="D102" t="s">
        <v>177</v>
      </c>
      <c r="E102">
        <f t="shared" ca="1" si="5"/>
        <v>6856</v>
      </c>
    </row>
    <row r="103" spans="1:5" x14ac:dyDescent="0.25">
      <c r="A103" t="s">
        <v>168</v>
      </c>
      <c r="B103">
        <v>2014</v>
      </c>
      <c r="C103" t="s">
        <v>170</v>
      </c>
      <c r="D103" t="s">
        <v>178</v>
      </c>
      <c r="E103">
        <f t="shared" ca="1" si="5"/>
        <v>458</v>
      </c>
    </row>
    <row r="104" spans="1:5" x14ac:dyDescent="0.25">
      <c r="A104" t="s">
        <v>168</v>
      </c>
      <c r="B104">
        <v>2014</v>
      </c>
      <c r="C104" t="s">
        <v>170</v>
      </c>
      <c r="D104" t="s">
        <v>179</v>
      </c>
      <c r="E104">
        <f t="shared" ca="1" si="5"/>
        <v>9438</v>
      </c>
    </row>
    <row r="105" spans="1:5" x14ac:dyDescent="0.25">
      <c r="A105" t="s">
        <v>168</v>
      </c>
      <c r="B105">
        <v>2014</v>
      </c>
      <c r="C105" t="s">
        <v>170</v>
      </c>
      <c r="D105" t="s">
        <v>178</v>
      </c>
      <c r="E105">
        <f t="shared" ca="1" si="5"/>
        <v>7692</v>
      </c>
    </row>
    <row r="106" spans="1:5" x14ac:dyDescent="0.25">
      <c r="A106" t="s">
        <v>168</v>
      </c>
      <c r="B106">
        <v>2014</v>
      </c>
      <c r="C106" t="s">
        <v>170</v>
      </c>
      <c r="D106" t="s">
        <v>205</v>
      </c>
      <c r="E106">
        <f t="shared" ca="1" si="5"/>
        <v>2202</v>
      </c>
    </row>
    <row r="107" spans="1:5" x14ac:dyDescent="0.25">
      <c r="A107" t="s">
        <v>168</v>
      </c>
      <c r="B107">
        <v>2014</v>
      </c>
      <c r="C107" t="s">
        <v>170</v>
      </c>
      <c r="D107" t="s">
        <v>179</v>
      </c>
      <c r="E107">
        <f t="shared" ca="1" si="5"/>
        <v>4303</v>
      </c>
    </row>
    <row r="108" spans="1:5" x14ac:dyDescent="0.25">
      <c r="A108" t="s">
        <v>168</v>
      </c>
      <c r="B108">
        <v>2014</v>
      </c>
      <c r="C108" t="s">
        <v>170</v>
      </c>
      <c r="D108" t="s">
        <v>177</v>
      </c>
      <c r="E108">
        <f t="shared" ca="1" si="5"/>
        <v>4999</v>
      </c>
    </row>
    <row r="109" spans="1:5" x14ac:dyDescent="0.25">
      <c r="A109" t="s">
        <v>168</v>
      </c>
      <c r="B109">
        <v>2014</v>
      </c>
      <c r="C109" t="s">
        <v>172</v>
      </c>
      <c r="D109" t="s">
        <v>186</v>
      </c>
      <c r="E109">
        <f t="shared" ca="1" si="5"/>
        <v>8625</v>
      </c>
    </row>
    <row r="110" spans="1:5" x14ac:dyDescent="0.25">
      <c r="A110" t="s">
        <v>168</v>
      </c>
      <c r="B110">
        <v>2014</v>
      </c>
      <c r="C110" t="s">
        <v>172</v>
      </c>
      <c r="D110" t="s">
        <v>185</v>
      </c>
      <c r="E110">
        <f t="shared" ca="1" si="5"/>
        <v>3259</v>
      </c>
    </row>
    <row r="111" spans="1:5" x14ac:dyDescent="0.25">
      <c r="A111" t="s">
        <v>168</v>
      </c>
      <c r="B111">
        <v>2014</v>
      </c>
      <c r="C111" t="s">
        <v>172</v>
      </c>
      <c r="D111" t="s">
        <v>192</v>
      </c>
      <c r="E111">
        <f t="shared" ca="1" si="5"/>
        <v>1735</v>
      </c>
    </row>
    <row r="112" spans="1:5" x14ac:dyDescent="0.25">
      <c r="A112" t="s">
        <v>168</v>
      </c>
      <c r="B112">
        <v>2014</v>
      </c>
      <c r="C112" t="s">
        <v>172</v>
      </c>
      <c r="D112" t="s">
        <v>187</v>
      </c>
      <c r="E112" s="19">
        <f t="shared" ref="E112:E115" ca="1" si="6">RANDBETWEEN(250,10000)</f>
        <v>2145</v>
      </c>
    </row>
    <row r="113" spans="1:5" x14ac:dyDescent="0.25">
      <c r="A113" t="s">
        <v>168</v>
      </c>
      <c r="B113">
        <v>2014</v>
      </c>
      <c r="C113" t="s">
        <v>172</v>
      </c>
      <c r="D113" t="s">
        <v>185</v>
      </c>
      <c r="E113" s="19">
        <f t="shared" ca="1" si="6"/>
        <v>8508</v>
      </c>
    </row>
    <row r="114" spans="1:5" x14ac:dyDescent="0.25">
      <c r="A114" t="s">
        <v>168</v>
      </c>
      <c r="B114">
        <v>2014</v>
      </c>
      <c r="C114" t="s">
        <v>172</v>
      </c>
      <c r="D114" t="s">
        <v>204</v>
      </c>
      <c r="E114" s="19">
        <f t="shared" ca="1" si="6"/>
        <v>8578</v>
      </c>
    </row>
    <row r="115" spans="1:5" x14ac:dyDescent="0.25">
      <c r="A115" t="s">
        <v>168</v>
      </c>
      <c r="B115">
        <v>2014</v>
      </c>
      <c r="C115" t="s">
        <v>173</v>
      </c>
      <c r="D115" t="s">
        <v>189</v>
      </c>
      <c r="E115" s="19">
        <f t="shared" ca="1" si="6"/>
        <v>1182</v>
      </c>
    </row>
    <row r="116" spans="1:5" x14ac:dyDescent="0.25">
      <c r="A116" t="s">
        <v>168</v>
      </c>
      <c r="B116">
        <v>2014</v>
      </c>
      <c r="C116" t="s">
        <v>173</v>
      </c>
      <c r="D116" t="s">
        <v>188</v>
      </c>
      <c r="E116" s="19">
        <f t="shared" ref="E116:E119" ca="1" si="7">RANDBETWEEN(250,10000)</f>
        <v>7301</v>
      </c>
    </row>
    <row r="117" spans="1:5" x14ac:dyDescent="0.25">
      <c r="A117" t="s">
        <v>168</v>
      </c>
      <c r="B117">
        <v>2014</v>
      </c>
      <c r="C117" t="s">
        <v>173</v>
      </c>
      <c r="D117" t="s">
        <v>191</v>
      </c>
      <c r="E117" s="19">
        <f t="shared" ca="1" si="7"/>
        <v>3399</v>
      </c>
    </row>
    <row r="118" spans="1:5" x14ac:dyDescent="0.25">
      <c r="A118" t="s">
        <v>168</v>
      </c>
      <c r="B118">
        <v>2014</v>
      </c>
      <c r="C118" t="s">
        <v>172</v>
      </c>
      <c r="D118" t="s">
        <v>186</v>
      </c>
      <c r="E118" s="19">
        <f t="shared" ca="1" si="7"/>
        <v>917</v>
      </c>
    </row>
    <row r="119" spans="1:5" x14ac:dyDescent="0.25">
      <c r="A119" t="s">
        <v>168</v>
      </c>
      <c r="B119">
        <v>2014</v>
      </c>
      <c r="C119" t="s">
        <v>170</v>
      </c>
      <c r="D119" t="s">
        <v>190</v>
      </c>
      <c r="E119" s="19">
        <f t="shared" ca="1" si="7"/>
        <v>745</v>
      </c>
    </row>
    <row r="120" spans="1:5" x14ac:dyDescent="0.25">
      <c r="A120" t="s">
        <v>168</v>
      </c>
      <c r="B120">
        <v>2014</v>
      </c>
      <c r="C120" t="s">
        <v>170</v>
      </c>
      <c r="D120" t="s">
        <v>179</v>
      </c>
      <c r="E120" s="19">
        <f ca="1">RANDBETWEEN(250,10000)</f>
        <v>4604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46"/>
  <sheetViews>
    <sheetView topLeftCell="A2" workbookViewId="0">
      <selection activeCell="E6" sqref="E6"/>
    </sheetView>
  </sheetViews>
  <sheetFormatPr defaultRowHeight="15" x14ac:dyDescent="0.25"/>
  <cols>
    <col min="1" max="1" width="25.42578125" customWidth="1"/>
    <col min="2" max="2" width="14.85546875" bestFit="1" customWidth="1"/>
    <col min="3" max="3" width="3.5703125" hidden="1" customWidth="1"/>
    <col min="4" max="4" width="25.42578125" bestFit="1" customWidth="1"/>
    <col min="5" max="5" width="14.85546875" bestFit="1" customWidth="1"/>
  </cols>
  <sheetData>
    <row r="1" spans="1:5" ht="23.25" x14ac:dyDescent="0.35">
      <c r="A1" s="68" t="s">
        <v>169</v>
      </c>
      <c r="B1" s="68"/>
      <c r="C1" s="68"/>
      <c r="D1" s="68"/>
      <c r="E1" s="68"/>
    </row>
    <row r="2" spans="1:5" ht="23.25" x14ac:dyDescent="0.35">
      <c r="A2" s="53"/>
      <c r="B2" s="53"/>
      <c r="C2" s="53"/>
      <c r="D2" s="53"/>
      <c r="E2" s="53"/>
    </row>
    <row r="3" spans="1:5" ht="23.25" x14ac:dyDescent="0.35">
      <c r="A3" s="53"/>
      <c r="B3" s="53"/>
      <c r="C3" s="53"/>
      <c r="D3" s="53"/>
      <c r="E3" s="53"/>
    </row>
    <row r="5" spans="1:5" x14ac:dyDescent="0.25">
      <c r="A5" t="s">
        <v>193</v>
      </c>
      <c r="B5" s="50">
        <f>B24/E24</f>
        <v>0.76018290667352262</v>
      </c>
      <c r="C5" s="50"/>
      <c r="D5" t="s">
        <v>195</v>
      </c>
      <c r="E5" s="52">
        <f>E33/E6</f>
        <v>-14.098194130925508</v>
      </c>
    </row>
    <row r="6" spans="1:5" x14ac:dyDescent="0.25">
      <c r="A6" t="s">
        <v>194</v>
      </c>
      <c r="B6" s="51">
        <f>(B24-B21)/E24</f>
        <v>0.63945715649906343</v>
      </c>
      <c r="C6" s="51"/>
      <c r="D6" t="s">
        <v>197</v>
      </c>
      <c r="E6" s="54">
        <f>B33-E33</f>
        <v>-5316</v>
      </c>
    </row>
    <row r="7" spans="1:5" x14ac:dyDescent="0.25">
      <c r="B7" s="51"/>
      <c r="C7" s="51"/>
      <c r="E7" s="54"/>
    </row>
    <row r="8" spans="1:5" x14ac:dyDescent="0.25">
      <c r="B8" s="51"/>
      <c r="C8" s="51"/>
      <c r="E8" s="54"/>
    </row>
    <row r="9" spans="1:5" x14ac:dyDescent="0.25">
      <c r="B9" s="51"/>
      <c r="C9" s="51"/>
      <c r="E9" s="54"/>
    </row>
    <row r="10" spans="1:5" x14ac:dyDescent="0.25">
      <c r="B10" s="51"/>
      <c r="C10" s="51"/>
      <c r="E10" s="54"/>
    </row>
    <row r="11" spans="1:5" x14ac:dyDescent="0.25">
      <c r="B11" s="51"/>
      <c r="C11" s="51"/>
    </row>
    <row r="12" spans="1:5" x14ac:dyDescent="0.25">
      <c r="B12" s="51"/>
      <c r="C12" s="51"/>
    </row>
    <row r="13" spans="1:5" x14ac:dyDescent="0.25">
      <c r="B13" s="51"/>
      <c r="C13" s="51"/>
    </row>
    <row r="14" spans="1:5" x14ac:dyDescent="0.25">
      <c r="A14" t="s">
        <v>170</v>
      </c>
      <c r="B14" s="51"/>
      <c r="C14" s="51"/>
      <c r="D14" t="s">
        <v>172</v>
      </c>
    </row>
    <row r="16" spans="1:5" x14ac:dyDescent="0.25">
      <c r="B16" t="s">
        <v>202</v>
      </c>
      <c r="E16" t="s">
        <v>202</v>
      </c>
    </row>
    <row r="17" spans="1:5" x14ac:dyDescent="0.25">
      <c r="A17" s="47" t="s">
        <v>170</v>
      </c>
      <c r="B17" s="54"/>
      <c r="C17" s="54"/>
      <c r="D17" s="47" t="s">
        <v>172</v>
      </c>
      <c r="E17" s="54"/>
    </row>
    <row r="18" spans="1:5" x14ac:dyDescent="0.25">
      <c r="A18" s="48" t="s">
        <v>177</v>
      </c>
      <c r="B18" s="54">
        <v>2794</v>
      </c>
      <c r="C18" s="54"/>
      <c r="D18" s="48" t="s">
        <v>184</v>
      </c>
      <c r="E18" s="54">
        <v>12594</v>
      </c>
    </row>
    <row r="19" spans="1:5" x14ac:dyDescent="0.25">
      <c r="A19" s="48" t="s">
        <v>179</v>
      </c>
      <c r="B19" s="54">
        <v>14417</v>
      </c>
      <c r="C19" s="54"/>
      <c r="D19" s="48" t="s">
        <v>187</v>
      </c>
      <c r="E19" s="54">
        <v>18271</v>
      </c>
    </row>
    <row r="20" spans="1:5" x14ac:dyDescent="0.25">
      <c r="A20" s="48" t="s">
        <v>175</v>
      </c>
      <c r="B20" s="54">
        <v>2114</v>
      </c>
      <c r="C20" s="54"/>
      <c r="D20" s="48" t="s">
        <v>185</v>
      </c>
      <c r="E20" s="54">
        <v>8926</v>
      </c>
    </row>
    <row r="21" spans="1:5" x14ac:dyDescent="0.25">
      <c r="A21" s="48" t="s">
        <v>190</v>
      </c>
      <c r="B21" s="54">
        <v>6574</v>
      </c>
      <c r="C21" s="54"/>
      <c r="D21" s="48" t="s">
        <v>192</v>
      </c>
      <c r="E21" s="54">
        <v>4816</v>
      </c>
    </row>
    <row r="22" spans="1:5" x14ac:dyDescent="0.25">
      <c r="A22" s="48" t="s">
        <v>178</v>
      </c>
      <c r="B22" s="54">
        <v>13085</v>
      </c>
      <c r="C22" s="54"/>
      <c r="D22" s="48" t="s">
        <v>186</v>
      </c>
      <c r="E22" s="54">
        <v>1660</v>
      </c>
    </row>
    <row r="23" spans="1:5" x14ac:dyDescent="0.25">
      <c r="A23" s="48" t="s">
        <v>205</v>
      </c>
      <c r="B23" s="54">
        <v>2411</v>
      </c>
      <c r="C23" s="54"/>
      <c r="D23" s="48" t="s">
        <v>204</v>
      </c>
      <c r="E23" s="54">
        <v>8187</v>
      </c>
    </row>
    <row r="24" spans="1:5" x14ac:dyDescent="0.25">
      <c r="A24" s="55" t="s">
        <v>198</v>
      </c>
      <c r="B24" s="56">
        <v>41395</v>
      </c>
      <c r="C24" s="57"/>
      <c r="D24" s="55" t="s">
        <v>199</v>
      </c>
      <c r="E24" s="56">
        <v>54454</v>
      </c>
    </row>
    <row r="25" spans="1:5" x14ac:dyDescent="0.25">
      <c r="B25" t="s">
        <v>202</v>
      </c>
      <c r="E25" t="s">
        <v>202</v>
      </c>
    </row>
    <row r="26" spans="1:5" x14ac:dyDescent="0.25">
      <c r="A26" s="47" t="s">
        <v>171</v>
      </c>
      <c r="B26" s="54"/>
      <c r="C26" s="54"/>
      <c r="D26" s="47" t="s">
        <v>173</v>
      </c>
      <c r="E26" s="54"/>
    </row>
    <row r="27" spans="1:5" x14ac:dyDescent="0.25">
      <c r="A27" s="48" t="s">
        <v>181</v>
      </c>
      <c r="B27" s="54">
        <v>9759</v>
      </c>
      <c r="C27" s="54"/>
      <c r="D27" s="48" t="s">
        <v>189</v>
      </c>
      <c r="E27" s="54">
        <v>2018</v>
      </c>
    </row>
    <row r="28" spans="1:5" x14ac:dyDescent="0.25">
      <c r="A28" s="48" t="s">
        <v>182</v>
      </c>
      <c r="B28" s="54">
        <v>3145</v>
      </c>
      <c r="C28" s="54"/>
      <c r="D28" s="48" t="s">
        <v>181</v>
      </c>
      <c r="E28" s="54">
        <v>5275</v>
      </c>
    </row>
    <row r="29" spans="1:5" x14ac:dyDescent="0.25">
      <c r="A29" s="48" t="s">
        <v>180</v>
      </c>
      <c r="B29" s="54">
        <v>15039</v>
      </c>
      <c r="C29" s="54"/>
      <c r="D29" s="48" t="s">
        <v>191</v>
      </c>
      <c r="E29" s="54">
        <v>8381</v>
      </c>
    </row>
    <row r="30" spans="1:5" x14ac:dyDescent="0.25">
      <c r="A30" s="48" t="s">
        <v>183</v>
      </c>
      <c r="B30" s="54">
        <v>292</v>
      </c>
      <c r="C30" s="54"/>
      <c r="D30" s="48" t="s">
        <v>188</v>
      </c>
      <c r="E30" s="54">
        <v>4818</v>
      </c>
    </row>
    <row r="31" spans="1:5" x14ac:dyDescent="0.25">
      <c r="A31" s="47" t="s">
        <v>200</v>
      </c>
      <c r="B31" s="56">
        <v>28235</v>
      </c>
      <c r="C31" s="54"/>
      <c r="D31" s="47" t="s">
        <v>201</v>
      </c>
      <c r="E31" s="56">
        <v>20492</v>
      </c>
    </row>
    <row r="33" spans="1:5" x14ac:dyDescent="0.25">
      <c r="A33" s="48" t="s">
        <v>196</v>
      </c>
      <c r="B33" s="54">
        <f>$B$24+$B$31</f>
        <v>69630</v>
      </c>
      <c r="C33" s="54"/>
      <c r="D33" s="48" t="s">
        <v>203</v>
      </c>
      <c r="E33" s="54">
        <f>$E$24+$E$31</f>
        <v>74946</v>
      </c>
    </row>
    <row r="38" spans="1:5" x14ac:dyDescent="0.25">
      <c r="D38" s="48"/>
      <c r="E38" s="49"/>
    </row>
    <row r="39" spans="1:5" x14ac:dyDescent="0.25">
      <c r="D39" s="48"/>
      <c r="E39" s="49"/>
    </row>
    <row r="40" spans="1:5" x14ac:dyDescent="0.25">
      <c r="D40" s="47"/>
      <c r="E40" s="49"/>
    </row>
    <row r="41" spans="1:5" x14ac:dyDescent="0.25">
      <c r="D41" s="48"/>
      <c r="E41" s="49"/>
    </row>
    <row r="42" spans="1:5" x14ac:dyDescent="0.25">
      <c r="D42" s="48"/>
      <c r="E42" s="49"/>
    </row>
    <row r="43" spans="1:5" x14ac:dyDescent="0.25">
      <c r="D43" s="48"/>
      <c r="E43" s="49"/>
    </row>
    <row r="44" spans="1:5" x14ac:dyDescent="0.25">
      <c r="D44" s="48"/>
      <c r="E44" s="49"/>
    </row>
    <row r="45" spans="1:5" x14ac:dyDescent="0.25">
      <c r="D45" s="48"/>
      <c r="E45" s="49"/>
    </row>
    <row r="46" spans="1:5" x14ac:dyDescent="0.25">
      <c r="D46" s="47"/>
      <c r="E46" s="49"/>
    </row>
  </sheetData>
  <mergeCells count="1">
    <mergeCell ref="A1:E1"/>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2"/>
  <sheetViews>
    <sheetView tabSelected="1" workbookViewId="0">
      <selection activeCell="D1" sqref="D1"/>
    </sheetView>
  </sheetViews>
  <sheetFormatPr defaultRowHeight="15" x14ac:dyDescent="0.25"/>
  <cols>
    <col min="1" max="1" width="9.7109375" bestFit="1" customWidth="1"/>
  </cols>
  <sheetData>
    <row r="1" spans="1:2" x14ac:dyDescent="0.25">
      <c r="A1" s="69" t="s">
        <v>206</v>
      </c>
      <c r="B1" s="69" t="s">
        <v>207</v>
      </c>
    </row>
    <row r="2" spans="1:2" x14ac:dyDescent="0.25">
      <c r="A2" s="70">
        <v>42560</v>
      </c>
      <c r="B2" s="5">
        <v>35</v>
      </c>
    </row>
    <row r="3" spans="1:2" x14ac:dyDescent="0.25">
      <c r="A3" s="70">
        <v>42563</v>
      </c>
      <c r="B3" s="5">
        <v>3</v>
      </c>
    </row>
    <row r="4" spans="1:2" x14ac:dyDescent="0.25">
      <c r="A4" s="70">
        <v>42564</v>
      </c>
      <c r="B4" s="5">
        <v>46</v>
      </c>
    </row>
    <row r="5" spans="1:2" x14ac:dyDescent="0.25">
      <c r="A5" s="70">
        <v>42566</v>
      </c>
      <c r="B5" s="5">
        <v>7</v>
      </c>
    </row>
    <row r="6" spans="1:2" x14ac:dyDescent="0.25">
      <c r="A6" s="70">
        <f>A5+2</f>
        <v>42568</v>
      </c>
      <c r="B6" s="5">
        <v>70</v>
      </c>
    </row>
    <row r="7" spans="1:2" x14ac:dyDescent="0.25">
      <c r="A7" s="70">
        <f>A6+2</f>
        <v>42570</v>
      </c>
      <c r="B7" s="5">
        <v>31</v>
      </c>
    </row>
    <row r="23" spans="1:4" x14ac:dyDescent="0.25">
      <c r="D23" t="s">
        <v>208</v>
      </c>
    </row>
    <row r="26" spans="1:4" x14ac:dyDescent="0.25">
      <c r="A26" s="69" t="s">
        <v>206</v>
      </c>
      <c r="B26" s="69" t="s">
        <v>207</v>
      </c>
    </row>
    <row r="27" spans="1:4" x14ac:dyDescent="0.25">
      <c r="A27" s="70">
        <v>42560</v>
      </c>
      <c r="B27" s="5">
        <v>35</v>
      </c>
    </row>
    <row r="28" spans="1:4" x14ac:dyDescent="0.25">
      <c r="A28" s="70">
        <v>42563</v>
      </c>
      <c r="B28" s="5">
        <v>3</v>
      </c>
    </row>
    <row r="29" spans="1:4" x14ac:dyDescent="0.25">
      <c r="A29" s="70">
        <v>42564</v>
      </c>
      <c r="B29" s="5">
        <v>46</v>
      </c>
    </row>
    <row r="30" spans="1:4" x14ac:dyDescent="0.25">
      <c r="A30" s="70">
        <v>42566</v>
      </c>
      <c r="B30" s="5">
        <v>7</v>
      </c>
    </row>
    <row r="31" spans="1:4" x14ac:dyDescent="0.25">
      <c r="A31" s="70">
        <f>A30+2</f>
        <v>42568</v>
      </c>
      <c r="B31" s="5">
        <v>70</v>
      </c>
    </row>
    <row r="32" spans="1:4" x14ac:dyDescent="0.25">
      <c r="A32" s="70">
        <f>A31+2</f>
        <v>42570</v>
      </c>
      <c r="B32" s="5">
        <v>31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Sheet1</vt:lpstr>
      <vt:lpstr>Sheet2</vt:lpstr>
      <vt:lpstr>Sheet3</vt:lpstr>
      <vt:lpstr>Sheet4</vt:lpstr>
      <vt:lpstr>Sheet5</vt:lpstr>
      <vt:lpstr>Sheet6</vt:lpstr>
      <vt:lpstr>Sheet7</vt:lpstr>
      <vt:lpstr>Sheet8</vt:lpstr>
      <vt:lpstr>Sheet9</vt:lpstr>
      <vt:lpstr>Sheet10</vt:lpstr>
      <vt:lpstr>Sheet11</vt:lpstr>
      <vt:lpstr>Sheet12</vt:lpstr>
      <vt:lpstr>Sheet13</vt:lpstr>
      <vt:lpstr>Data</vt:lpstr>
      <vt:lpstr>Sheet15</vt:lpstr>
      <vt:lpstr>Sheet14</vt:lpstr>
      <vt:lpstr>AcctType</vt:lpstr>
      <vt:lpstr>Agent</vt:lpstr>
      <vt:lpstr>Branch</vt:lpstr>
      <vt:lpstr>unit1</vt:lpstr>
      <vt:lpstr>unit2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Bansal</dc:creator>
  <cp:lastModifiedBy>Sumit</cp:lastModifiedBy>
  <dcterms:created xsi:type="dcterms:W3CDTF">2013-10-21T07:14:46Z</dcterms:created>
  <dcterms:modified xsi:type="dcterms:W3CDTF">2016-07-12T14:10:37Z</dcterms:modified>
</cp:coreProperties>
</file>